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bookViews>
    <workbookView xWindow="-255" yWindow="6960" windowWidth="19440" windowHeight="5100" tabRatio="863" firstSheet="1" activeTab="2"/>
  </bookViews>
  <sheets>
    <sheet name="_TM_Lead PL" sheetId="32" state="veryHidden" r:id="rId1"/>
    <sheet name="Lead PL Consol." sheetId="374" r:id="rId2"/>
    <sheet name="S&amp;D" sheetId="35" r:id="rId3"/>
    <sheet name="Admin" sheetId="37" r:id="rId4"/>
    <sheet name="R&amp;D" sheetId="38" r:id="rId5"/>
    <sheet name="Fixed_Variable" sheetId="437" r:id="rId6"/>
    <sheet name="PL_Group detail" sheetId="392" state="hidden" r:id="rId7"/>
    <sheet name="CoS" sheetId="34" state="hidden" r:id="rId8"/>
    <sheet name="OOI OOE" sheetId="39" state="hidden" r:id="rId9"/>
    <sheet name="Personnel Expenses" sheetId="421" state="hidden" r:id="rId10"/>
    <sheet name="Stand alone adjustments" sheetId="433" state="hidden" r:id="rId11"/>
    <sheet name="_TM_BS_TWC overview" sheetId="423" state="veryHidden" r:id="rId12"/>
    <sheet name="_TM_BS_TP 3rd" sheetId="417" state="veryHidden" r:id="rId13"/>
    <sheet name="_TM_Indicative oper CF" sheetId="412" state="veryHidden" r:id="rId14"/>
    <sheet name="_TM_Cash Flow" sheetId="414" state="veryHidden" r:id="rId15"/>
    <sheet name="_TM_PL2-Sales_DCxx" sheetId="49" state="veryHidden" r:id="rId16"/>
    <sheet name="Bridge" sheetId="9" state="veryHidden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</externalReferences>
  <definedNames>
    <definedName name="___AUS04" localSheetId="6">#REF!</definedName>
    <definedName name="___AUS04">#REF!</definedName>
    <definedName name="___AUS05" localSheetId="6">#REF!</definedName>
    <definedName name="___AUS05">#REF!</definedName>
    <definedName name="___AUS06" localSheetId="6">#REF!</definedName>
    <definedName name="___AUS06">#REF!</definedName>
    <definedName name="___AUS07" localSheetId="6">#REF!</definedName>
    <definedName name="___AUS07">#REF!</definedName>
    <definedName name="___AUS08" localSheetId="6">#REF!</definedName>
    <definedName name="___AUS08">#REF!</definedName>
    <definedName name="___AUS09" localSheetId="6">#REF!</definedName>
    <definedName name="___AUS09">#REF!</definedName>
    <definedName name="___AUS10" localSheetId="6">#REF!</definedName>
    <definedName name="___AUS10">#REF!</definedName>
    <definedName name="___MAT04" localSheetId="6">#REF!</definedName>
    <definedName name="___MAT04">#REF!</definedName>
    <definedName name="___MAT05" localSheetId="6">#REF!</definedName>
    <definedName name="___MAT05">#REF!</definedName>
    <definedName name="___MAT06" localSheetId="6">#REF!</definedName>
    <definedName name="___MAT06">#REF!</definedName>
    <definedName name="___MAT07" localSheetId="6">#REF!</definedName>
    <definedName name="___MAT07">#REF!</definedName>
    <definedName name="___MAT08" localSheetId="6">#REF!</definedName>
    <definedName name="___MAT08">#REF!</definedName>
    <definedName name="___MAT09" localSheetId="6">#REF!</definedName>
    <definedName name="___MAT09">#REF!</definedName>
    <definedName name="__123Graph_B" hidden="1">[1]Tabelle1!#REF!</definedName>
    <definedName name="__AUS04" localSheetId="5">#REF!</definedName>
    <definedName name="__AUS04" localSheetId="6">#REF!</definedName>
    <definedName name="__AUS04">#REF!</definedName>
    <definedName name="__AUS05" localSheetId="6">#REF!</definedName>
    <definedName name="__AUS05">#REF!</definedName>
    <definedName name="__AUS06" localSheetId="6">#REF!</definedName>
    <definedName name="__AUS06">#REF!</definedName>
    <definedName name="__AUS07" localSheetId="6">#REF!</definedName>
    <definedName name="__AUS07">#REF!</definedName>
    <definedName name="__AUS08" localSheetId="6">#REF!</definedName>
    <definedName name="__AUS08">#REF!</definedName>
    <definedName name="__AUS09" localSheetId="6">#REF!</definedName>
    <definedName name="__AUS09">#REF!</definedName>
    <definedName name="__AUS10" localSheetId="6">#REF!</definedName>
    <definedName name="__AUS10">#REF!</definedName>
    <definedName name="__MAT04" localSheetId="6">#REF!</definedName>
    <definedName name="__MAT04">#REF!</definedName>
    <definedName name="__MAT05" localSheetId="6">#REF!</definedName>
    <definedName name="__MAT05">#REF!</definedName>
    <definedName name="__MAT06" localSheetId="6">#REF!</definedName>
    <definedName name="__MAT06">#REF!</definedName>
    <definedName name="__MAT07" localSheetId="6">#REF!</definedName>
    <definedName name="__MAT07">#REF!</definedName>
    <definedName name="__MAT08" localSheetId="6">#REF!</definedName>
    <definedName name="__MAT08">#REF!</definedName>
    <definedName name="__MAT09" localSheetId="6">#REF!</definedName>
    <definedName name="__MAT09">#REF!</definedName>
    <definedName name="_AUS04" localSheetId="6">#REF!</definedName>
    <definedName name="_AUS04">#REF!</definedName>
    <definedName name="_AUS05" localSheetId="6">#REF!</definedName>
    <definedName name="_AUS05">#REF!</definedName>
    <definedName name="_AUS06" localSheetId="6">#REF!</definedName>
    <definedName name="_AUS06">#REF!</definedName>
    <definedName name="_AUS07" localSheetId="6">#REF!</definedName>
    <definedName name="_AUS07">#REF!</definedName>
    <definedName name="_AUS08" localSheetId="6">#REF!</definedName>
    <definedName name="_AUS08">#REF!</definedName>
    <definedName name="_AUS09" localSheetId="6">#REF!</definedName>
    <definedName name="_AUS09">#REF!</definedName>
    <definedName name="_AUS10" localSheetId="6">#REF!</definedName>
    <definedName name="_AUS10">#REF!</definedName>
    <definedName name="_xlnm._FilterDatabase" localSheetId="16" hidden="1">Bridge!$B$3:$AL$11</definedName>
    <definedName name="_MAT04" localSheetId="6">#REF!</definedName>
    <definedName name="_MAT04">#REF!</definedName>
    <definedName name="_MAT05" localSheetId="6">#REF!</definedName>
    <definedName name="_MAT05">#REF!</definedName>
    <definedName name="_MAT06" localSheetId="6">#REF!</definedName>
    <definedName name="_MAT06">#REF!</definedName>
    <definedName name="_MAT07" localSheetId="6">#REF!</definedName>
    <definedName name="_MAT07">#REF!</definedName>
    <definedName name="_MAT08" localSheetId="6">#REF!</definedName>
    <definedName name="_MAT08">#REF!</definedName>
    <definedName name="_MAT09" localSheetId="6">#REF!</definedName>
    <definedName name="_MAT09">#REF!</definedName>
    <definedName name="_Red2007" localSheetId="6">#REF!</definedName>
    <definedName name="_Red2007">#REF!</definedName>
    <definedName name="_Red2008" localSheetId="6">#REF!</definedName>
    <definedName name="_Red2008">#REF!</definedName>
    <definedName name="_Red2009" localSheetId="6">#REF!</definedName>
    <definedName name="_Red2009">#REF!</definedName>
    <definedName name="_Red2010" localSheetId="6">#REF!</definedName>
    <definedName name="_Red2010">#REF!</definedName>
    <definedName name="A" localSheetId="6">#REF!</definedName>
    <definedName name="A">#REF!</definedName>
    <definedName name="A2005_" localSheetId="6">#REF!</definedName>
    <definedName name="A2005_">#REF!</definedName>
    <definedName name="acc" localSheetId="3">#REF!</definedName>
    <definedName name="acc" localSheetId="7">#REF!</definedName>
    <definedName name="acc" localSheetId="8">#REF!</definedName>
    <definedName name="acc" localSheetId="6">#REF!</definedName>
    <definedName name="acc" localSheetId="4">#REF!</definedName>
    <definedName name="acc" localSheetId="2">#REF!</definedName>
    <definedName name="acc">#REF!</definedName>
    <definedName name="accd" localSheetId="6">#REF!</definedName>
    <definedName name="accd">#REF!</definedName>
    <definedName name="ALL">Bridge!$3:$39</definedName>
    <definedName name="ALLES" localSheetId="6">#REF!</definedName>
    <definedName name="ALLES">#REF!</definedName>
    <definedName name="Auswahl_Einheit">'[2]MIZ 2012'!#REF!</definedName>
    <definedName name="Auswahl_Gesamt">'[2]MIZ 2012'!#REF!</definedName>
    <definedName name="Auswahl_ggu_Gesamt">'[2]MIZ 2012'!#REF!</definedName>
    <definedName name="Auswahl_ggu_Wipl">'[2]MIZ 2012'!#REF!</definedName>
    <definedName name="Auswahl_Jan_Dez">'[2]MIZ 2012'!#REF!</definedName>
    <definedName name="Auswahl_Verfuegt">'[2]MIZ 2012'!#REF!</definedName>
    <definedName name="B2009_" localSheetId="6">#REF!</definedName>
    <definedName name="B2009_">#REF!</definedName>
    <definedName name="Bens" localSheetId="6">#REF!</definedName>
    <definedName name="Bens">#REF!</definedName>
    <definedName name="BLATT2">'[3]Project description'!$B$3:$J$87</definedName>
    <definedName name="BLATT4">[3]Kapitalaufwand!$B$8:$N$38</definedName>
    <definedName name="BLATT5">[3]Zahlungsreihe!$D$9:$P$51</definedName>
    <definedName name="BLATT6">[3]Ertragsteuern!$B$2:$N$30</definedName>
    <definedName name="BLATT7">'[3]Kennzahlen-Ermittlung'!$B$2:$O$40</definedName>
    <definedName name="BLATT8">[3]Szenario1!$B$2:$R$49</definedName>
    <definedName name="BLATT9">'[3]AfA gesamt'!$B$2:$R$48</definedName>
    <definedName name="Bnv" localSheetId="6">#REF!</definedName>
    <definedName name="Bnv">#REF!</definedName>
    <definedName name="CADifc" localSheetId="1">#REF!</definedName>
    <definedName name="CADifc" localSheetId="6">#REF!</definedName>
    <definedName name="CADifc">#REF!</definedName>
    <definedName name="Chi" localSheetId="6">#REF!</definedName>
    <definedName name="Chi">#REF!</definedName>
    <definedName name="Clear_VJ_Ist_02" localSheetId="5">#REF!,#REF!,#REF!,#REF!,#REF!,#REF!,#REF!</definedName>
    <definedName name="Clear_VJ_Ist_02">#REF!,#REF!,#REF!,#REF!,#REF!,#REF!,#REF!</definedName>
    <definedName name="Clear_VJ_Ist_03" localSheetId="5">#REF!,#REF!,#REF!,#REF!,#REF!,#REF!,#REF!</definedName>
    <definedName name="Clear_VJ_Ist_03">#REF!,#REF!,#REF!,#REF!,#REF!,#REF!,#REF!</definedName>
    <definedName name="Clear_VJ_IST_AV1" localSheetId="5">[4]Anlagespiegel_F_Assets!$E$29:$E$30,[4]Anlagespiegel_F_Assets!$E$32,[4]Anlagespiegel_F_Assets!$E$34:$E$35,[4]Anlagespiegel_F_Assets!$E$37,[4]Anlagespiegel_F_Assets!$E$40:$E$41,[4]Anlagespiegel_F_Assets!$E$43,[4]Anlagespiegel_F_Assets!$E$45:$E$46,[4]Anlagespiegel_F_Assets!$E$48,[4]Anlagespiegel_F_Assets!$E$51:$E$52,[4]Anlagespiegel_F_Assets!$E$55:$E$57,[4]Anlagespiegel_F_Assets!$E$59,[4]Anlagespiegel_F_Assets!$E$62,[4]Anlagespiegel_F_Assets!$E$65:$E$66,[4]Anlagespiegel_F_Assets!$E$68,[4]Anlagespiegel_F_Assets!$E$70,[4]Anlagespiegel_F_Assets!$E$73,[4]Anlagespiegel_F_Assets!$E$76:$E$77,[4]Anlagespiegel_F_Assets!$E$79,[4]Anlagespiegel_F_Assets!$E$81,[4]Anlagespiegel_F_Assets!$E$84,[4]Anlagespiegel_F_Assets!$E$87:$E$88,[4]Anlagespiegel_F_Assets!$E$90,[4]Anlagespiegel_F_Assets!$E$92,[4]Anlagespiegel_F_Assets!$E$95,[4]Anlagespiegel_F_Assets!$E$98:$E$99,[4]Anlagespiegel_F_Assets!$E$101,[4]Anlagespiegel_F_Assets!$E$103,[4]Anlagespiegel_F_Assets!$E$106,[4]Anlagespiegel_F_Assets!$E$59:$E$60,[4]Anlagespiegel_F_Assets!$E$70:$E$71</definedName>
    <definedName name="Clear_VJ_IST_AV1">[5]Anlagespiegel_F_Assets!$E$29:$E$30,[5]Anlagespiegel_F_Assets!$E$32,[5]Anlagespiegel_F_Assets!$E$34:$E$35,[5]Anlagespiegel_F_Assets!$E$37,[5]Anlagespiegel_F_Assets!$E$40:$E$41,[5]Anlagespiegel_F_Assets!$E$43,[5]Anlagespiegel_F_Assets!$E$45:$E$46,[5]Anlagespiegel_F_Assets!$E$48,[5]Anlagespiegel_F_Assets!$E$51:$E$52,[5]Anlagespiegel_F_Assets!$E$55:$E$57,[5]Anlagespiegel_F_Assets!$E$59,[5]Anlagespiegel_F_Assets!$E$62,[5]Anlagespiegel_F_Assets!$E$65:$E$66,[5]Anlagespiegel_F_Assets!$E$68,[5]Anlagespiegel_F_Assets!$E$70,[5]Anlagespiegel_F_Assets!$E$73,[5]Anlagespiegel_F_Assets!$E$76:$E$77,[5]Anlagespiegel_F_Assets!$E$79,[5]Anlagespiegel_F_Assets!$E$81,[5]Anlagespiegel_F_Assets!$E$84,[5]Anlagespiegel_F_Assets!$E$87:$E$88,[5]Anlagespiegel_F_Assets!$E$90,[5]Anlagespiegel_F_Assets!$E$92,[5]Anlagespiegel_F_Assets!$E$95,[5]Anlagespiegel_F_Assets!$E$98:$E$99,[5]Anlagespiegel_F_Assets!$E$101,[5]Anlagespiegel_F_Assets!$E$103,[5]Anlagespiegel_F_Assets!$E$106,[5]Anlagespiegel_F_Assets!$E$59:$E$60,[5]Anlagespiegel_F_Assets!$E$70:$E$71</definedName>
    <definedName name="Clear_VJ_IST_GuV1" localSheetId="5">[4]GuV_Income_Statement!$F$23:$F$26,[4]GuV_Income_Statement!$F$28,[4]GuV_Income_Statement!$F$31:$F$36,[4]GuV_Income_Statement!$F$39:$F$48,[4]GuV_Income_Statement!$F$54:$F$56,[4]GuV_Income_Statement!$F$59:$F$61,[4]GuV_Income_Statement!$F$63,[4]GuV_Income_Statement!$F$67:$F$74,[4]GuV_Income_Statement!$F$76:$F$77,[4]GuV_Income_Statement!$F$84:$F$86,[4]GuV_Income_Statement!$F$31:$F$37</definedName>
    <definedName name="Clear_VJ_IST_GuV1">[5]GuV_Income_Statement!$F$23:$F$26,[5]GuV_Income_Statement!$F$28,[5]GuV_Income_Statement!$F$31:$F$36,[5]GuV_Income_Statement!$F$39:$F$48,[5]GuV_Income_Statement!$F$54:$F$56,[5]GuV_Income_Statement!$F$59:$F$61,[5]GuV_Income_Statement!$F$63,[5]GuV_Income_Statement!$F$67:$F$74,[5]GuV_Income_Statement!$F$76:$F$77,[5]GuV_Income_Statement!$F$84:$F$86,[5]GuV_Income_Statement!$F$31:$F$37</definedName>
    <definedName name="Clear_VJ_Plan_02" localSheetId="5">#REF!,#REF!,#REF!,#REF!,#REF!,#REF!,#REF!</definedName>
    <definedName name="Clear_VJ_Plan_02">#REF!,#REF!,#REF!,#REF!,#REF!,#REF!,#REF!</definedName>
    <definedName name="Clear_VJ_Plan_03" localSheetId="5">#REF!,#REF!,#REF!,#REF!,#REF!,#REF!,#REF!</definedName>
    <definedName name="Clear_VJ_Plan_03">#REF!,#REF!,#REF!,#REF!,#REF!,#REF!,#REF!</definedName>
    <definedName name="Clear_VJ_PLAN_AV1" localSheetId="5">[4]Anlagespiegel_F_Assets!$F$29:$F$30,[4]Anlagespiegel_F_Assets!$F$32,[4]Anlagespiegel_F_Assets!$F$34:$F$35,[4]Anlagespiegel_F_Assets!$F$37,[4]Anlagespiegel_F_Assets!$F$40:$F$41,[4]Anlagespiegel_F_Assets!$F$43,[4]Anlagespiegel_F_Assets!$F$45:$F$46,[4]Anlagespiegel_F_Assets!$F$48,[4]Anlagespiegel_F_Assets!$F$51:$F$52,[4]Anlagespiegel_F_Assets!$F$55:$F$57,[4]Anlagespiegel_F_Assets!$F$59,[4]Anlagespiegel_F_Assets!$F$62,[4]Anlagespiegel_F_Assets!$F$65:$F$66,[4]Anlagespiegel_F_Assets!$F$68,[4]Anlagespiegel_F_Assets!$F$70,[4]Anlagespiegel_F_Assets!$F$73,[4]Anlagespiegel_F_Assets!$F$76:$F$77,[4]Anlagespiegel_F_Assets!$F$79,[4]Anlagespiegel_F_Assets!$F$81,[4]Anlagespiegel_F_Assets!$F$84,[4]Anlagespiegel_F_Assets!$F$87:$F$88,[4]Anlagespiegel_F_Assets!$F$90,[4]Anlagespiegel_F_Assets!$F$92,[4]Anlagespiegel_F_Assets!$F$95,[4]Anlagespiegel_F_Assets!$F$98:$F$99,[4]Anlagespiegel_F_Assets!$F$101,[4]Anlagespiegel_F_Assets!$F$103,[4]Anlagespiegel_F_Assets!$F$106,[4]Anlagespiegel_F_Assets!$F$59:$F$60,[4]Anlagespiegel_F_Assets!$F$70:$F$71</definedName>
    <definedName name="Clear_VJ_PLAN_AV1">[5]Anlagespiegel_F_Assets!$F$29:$F$30,[5]Anlagespiegel_F_Assets!$F$32,[5]Anlagespiegel_F_Assets!$F$34:$F$35,[5]Anlagespiegel_F_Assets!$F$37,[5]Anlagespiegel_F_Assets!$F$40:$F$41,[5]Anlagespiegel_F_Assets!$F$43,[5]Anlagespiegel_F_Assets!$F$45:$F$46,[5]Anlagespiegel_F_Assets!$F$48,[5]Anlagespiegel_F_Assets!$F$51:$F$52,[5]Anlagespiegel_F_Assets!$F$55:$F$57,[5]Anlagespiegel_F_Assets!$F$59,[5]Anlagespiegel_F_Assets!$F$62,[5]Anlagespiegel_F_Assets!$F$65:$F$66,[5]Anlagespiegel_F_Assets!$F$68,[5]Anlagespiegel_F_Assets!$F$70,[5]Anlagespiegel_F_Assets!$F$73,[5]Anlagespiegel_F_Assets!$F$76:$F$77,[5]Anlagespiegel_F_Assets!$F$79,[5]Anlagespiegel_F_Assets!$F$81,[5]Anlagespiegel_F_Assets!$F$84,[5]Anlagespiegel_F_Assets!$F$87:$F$88,[5]Anlagespiegel_F_Assets!$F$90,[5]Anlagespiegel_F_Assets!$F$92,[5]Anlagespiegel_F_Assets!$F$95,[5]Anlagespiegel_F_Assets!$F$98:$F$99,[5]Anlagespiegel_F_Assets!$F$101,[5]Anlagespiegel_F_Assets!$F$103,[5]Anlagespiegel_F_Assets!$F$106,[5]Anlagespiegel_F_Assets!$F$59:$F$60,[5]Anlagespiegel_F_Assets!$F$70:$F$71</definedName>
    <definedName name="Clear_VJ_Plan_GuV1" localSheetId="5">[4]GuV_Income_Statement!$G$84:$G$85,[4]GuV_Income_Statement!$G$80,[4]GuV_Income_Statement!$G$76:$G$77,[4]GuV_Income_Statement!$G$67:$G$74,[4]GuV_Income_Statement!$G$63,[4]GuV_Income_Statement!$G$59:$G$61,[4]GuV_Income_Statement!$G$54:$G$56,[4]GuV_Income_Statement!$G$39:$G$48,[4]GuV_Income_Statement!$G$31:$G$36,[4]GuV_Income_Statement!$G$28,[4]GuV_Income_Statement!$G$23:$G$26,[4]GuV_Income_Statement!$G$31:$G$37</definedName>
    <definedName name="Clear_VJ_Plan_GuV1">[5]GuV_Income_Statement!$G$84:$G$85,[5]GuV_Income_Statement!$G$80,[5]GuV_Income_Statement!$G$76:$G$77,[5]GuV_Income_Statement!$G$67:$G$74,[5]GuV_Income_Statement!$G$63,[5]GuV_Income_Statement!$G$59:$G$61,[5]GuV_Income_Statement!$G$54:$G$56,[5]GuV_Income_Statement!$G$39:$G$48,[5]GuV_Income_Statement!$G$31:$G$36,[5]GuV_Income_Statement!$G$28,[5]GuV_Income_Statement!$G$23:$G$26,[5]GuV_Income_Statement!$G$31:$G$37</definedName>
    <definedName name="CoC" localSheetId="5">[6]Start!$H$24</definedName>
    <definedName name="CoC">[7]Start!$H$24</definedName>
    <definedName name="Code_client">'[8]Code Client'!$A$1:$E$65536</definedName>
    <definedName name="Conventions">'[9]Base Info'!$D$5</definedName>
    <definedName name="CU" localSheetId="5">#REF!</definedName>
    <definedName name="CU">#REF!</definedName>
    <definedName name="currency">[10]Parameter!$B$12</definedName>
    <definedName name="currency_units" localSheetId="5">#REF!</definedName>
    <definedName name="currency_units">#REF!</definedName>
    <definedName name="d" localSheetId="9">[11]Start!$I$8</definedName>
    <definedName name="d">[12]Start!$I$8</definedName>
    <definedName name="DATA1" localSheetId="5">#REF!</definedName>
    <definedName name="DATA1" localSheetId="6">#REF!</definedName>
    <definedName name="DATA1">#REF!</definedName>
    <definedName name="DATA2" localSheetId="6">#REF!</definedName>
    <definedName name="DATA2">#REF!</definedName>
    <definedName name="DATA3" localSheetId="6">#REF!</definedName>
    <definedName name="DATA3">#REF!</definedName>
    <definedName name="DATA4" localSheetId="6">#REF!</definedName>
    <definedName name="DATA4">#REF!</definedName>
    <definedName name="DATA5" localSheetId="6">#REF!</definedName>
    <definedName name="DATA5">#REF!</definedName>
    <definedName name="DATA6" localSheetId="6">#REF!</definedName>
    <definedName name="DATA6">#REF!</definedName>
    <definedName name="DATA7" localSheetId="6">#REF!</definedName>
    <definedName name="DATA7">#REF!</definedName>
    <definedName name="DATA8" localSheetId="6">#REF!</definedName>
    <definedName name="DATA8">#REF!</definedName>
    <definedName name="DATA9" localSheetId="6">#REF!</definedName>
    <definedName name="DATA9">#REF!</definedName>
    <definedName name="_xlnm.Database" localSheetId="1">#REF!</definedName>
    <definedName name="_xlnm.Database" localSheetId="6">#REF!</definedName>
    <definedName name="_xlnm.Database">#REF!</definedName>
    <definedName name="DB1Ziel">[3]Overheads!$E$301</definedName>
    <definedName name="DB5Ziel">[3]Overheads!$E$312</definedName>
    <definedName name="DC" localSheetId="6">#REF!</definedName>
    <definedName name="DC">#REF!</definedName>
    <definedName name="DC_IA_TE4_E3">[13]Struktur_DC!$J$106:$J$130</definedName>
    <definedName name="dd" localSheetId="5">[14]Start!$I$8</definedName>
    <definedName name="dd">[15]Start!$I$8</definedName>
    <definedName name="ddd" localSheetId="5">[14]Start!$I$5</definedName>
    <definedName name="ddd">[15]Start!$I$5</definedName>
    <definedName name="dddddd" localSheetId="5">[14]Start!$I$4</definedName>
    <definedName name="dddddd">[15]Start!$I$4</definedName>
    <definedName name="dffdg" localSheetId="5">[16]Paramètres_Convention!#REF!</definedName>
    <definedName name="dffdg" localSheetId="6">[16]Paramètres_Convention!#REF!</definedName>
    <definedName name="dffdg">[16]Paramètres_Convention!#REF!</definedName>
    <definedName name="e" localSheetId="5">#REF!</definedName>
    <definedName name="e" localSheetId="1">#REF!</definedName>
    <definedName name="e" localSheetId="6">#REF!</definedName>
    <definedName name="e">#REF!</definedName>
    <definedName name="ECLASS" localSheetId="6">#REF!</definedName>
    <definedName name="ECLASS">#REF!</definedName>
    <definedName name="Egr" localSheetId="6">#REF!</definedName>
    <definedName name="Egr">#REF!</definedName>
    <definedName name="EntStdsatzHrW">[3]Overheads!#REF!</definedName>
    <definedName name="Entwk_D">[3]Overheads!$E$110</definedName>
    <definedName name="Entwk_IC_D">[3]Overheads!$E$210</definedName>
    <definedName name="Entwk_IC_W">[3]Overheads!$E$160</definedName>
    <definedName name="Entwk_W">[3]Overheads!$E$60</definedName>
    <definedName name="EXPORTAREA_08">#REF!</definedName>
    <definedName name="EXPORTAREA_09">#REF!</definedName>
    <definedName name="EXPORTAREA_13">#REF!</definedName>
    <definedName name="EXPORTAREA_14">#REF!</definedName>
    <definedName name="Extern" localSheetId="6">#REF!</definedName>
    <definedName name="Extern">#REF!</definedName>
    <definedName name="facteur" localSheetId="1">#REF!</definedName>
    <definedName name="facteur" localSheetId="6">#REF!</definedName>
    <definedName name="facteur">#REF!</definedName>
    <definedName name="FertfixHrW">[3]Overheads!$E$8</definedName>
    <definedName name="FertvarHrW">[3]Overheads!$E$7</definedName>
    <definedName name="Finance_Dat_Anl" localSheetId="5">[4]Anlagespiegel_F_Assets!$E$46:$F$46,[4]Anlagespiegel_F_Assets!$E$60:$F$60,[4]Anlagespiegel_F_Assets!$E$71:$F$71,[4]Anlagespiegel_F_Assets!$E$82:$F$82,[4]Anlagespiegel_F_Assets!$E$93:$F$93,[4]Anlagespiegel_F_Assets!$E$104:$F$104,[4]Anlagespiegel_F_Assets!$E$35:$F$35</definedName>
    <definedName name="Finance_Dat_Anl">[5]Anlagespiegel_F_Assets!$E$46:$F$46,[5]Anlagespiegel_F_Assets!$E$60:$F$60,[5]Anlagespiegel_F_Assets!$E$71:$F$71,[5]Anlagespiegel_F_Assets!$E$82:$F$82,[5]Anlagespiegel_F_Assets!$E$93:$F$93,[5]Anlagespiegel_F_Assets!$E$104:$F$104,[5]Anlagespiegel_F_Assets!$E$35:$F$35</definedName>
    <definedName name="Finance_Dat_Bil" localSheetId="5">#REF!,#REF!,#REF!,#REF!,#REF!,#REF!</definedName>
    <definedName name="Finance_Dat_Bil">#REF!,#REF!,#REF!,#REF!,#REF!,#REF!</definedName>
    <definedName name="Finance_Dat_GuV" localSheetId="5">[4]GuV_Income_Statement!$F$26:$G$26,[4]GuV_Income_Statement!$F$41:$G$41,[4]GuV_Income_Statement!$F$44:$G$44,[4]GuV_Income_Statement!$F$47:$G$47,[4]GuV_Income_Statement!$F$56:$G$56</definedName>
    <definedName name="Finance_Dat_GuV">[5]GuV_Income_Statement!$F$26:$G$26,[5]GuV_Income_Statement!$F$41:$G$41,[5]GuV_Income_Statement!$F$44:$G$44,[5]GuV_Income_Statement!$F$47:$G$47,[5]GuV_Income_Statement!$F$56:$G$56</definedName>
    <definedName name="FrachtHrW">[3]Overheads!$E$11</definedName>
    <definedName name="Fragezeichen" hidden="1">[17]Analyse_Analysis!$A$1:$O$130</definedName>
    <definedName name="frequency">[10]Parameter!$B$5</definedName>
    <definedName name="GB">[18]Abkürzungen!$A$4:$A$12</definedName>
    <definedName name="Ges" localSheetId="5">[19]Start!$I$5</definedName>
    <definedName name="Ges" localSheetId="9">[20]Start!$I$5</definedName>
    <definedName name="Ges">[12]Start!$I$5</definedName>
    <definedName name="HrW" localSheetId="5">#REF!</definedName>
    <definedName name="HrW" localSheetId="6">#REF!</definedName>
    <definedName name="HrW">#REF!</definedName>
    <definedName name="Jahre">[3]Overheads!$E$4:$N$4</definedName>
    <definedName name="KKS" localSheetId="5">#REF!</definedName>
    <definedName name="KKS">#REF!</definedName>
    <definedName name="KursD_PlanVJ">#REF!</definedName>
    <definedName name="KursD_VJ">#REF!</definedName>
    <definedName name="KursS_PlanVJ">#REF!</definedName>
    <definedName name="KursS_VJ">#REF!</definedName>
    <definedName name="LAB" localSheetId="6">#REF!</definedName>
    <definedName name="LAB">#REF!</definedName>
    <definedName name="Land" localSheetId="9">[20]Start!$I$4</definedName>
    <definedName name="Land">[12]Start!$I$4</definedName>
    <definedName name="Lex" localSheetId="5">#REF!</definedName>
    <definedName name="Lex" localSheetId="6">#REF!</definedName>
    <definedName name="Lex">#REF!</definedName>
    <definedName name="Line1">[21]Bridge!$4:$4,[21]Bridge!$13:$13,[21]Bridge!$22:$22,[21]Bridge!$31:$31</definedName>
    <definedName name="Line2">[21]Bridge!$5:$5,[21]Bridge!$14:$14,[21]Bridge!$23:$23,[21]Bridge!$32:$32</definedName>
    <definedName name="Line3">[21]Bridge!$6:$6,[21]Bridge!$15:$15,[21]Bridge!$24:$24,[21]Bridge!$33:$33</definedName>
    <definedName name="Line4">[21]Bridge!$7:$7,[21]Bridge!$16:$16,[21]Bridge!$25:$25,[21]Bridge!$34:$34</definedName>
    <definedName name="Line5">[21]Bridge!$8:$8,[21]Bridge!$17:$17,[21]Bridge!$26:$26,[21]Bridge!$35:$35</definedName>
    <definedName name="Line6">[21]Bridge!$9:$9,[21]Bridge!$18:$18,[21]Bridge!$27:$27,[21]Bridge!$36:$36</definedName>
    <definedName name="Line7">[21]Bridge!$10:$10,[21]Bridge!$19:$19,[21]Bridge!$28:$28,[21]Bridge!$37:$37</definedName>
    <definedName name="Line8">[21]Bridge!$38:$38,[21]Bridge!$29:$29,[21]Bridge!$20:$20,[21]Bridge!$11:$11</definedName>
    <definedName name="List_Workstreams">'[22]Main Data'!$G$10:$G$22</definedName>
    <definedName name="M2004_" localSheetId="5">#REF!</definedName>
    <definedName name="M2004_" localSheetId="6">#REF!</definedName>
    <definedName name="M2004_">#REF!</definedName>
    <definedName name="M2005_" localSheetId="6">#REF!</definedName>
    <definedName name="M2005_">#REF!</definedName>
    <definedName name="M2006_" localSheetId="6">#REF!</definedName>
    <definedName name="M2006_">#REF!</definedName>
    <definedName name="M2007_" localSheetId="6">#REF!</definedName>
    <definedName name="M2007_">#REF!</definedName>
    <definedName name="M2008_" localSheetId="6">#REF!</definedName>
    <definedName name="M2008_">#REF!</definedName>
    <definedName name="M2009_" localSheetId="6">#REF!</definedName>
    <definedName name="M2009_">#REF!</definedName>
    <definedName name="MAK" localSheetId="6">#REF!</definedName>
    <definedName name="MAK">#REF!</definedName>
    <definedName name="MatfixHrW">[3]Overheads!$E$10</definedName>
    <definedName name="MatvarHrW">[3]Overheads!$E$9</definedName>
    <definedName name="month" localSheetId="5">[10]Parameter!$B$8</definedName>
    <definedName name="month">#REF!</definedName>
    <definedName name="NPE_Bnv">[23]Total!#REF!</definedName>
    <definedName name="NPE_EgrP">[23]Total!#REF!</definedName>
    <definedName name="NPE_GB">[23]Total!#REF!</definedName>
    <definedName name="NPE_HrP">[23]Total!#REF!</definedName>
    <definedName name="NPE_LexP">#REF!</definedName>
    <definedName name="NPE_StoP">[23]Total!#REF!</definedName>
    <definedName name="NPE_Total">#REF!</definedName>
    <definedName name="NZW">[18]Abkürzungen!$E$4:$E$47</definedName>
    <definedName name="OUVifc" localSheetId="5">#REF!</definedName>
    <definedName name="OUVifc" localSheetId="1">#REF!</definedName>
    <definedName name="OUVifc" localSheetId="6">#REF!</definedName>
    <definedName name="OUVifc">#REF!</definedName>
    <definedName name="p">[24]Start!$I$8</definedName>
    <definedName name="PAK" localSheetId="5">#REF!</definedName>
    <definedName name="PAK" localSheetId="6">#REF!</definedName>
    <definedName name="PAK">#REF!</definedName>
    <definedName name="Pauschalen_Bnv">#REF!</definedName>
    <definedName name="Pauschalen_EgrP">#REF!</definedName>
    <definedName name="Pauschalen_GB">[23]Total!#REF!</definedName>
    <definedName name="Pauschalen_HrP">#REF!</definedName>
    <definedName name="Pauschalen_LexP">#REF!</definedName>
    <definedName name="Pauschalen_StoP">#REF!</definedName>
    <definedName name="Pauschalen_Total">#REF!</definedName>
    <definedName name="PBO_au_31_12_2007" localSheetId="1">#REF!</definedName>
    <definedName name="PBO_au_31_12_2007" localSheetId="6">#REF!</definedName>
    <definedName name="PBO_au_31_12_2007">#REF!</definedName>
    <definedName name="Period1">Bridge!$3:$12</definedName>
    <definedName name="Period2">Bridge!$13:$21</definedName>
    <definedName name="Period3">Bridge!$22:$30</definedName>
    <definedName name="Period4">Bridge!$31:$39</definedName>
    <definedName name="PeriodEnd_1">'[9]Base Info'!$D$22</definedName>
    <definedName name="PeriodEnd_1Description">'[9]Base Info'!$E$22</definedName>
    <definedName name="PeriodEnd_2">'[9]Base Info'!$D$23</definedName>
    <definedName name="PeriodEnd_2Description">'[9]Base Info'!$E$23</definedName>
    <definedName name="PeriodEnd_3">'[9]Base Info'!$D$24</definedName>
    <definedName name="PeriodEnd_3Description">'[9]Base Info'!$E$24</definedName>
    <definedName name="PeriodEnd_4">'[9]Base Info'!$D$25</definedName>
    <definedName name="PeriodEnd_4Description">'[9]Base Info'!$E$25</definedName>
    <definedName name="PeriodEnd_5">'[9]Base Info'!$D$26</definedName>
    <definedName name="PeriodEnd_5Description">'[9]Base Info'!$E$26</definedName>
    <definedName name="PeriodEnd_7">'[9]Base Info'!$D$28</definedName>
    <definedName name="PeriodEnd_7Description">'[9]Base Info'!$E$28</definedName>
    <definedName name="PeriodEnd_8">'[9]Base Info'!$D$29</definedName>
    <definedName name="PeriodEnd_8Description">'[9]Base Info'!$E$29</definedName>
    <definedName name="PH" localSheetId="5">#REF!</definedName>
    <definedName name="PH" localSheetId="6">#REF!</definedName>
    <definedName name="PH">#REF!</definedName>
    <definedName name="PH0">[25]DATENPAL!$A$2:$A$65536</definedName>
    <definedName name="PHMAT" localSheetId="5">#REF!</definedName>
    <definedName name="PHMAT" localSheetId="6">#REF!</definedName>
    <definedName name="PHMAT">#REF!</definedName>
    <definedName name="_xlnm.Print_Area" localSheetId="3">Admin!$A$1:$G$31</definedName>
    <definedName name="_xlnm.Print_Area" localSheetId="7">CoS!$A$2:$H$34</definedName>
    <definedName name="_xlnm.Print_Area" localSheetId="1">'Lead PL Consol.'!$A$2:$I$22</definedName>
    <definedName name="_xlnm.Print_Area" localSheetId="8">'OOI OOE'!$A$1:$H$24</definedName>
    <definedName name="_xlnm.Print_Area" localSheetId="6">'PL_Group detail'!$A$1:$K$54</definedName>
    <definedName name="_xlnm.Print_Area" localSheetId="4">'R&amp;D'!$A$1:$G$35</definedName>
    <definedName name="_xlnm.Print_Area" localSheetId="2">'S&amp;D'!$A$1:$G$45</definedName>
    <definedName name="Projekte_Bnv">[23]Total!#REF!</definedName>
    <definedName name="Projekte_EgrP">[23]Total!#REF!</definedName>
    <definedName name="Projekte_GB">[23]Total!#REF!</definedName>
    <definedName name="Projekte_HrP">[23]Total!#REF!</definedName>
    <definedName name="Projekte_StoP">#REF!</definedName>
    <definedName name="Projekte_Total">#REF!</definedName>
    <definedName name="PSS_2004" localSheetId="5">[16]Paramètres_Convention!#REF!</definedName>
    <definedName name="PSS_2004" localSheetId="6">[16]Paramètres_Convention!#REF!</definedName>
    <definedName name="PSS_2004">[16]Paramètres_Convention!#REF!</definedName>
    <definedName name="sad_Ads" localSheetId="5">#REF!</definedName>
    <definedName name="sad_Ads" localSheetId="6">#REF!</definedName>
    <definedName name="sad_Ads">#REF!</definedName>
    <definedName name="SAPBEXrevision" hidden="1">3</definedName>
    <definedName name="SAPBEXsysID" hidden="1">"PWR"</definedName>
    <definedName name="SAPBEXwbID" hidden="1">"4L2LABLH0NWGKUSNUNOH1MG6J"</definedName>
    <definedName name="scenario">[10]Parameter!$B$7</definedName>
    <definedName name="sdsds" localSheetId="3">#REF!</definedName>
    <definedName name="sdsds" localSheetId="7">#REF!</definedName>
    <definedName name="sdsds" localSheetId="5">#REF!</definedName>
    <definedName name="sdsds" localSheetId="8">#REF!</definedName>
    <definedName name="sdsds" localSheetId="6">#REF!</definedName>
    <definedName name="sdsds" localSheetId="4">#REF!</definedName>
    <definedName name="sdsds" localSheetId="2">#REF!</definedName>
    <definedName name="sdsds">#REF!</definedName>
    <definedName name="SS_Plan">[26]Start!$E$23</definedName>
    <definedName name="SS_Plan_PY" localSheetId="5">[6]Start!$E$23</definedName>
    <definedName name="SS_Plan_PY">[7]Start!$E$23</definedName>
    <definedName name="StdsatzEntwBnvW">[3]Overheads!$E$262</definedName>
    <definedName name="StdsatzEntwHrW">[3]Overheads!$E$260</definedName>
    <definedName name="StdsatzEntwLexW">[3]Overheads!$E$264</definedName>
    <definedName name="StdsatzEntwSi">[3]Overheads!$E$261</definedName>
    <definedName name="StdsatzEntwStoW">[3]Overheads!$E$263</definedName>
    <definedName name="Sto" localSheetId="5">#REF!</definedName>
    <definedName name="Sto" localSheetId="6">#REF!</definedName>
    <definedName name="Sto">#REF!</definedName>
    <definedName name="taux" localSheetId="1">#REF!</definedName>
    <definedName name="taux" localSheetId="6">#REF!</definedName>
    <definedName name="taux">#REF!</definedName>
    <definedName name="Taux_actu">[27]Hypothèses!$B$3</definedName>
    <definedName name="Test" localSheetId="5">#REF!</definedName>
    <definedName name="Test" localSheetId="6">#REF!</definedName>
    <definedName name="Test">#REF!</definedName>
    <definedName name="TEST0" localSheetId="6">#REF!</definedName>
    <definedName name="TEST0">#REF!</definedName>
    <definedName name="TESTHKEY" localSheetId="6">#REF!</definedName>
    <definedName name="TESTHKEY">#REF!</definedName>
    <definedName name="TESTKEYS" localSheetId="6">#REF!</definedName>
    <definedName name="TESTKEYS">#REF!</definedName>
    <definedName name="TESTVKEY" localSheetId="6">#REF!</definedName>
    <definedName name="TESTVKEY">#REF!</definedName>
    <definedName name="TEXTDE">[25]DATENPAL!$K$2:$K$65536</definedName>
    <definedName name="THS">#REF!</definedName>
    <definedName name="TK_Umbau_Anl" localSheetId="5">[4]Anlagespiegel_F_Assets!$G$46:$H$46,[4]Anlagespiegel_F_Assets!$G$60:$H$60,[4]Anlagespiegel_F_Assets!$G$71:$H$71,[4]Anlagespiegel_F_Assets!$G$82:$H$82,[4]Anlagespiegel_F_Assets!$G$93:$H$93,[4]Anlagespiegel_F_Assets!$G$104:$H$104</definedName>
    <definedName name="TK_Umbau_Anl">[5]Anlagespiegel_F_Assets!$G$46:$H$46,[5]Anlagespiegel_F_Assets!$G$60:$H$60,[5]Anlagespiegel_F_Assets!$G$71:$H$71,[5]Anlagespiegel_F_Assets!$G$82:$H$82,[5]Anlagespiegel_F_Assets!$G$93:$H$93,[5]Anlagespiegel_F_Assets!$G$104:$H$104</definedName>
    <definedName name="TK_Umbau_Bil" localSheetId="5">#REF!,#REF!,#REF!,#REF!,#REF!,#REF!</definedName>
    <definedName name="TK_Umbau_Bil">#REF!,#REF!,#REF!,#REF!,#REF!,#REF!</definedName>
    <definedName name="TK_Umbau_GuV" localSheetId="5">[4]GuV_Income_Statement!$H$26:$I$26,[4]GuV_Income_Statement!$H$41:$I$41,[4]GuV_Income_Statement!$H$44:$I$44,[4]GuV_Income_Statement!$H$47:$I$47,[4]GuV_Income_Statement!$H$56:$I$56</definedName>
    <definedName name="TK_Umbau_GuV">[5]GuV_Income_Statement!$H$26:$I$26,[5]GuV_Income_Statement!$H$41:$I$41,[5]GuV_Income_Statement!$H$44:$I$44,[5]GuV_Income_Statement!$H$47:$I$47,[5]GuV_Income_Statement!$H$56:$I$56</definedName>
    <definedName name="Tools">[3]Overheads!$E$49</definedName>
    <definedName name="TP" localSheetId="5">[6]Start!$E$28</definedName>
    <definedName name="TP">[7]Start!$E$28</definedName>
    <definedName name="TP_Tax" localSheetId="5">[6]Start!$E$26</definedName>
    <definedName name="TP_Tax">[7]Start!$E$26</definedName>
    <definedName name="Triade">[18]Abkürzungen!$G$4:$G$7</definedName>
    <definedName name="Tx_TrA" localSheetId="5">[16]Paramètres_Convention!#REF!</definedName>
    <definedName name="Tx_TrA" localSheetId="6">[16]Paramètres_Convention!#REF!</definedName>
    <definedName name="Tx_TrA">[16]Paramètres_Convention!#REF!</definedName>
    <definedName name="Tx_TrB" localSheetId="6">[16]Paramètres_Convention!#REF!</definedName>
    <definedName name="Tx_TrB">[16]Paramètres_Convention!#REF!</definedName>
    <definedName name="Units">'[9]Base Info'!$F$5</definedName>
    <definedName name="VersatzJahr">[3]Overheads!$E$356</definedName>
    <definedName name="VersatzPB">[3]Overheads!$E$365</definedName>
    <definedName name="VersatzPB2">[3]Overheads!$E$376</definedName>
    <definedName name="VersatzPB3">[3]Overheads!$F$365</definedName>
    <definedName name="VersatzPH">[3]Overheads!$E$383</definedName>
    <definedName name="VersatzPH2">[3]Overheads!$F$383</definedName>
    <definedName name="VersatzWerk">[3]Overheads!$E$357</definedName>
    <definedName name="VertrK_fix_D">[3]Overheads!$E$112</definedName>
    <definedName name="VertrK_fix_IC_D">[3]Overheads!$E$212</definedName>
    <definedName name="VertrK_fix_IC_W">[3]Overheads!$E$162</definedName>
    <definedName name="VertrK_fix_W">[3]Overheads!$E$62</definedName>
    <definedName name="VertrK_var_D">[3]Overheads!$E$111</definedName>
    <definedName name="VertrK_var_IC_D">[3]Overheads!$E$211</definedName>
    <definedName name="VertrK_var_IC_W">[3]Overheads!$E$161</definedName>
    <definedName name="VertrK_var_W">[3]Overheads!$E$61</definedName>
    <definedName name="VerwK_D">[3]Overheads!$E$113</definedName>
    <definedName name="VerwK_IC_D">[3]Overheads!$E$213</definedName>
    <definedName name="VerwK_IC_W">[3]Overheads!$E$163</definedName>
    <definedName name="VerwK_W">[3]Overheads!$E$63</definedName>
    <definedName name="VIST" localSheetId="5">[28]Start!$I$7</definedName>
    <definedName name="VIST">[20]Start!$I$7</definedName>
    <definedName name="VorEntwsatz">[3]Overheads!$E$265</definedName>
    <definedName name="w" localSheetId="5" hidden="1">[1]Tabelle1!#REF!</definedName>
    <definedName name="w" hidden="1">[1]Tabelle1!#REF!</definedName>
    <definedName name="year">[10]Parameter!$B$6</definedName>
    <definedName name="Z_72CFCE6C_A78C_4B11_954A_51A626CE9890_.wvu.PrintArea" localSheetId="9" hidden="1">#REF!</definedName>
    <definedName name="Z_72CFCE6C_A78C_4B11_954A_51A626CE9890_.wvu.PrintArea" localSheetId="6" hidden="1">#REF!</definedName>
    <definedName name="Z_72CFCE6C_A78C_4B11_954A_51A626CE9890_.wvu.PrintArea" hidden="1">#REF!</definedName>
    <definedName name="Zuordnungstabelle">#REF!</definedName>
    <definedName name="ZZZ_Company">[29]Global!$E$9</definedName>
    <definedName name="ZZZ_MDate">[29]Global!$E$16</definedName>
    <definedName name="ZZZ_Mheading">[30]Global!$E$15</definedName>
    <definedName name="ZZZ_ModelName">[29]Global!$E$11</definedName>
    <definedName name="ZZZ_ProjName">[29]Global!$E$8</definedName>
    <definedName name="ZZZ_Version">[29]Global!$E$17</definedName>
  </definedNames>
  <calcPr calcId="152511"/>
</workbook>
</file>

<file path=xl/calcChain.xml><?xml version="1.0" encoding="utf-8"?>
<calcChain xmlns="http://schemas.openxmlformats.org/spreadsheetml/2006/main">
  <c r="W39" i="9" l="1"/>
  <c r="U39" i="9"/>
  <c r="S39" i="9"/>
  <c r="O39" i="9"/>
  <c r="L39" i="9"/>
  <c r="I39" i="9"/>
  <c r="M38" i="9"/>
  <c r="J38" i="9"/>
  <c r="E38" i="9"/>
  <c r="M37" i="9"/>
  <c r="J37" i="9"/>
  <c r="E37" i="9"/>
  <c r="M36" i="9"/>
  <c r="J36" i="9"/>
  <c r="E36" i="9"/>
  <c r="M35" i="9"/>
  <c r="J35" i="9"/>
  <c r="E35" i="9"/>
  <c r="M34" i="9"/>
  <c r="J34" i="9"/>
  <c r="E34" i="9"/>
  <c r="M33" i="9"/>
  <c r="J33" i="9"/>
  <c r="E33" i="9"/>
  <c r="M32" i="9"/>
  <c r="J32" i="9"/>
  <c r="E32" i="9"/>
  <c r="M31" i="9"/>
  <c r="J31" i="9"/>
  <c r="E31" i="9"/>
  <c r="W30" i="9"/>
  <c r="U30" i="9"/>
  <c r="S30" i="9"/>
  <c r="O30" i="9"/>
  <c r="L30" i="9"/>
  <c r="I30" i="9"/>
  <c r="M29" i="9"/>
  <c r="J29" i="9"/>
  <c r="E29" i="9"/>
  <c r="M28" i="9"/>
  <c r="J28" i="9"/>
  <c r="E28" i="9"/>
  <c r="M27" i="9"/>
  <c r="J27" i="9"/>
  <c r="E27" i="9"/>
  <c r="M26" i="9"/>
  <c r="J26" i="9"/>
  <c r="E26" i="9"/>
  <c r="M25" i="9"/>
  <c r="J25" i="9"/>
  <c r="E25" i="9"/>
  <c r="M24" i="9"/>
  <c r="J24" i="9"/>
  <c r="E24" i="9"/>
  <c r="M23" i="9"/>
  <c r="J23" i="9"/>
  <c r="E23" i="9"/>
  <c r="M22" i="9"/>
  <c r="J22" i="9"/>
  <c r="E22" i="9"/>
  <c r="W21" i="9"/>
  <c r="U21" i="9"/>
  <c r="S21" i="9"/>
  <c r="O21" i="9"/>
  <c r="L21" i="9"/>
  <c r="I21" i="9"/>
  <c r="M20" i="9"/>
  <c r="J20" i="9"/>
  <c r="E20" i="9"/>
  <c r="M19" i="9"/>
  <c r="J19" i="9"/>
  <c r="E19" i="9"/>
  <c r="M18" i="9"/>
  <c r="J18" i="9"/>
  <c r="E18" i="9"/>
  <c r="M17" i="9"/>
  <c r="J17" i="9"/>
  <c r="E17" i="9"/>
  <c r="M16" i="9"/>
  <c r="J16" i="9"/>
  <c r="E16" i="9"/>
  <c r="M15" i="9"/>
  <c r="J15" i="9"/>
  <c r="E15" i="9"/>
  <c r="M14" i="9"/>
  <c r="J14" i="9"/>
  <c r="E14" i="9"/>
  <c r="M13" i="9"/>
  <c r="J13" i="9"/>
  <c r="E13" i="9"/>
  <c r="W12" i="9"/>
  <c r="U12" i="9"/>
  <c r="S12" i="9"/>
  <c r="O12" i="9"/>
  <c r="L12" i="9"/>
  <c r="I12" i="9"/>
  <c r="C12" i="9"/>
  <c r="M11" i="9"/>
  <c r="J11" i="9"/>
  <c r="E11" i="9"/>
  <c r="M10" i="9"/>
  <c r="J10" i="9"/>
  <c r="E10" i="9"/>
  <c r="M9" i="9"/>
  <c r="J9" i="9"/>
  <c r="E9" i="9"/>
  <c r="M8" i="9"/>
  <c r="J8" i="9"/>
  <c r="E8" i="9"/>
  <c r="M7" i="9"/>
  <c r="J7" i="9"/>
  <c r="E7" i="9"/>
  <c r="M6" i="9"/>
  <c r="J6" i="9"/>
  <c r="E6" i="9"/>
  <c r="M5" i="9"/>
  <c r="J5" i="9"/>
  <c r="E5" i="9"/>
  <c r="M4" i="9"/>
  <c r="J4" i="9"/>
  <c r="G4" i="9"/>
  <c r="N4" i="9" s="1"/>
  <c r="O4" i="9" s="1"/>
  <c r="E4" i="9"/>
  <c r="W3" i="9"/>
  <c r="U3" i="9"/>
  <c r="S3" i="9"/>
  <c r="Q3" i="9"/>
  <c r="T3" i="9" s="1"/>
  <c r="O3" i="9"/>
  <c r="M3" i="9"/>
  <c r="L3" i="9"/>
  <c r="K3" i="9"/>
  <c r="J3" i="9"/>
  <c r="I3" i="9"/>
  <c r="G3" i="9"/>
  <c r="N3" i="9" s="1"/>
  <c r="F3" i="9"/>
  <c r="H3" i="9" s="1"/>
  <c r="E3" i="9"/>
  <c r="D3" i="9"/>
  <c r="Q4" i="9" s="1"/>
  <c r="T4" i="9" s="1"/>
  <c r="U4" i="9" s="1"/>
  <c r="D16" i="421"/>
  <c r="C16" i="421"/>
  <c r="B16" i="421"/>
  <c r="D8" i="421"/>
  <c r="C8" i="421"/>
  <c r="B8" i="421"/>
  <c r="I22" i="39"/>
  <c r="E22" i="39"/>
  <c r="I20" i="39"/>
  <c r="E20" i="39"/>
  <c r="I18" i="39"/>
  <c r="E18" i="39"/>
  <c r="I15" i="39"/>
  <c r="H15" i="39"/>
  <c r="G15" i="39"/>
  <c r="F15" i="39"/>
  <c r="E15" i="39"/>
  <c r="D15" i="39"/>
  <c r="C15" i="39"/>
  <c r="B15" i="39"/>
  <c r="A15" i="39"/>
  <c r="I14" i="39"/>
  <c r="H14" i="39"/>
  <c r="G14" i="39"/>
  <c r="F14" i="39"/>
  <c r="E14" i="39"/>
  <c r="D14" i="39"/>
  <c r="C14" i="39"/>
  <c r="B14" i="39"/>
  <c r="A14" i="39"/>
  <c r="I13" i="39"/>
  <c r="H13" i="39"/>
  <c r="H22" i="39" s="1"/>
  <c r="G13" i="39"/>
  <c r="G12" i="39" s="1"/>
  <c r="F13" i="39"/>
  <c r="F22" i="39" s="1"/>
  <c r="E13" i="39"/>
  <c r="D13" i="39"/>
  <c r="D22" i="39" s="1"/>
  <c r="C13" i="39"/>
  <c r="M13" i="39" s="1"/>
  <c r="B13" i="39"/>
  <c r="B22" i="39" s="1"/>
  <c r="A13" i="39"/>
  <c r="I12" i="39"/>
  <c r="F12" i="39"/>
  <c r="E12" i="39"/>
  <c r="B12" i="39"/>
  <c r="I11" i="39"/>
  <c r="I21" i="39" s="1"/>
  <c r="H11" i="39"/>
  <c r="H21" i="39" s="1"/>
  <c r="G11" i="39"/>
  <c r="F11" i="39"/>
  <c r="F21" i="39" s="1"/>
  <c r="E11" i="39"/>
  <c r="E21" i="39" s="1"/>
  <c r="D11" i="39"/>
  <c r="D21" i="39" s="1"/>
  <c r="C11" i="39"/>
  <c r="B11" i="39"/>
  <c r="B21" i="39" s="1"/>
  <c r="R10" i="39"/>
  <c r="I10" i="39"/>
  <c r="H10" i="39"/>
  <c r="H20" i="39" s="1"/>
  <c r="G10" i="39"/>
  <c r="F10" i="39"/>
  <c r="F20" i="39" s="1"/>
  <c r="E10" i="39"/>
  <c r="D10" i="39"/>
  <c r="D20" i="39" s="1"/>
  <c r="C10" i="39"/>
  <c r="B10" i="39"/>
  <c r="B20" i="39" s="1"/>
  <c r="I9" i="39"/>
  <c r="H9" i="39"/>
  <c r="H19" i="39" s="1"/>
  <c r="G9" i="39"/>
  <c r="G19" i="39" s="1"/>
  <c r="F9" i="39"/>
  <c r="F19" i="39" s="1"/>
  <c r="E9" i="39"/>
  <c r="D9" i="39"/>
  <c r="D19" i="39" s="1"/>
  <c r="C9" i="39"/>
  <c r="C19" i="39" s="1"/>
  <c r="B9" i="39"/>
  <c r="M9" i="39" s="1"/>
  <c r="R8" i="39"/>
  <c r="N8" i="39"/>
  <c r="I8" i="39"/>
  <c r="I16" i="39" s="1"/>
  <c r="H8" i="39"/>
  <c r="H18" i="39" s="1"/>
  <c r="G8" i="39"/>
  <c r="F8" i="39"/>
  <c r="F16" i="39" s="1"/>
  <c r="F23" i="39" s="1"/>
  <c r="E8" i="39"/>
  <c r="E16" i="39" s="1"/>
  <c r="D8" i="39"/>
  <c r="D18" i="39" s="1"/>
  <c r="C8" i="39"/>
  <c r="B8" i="39"/>
  <c r="B16" i="39" s="1"/>
  <c r="I5" i="39"/>
  <c r="H5" i="39"/>
  <c r="G5" i="39"/>
  <c r="F5" i="39"/>
  <c r="E5" i="39"/>
  <c r="D5" i="39"/>
  <c r="C5" i="39"/>
  <c r="B5" i="39"/>
  <c r="G37" i="34"/>
  <c r="F37" i="34"/>
  <c r="E28" i="34"/>
  <c r="P14" i="34"/>
  <c r="O14" i="34"/>
  <c r="I14" i="34"/>
  <c r="R14" i="34" s="1"/>
  <c r="H14" i="34"/>
  <c r="G14" i="34"/>
  <c r="G32" i="34" s="1"/>
  <c r="F14" i="34"/>
  <c r="F32" i="34" s="1"/>
  <c r="E14" i="34"/>
  <c r="D14" i="34"/>
  <c r="C14" i="34"/>
  <c r="C32" i="34" s="1"/>
  <c r="B14" i="34"/>
  <c r="B32" i="34" s="1"/>
  <c r="R13" i="34"/>
  <c r="I13" i="34"/>
  <c r="H13" i="34"/>
  <c r="G13" i="34"/>
  <c r="G15" i="34" s="1"/>
  <c r="F13" i="34"/>
  <c r="F31" i="34" s="1"/>
  <c r="E13" i="34"/>
  <c r="D13" i="34"/>
  <c r="O13" i="34" s="1"/>
  <c r="C13" i="34"/>
  <c r="N13" i="34" s="1"/>
  <c r="B13" i="34"/>
  <c r="B31" i="34" s="1"/>
  <c r="I12" i="34"/>
  <c r="H12" i="34"/>
  <c r="G12" i="34"/>
  <c r="G30" i="34" s="1"/>
  <c r="F12" i="34"/>
  <c r="F30" i="34" s="1"/>
  <c r="E12" i="34"/>
  <c r="D12" i="34"/>
  <c r="C12" i="34"/>
  <c r="C30" i="34" s="1"/>
  <c r="B12" i="34"/>
  <c r="B30" i="34" s="1"/>
  <c r="R11" i="34"/>
  <c r="Q11" i="34"/>
  <c r="I11" i="34"/>
  <c r="H11" i="34"/>
  <c r="G11" i="34"/>
  <c r="F11" i="34"/>
  <c r="F29" i="34" s="1"/>
  <c r="E11" i="34"/>
  <c r="D11" i="34"/>
  <c r="O11" i="34" s="1"/>
  <c r="C11" i="34"/>
  <c r="C29" i="34" s="1"/>
  <c r="B11" i="34"/>
  <c r="B29" i="34" s="1"/>
  <c r="P10" i="34"/>
  <c r="O10" i="34"/>
  <c r="I10" i="34"/>
  <c r="I28" i="34" s="1"/>
  <c r="H10" i="34"/>
  <c r="G10" i="34"/>
  <c r="G28" i="34" s="1"/>
  <c r="F10" i="34"/>
  <c r="F28" i="34" s="1"/>
  <c r="E10" i="34"/>
  <c r="E37" i="34" s="1"/>
  <c r="D10" i="34"/>
  <c r="C10" i="34"/>
  <c r="C28" i="34" s="1"/>
  <c r="B10" i="34"/>
  <c r="B28" i="34" s="1"/>
  <c r="R9" i="34"/>
  <c r="I9" i="34"/>
  <c r="H9" i="34"/>
  <c r="G9" i="34"/>
  <c r="F9" i="34"/>
  <c r="E9" i="34"/>
  <c r="D9" i="34"/>
  <c r="O9" i="34" s="1"/>
  <c r="C9" i="34"/>
  <c r="M9" i="34" s="1"/>
  <c r="B9" i="34"/>
  <c r="I8" i="34"/>
  <c r="H8" i="34"/>
  <c r="G8" i="34"/>
  <c r="G27" i="34" s="1"/>
  <c r="F8" i="34"/>
  <c r="F27" i="34" s="1"/>
  <c r="E8" i="34"/>
  <c r="D8" i="34"/>
  <c r="C8" i="34"/>
  <c r="C27" i="34" s="1"/>
  <c r="B8" i="34"/>
  <c r="B27" i="34" s="1"/>
  <c r="I5" i="34"/>
  <c r="H5" i="34"/>
  <c r="G5" i="34"/>
  <c r="F5" i="34"/>
  <c r="E5" i="34"/>
  <c r="D5" i="34"/>
  <c r="C5" i="34"/>
  <c r="B5" i="34"/>
  <c r="I61" i="392"/>
  <c r="H61" i="392"/>
  <c r="G61" i="392"/>
  <c r="F61" i="392"/>
  <c r="E61" i="392"/>
  <c r="D61" i="392"/>
  <c r="C61" i="392"/>
  <c r="B61" i="392"/>
  <c r="I60" i="392"/>
  <c r="I59" i="392"/>
  <c r="I58" i="392"/>
  <c r="I57" i="392"/>
  <c r="H57" i="392"/>
  <c r="G57" i="392"/>
  <c r="F57" i="392"/>
  <c r="E57" i="392"/>
  <c r="D57" i="392"/>
  <c r="C57" i="392"/>
  <c r="B57" i="392"/>
  <c r="I56" i="392"/>
  <c r="K53" i="392"/>
  <c r="J53" i="392"/>
  <c r="K51" i="392"/>
  <c r="J51" i="392"/>
  <c r="K50" i="392"/>
  <c r="J50" i="392"/>
  <c r="T48" i="392"/>
  <c r="S48" i="392"/>
  <c r="R48" i="392"/>
  <c r="Q48" i="392"/>
  <c r="P48" i="392"/>
  <c r="O48" i="392"/>
  <c r="K48" i="392"/>
  <c r="J48" i="392"/>
  <c r="T47" i="392"/>
  <c r="S47" i="392"/>
  <c r="R47" i="392"/>
  <c r="Q47" i="392"/>
  <c r="P47" i="392"/>
  <c r="O47" i="392"/>
  <c r="K47" i="392"/>
  <c r="J47" i="392"/>
  <c r="T46" i="392"/>
  <c r="S46" i="392"/>
  <c r="R46" i="392"/>
  <c r="Q46" i="392"/>
  <c r="P46" i="392"/>
  <c r="O46" i="392"/>
  <c r="K46" i="392"/>
  <c r="J46" i="392"/>
  <c r="T45" i="392"/>
  <c r="S45" i="392"/>
  <c r="R45" i="392"/>
  <c r="Q45" i="392"/>
  <c r="P45" i="392"/>
  <c r="O45" i="392"/>
  <c r="K45" i="392"/>
  <c r="J45" i="392"/>
  <c r="T44" i="392"/>
  <c r="S44" i="392"/>
  <c r="R44" i="392"/>
  <c r="Q44" i="392"/>
  <c r="P44" i="392"/>
  <c r="O44" i="392"/>
  <c r="K44" i="392"/>
  <c r="J44" i="392"/>
  <c r="T43" i="392"/>
  <c r="S43" i="392"/>
  <c r="R43" i="392"/>
  <c r="Q43" i="392"/>
  <c r="P43" i="392"/>
  <c r="O43" i="392"/>
  <c r="K43" i="392"/>
  <c r="J43" i="392"/>
  <c r="T42" i="392"/>
  <c r="S42" i="392"/>
  <c r="R42" i="392"/>
  <c r="Q42" i="392"/>
  <c r="P42" i="392"/>
  <c r="O42" i="392"/>
  <c r="K42" i="392"/>
  <c r="J42" i="392"/>
  <c r="T41" i="392"/>
  <c r="S41" i="392"/>
  <c r="R41" i="392"/>
  <c r="Q41" i="392"/>
  <c r="P41" i="392"/>
  <c r="O41" i="392"/>
  <c r="K41" i="392"/>
  <c r="J41" i="392"/>
  <c r="T40" i="392"/>
  <c r="S40" i="392"/>
  <c r="R40" i="392"/>
  <c r="Q40" i="392"/>
  <c r="P40" i="392"/>
  <c r="O40" i="392"/>
  <c r="K40" i="392"/>
  <c r="J40" i="392"/>
  <c r="T39" i="392"/>
  <c r="S39" i="392"/>
  <c r="R39" i="392"/>
  <c r="Q39" i="392"/>
  <c r="P39" i="392"/>
  <c r="O39" i="392"/>
  <c r="K39" i="392"/>
  <c r="J39" i="392"/>
  <c r="T38" i="392"/>
  <c r="S38" i="392"/>
  <c r="R38" i="392"/>
  <c r="Q38" i="392"/>
  <c r="P38" i="392"/>
  <c r="O38" i="392"/>
  <c r="K38" i="392"/>
  <c r="J38" i="392"/>
  <c r="T37" i="392"/>
  <c r="S37" i="392"/>
  <c r="R37" i="392"/>
  <c r="Q37" i="392"/>
  <c r="P37" i="392"/>
  <c r="O37" i="392"/>
  <c r="K37" i="392"/>
  <c r="J37" i="392"/>
  <c r="T36" i="392"/>
  <c r="S36" i="392"/>
  <c r="R36" i="392"/>
  <c r="Q36" i="392"/>
  <c r="P36" i="392"/>
  <c r="O36" i="392"/>
  <c r="K36" i="392"/>
  <c r="J36" i="392"/>
  <c r="T35" i="392"/>
  <c r="S35" i="392"/>
  <c r="R35" i="392"/>
  <c r="Q35" i="392"/>
  <c r="P35" i="392"/>
  <c r="O35" i="392"/>
  <c r="K35" i="392"/>
  <c r="J35" i="392"/>
  <c r="T34" i="392"/>
  <c r="S34" i="392"/>
  <c r="R34" i="392"/>
  <c r="Q34" i="392"/>
  <c r="P34" i="392"/>
  <c r="O34" i="392"/>
  <c r="K34" i="392"/>
  <c r="J34" i="392"/>
  <c r="T33" i="392"/>
  <c r="S33" i="392"/>
  <c r="R33" i="392"/>
  <c r="Q33" i="392"/>
  <c r="P33" i="392"/>
  <c r="O33" i="392"/>
  <c r="K33" i="392"/>
  <c r="J33" i="392"/>
  <c r="R32" i="392"/>
  <c r="Q32" i="392"/>
  <c r="K32" i="392"/>
  <c r="I32" i="392"/>
  <c r="T32" i="392" s="1"/>
  <c r="H32" i="392"/>
  <c r="H60" i="392" s="1"/>
  <c r="G32" i="392"/>
  <c r="F32" i="392"/>
  <c r="F60" i="392" s="1"/>
  <c r="E32" i="392"/>
  <c r="E60" i="392" s="1"/>
  <c r="D32" i="392"/>
  <c r="P32" i="392" s="1"/>
  <c r="C32" i="392"/>
  <c r="B32" i="392"/>
  <c r="B60" i="392" s="1"/>
  <c r="T31" i="392"/>
  <c r="S31" i="392"/>
  <c r="R31" i="392"/>
  <c r="Q31" i="392"/>
  <c r="P31" i="392"/>
  <c r="O31" i="392"/>
  <c r="K31" i="392"/>
  <c r="J31" i="392"/>
  <c r="T30" i="392"/>
  <c r="S30" i="392"/>
  <c r="R30" i="392"/>
  <c r="Q30" i="392"/>
  <c r="P30" i="392"/>
  <c r="O30" i="392"/>
  <c r="K30" i="392"/>
  <c r="J30" i="392"/>
  <c r="T29" i="392"/>
  <c r="S29" i="392"/>
  <c r="R29" i="392"/>
  <c r="Q29" i="392"/>
  <c r="P29" i="392"/>
  <c r="O29" i="392"/>
  <c r="K29" i="392"/>
  <c r="J29" i="392"/>
  <c r="T28" i="392"/>
  <c r="S28" i="392"/>
  <c r="R28" i="392"/>
  <c r="Q28" i="392"/>
  <c r="P28" i="392"/>
  <c r="O28" i="392"/>
  <c r="K28" i="392"/>
  <c r="J28" i="392"/>
  <c r="T27" i="392"/>
  <c r="S27" i="392"/>
  <c r="R27" i="392"/>
  <c r="Q27" i="392"/>
  <c r="P27" i="392"/>
  <c r="O27" i="392"/>
  <c r="K27" i="392"/>
  <c r="J27" i="392"/>
  <c r="T26" i="392"/>
  <c r="S26" i="392"/>
  <c r="R26" i="392"/>
  <c r="Q26" i="392"/>
  <c r="P26" i="392"/>
  <c r="O26" i="392"/>
  <c r="K26" i="392"/>
  <c r="J26" i="392"/>
  <c r="Q25" i="392"/>
  <c r="I25" i="392"/>
  <c r="T25" i="392" s="1"/>
  <c r="H25" i="392"/>
  <c r="H59" i="392" s="1"/>
  <c r="G25" i="392"/>
  <c r="F25" i="392"/>
  <c r="F59" i="392" s="1"/>
  <c r="E25" i="392"/>
  <c r="E59" i="392" s="1"/>
  <c r="D25" i="392"/>
  <c r="C25" i="392"/>
  <c r="B25" i="392"/>
  <c r="B59" i="392" s="1"/>
  <c r="T24" i="392"/>
  <c r="S24" i="392"/>
  <c r="R24" i="392"/>
  <c r="Q24" i="392"/>
  <c r="P24" i="392"/>
  <c r="O24" i="392"/>
  <c r="K24" i="392"/>
  <c r="J24" i="392"/>
  <c r="T23" i="392"/>
  <c r="S23" i="392"/>
  <c r="R23" i="392"/>
  <c r="Q23" i="392"/>
  <c r="P23" i="392"/>
  <c r="O23" i="392"/>
  <c r="K23" i="392"/>
  <c r="J23" i="392"/>
  <c r="T22" i="392"/>
  <c r="S22" i="392"/>
  <c r="R22" i="392"/>
  <c r="Q22" i="392"/>
  <c r="P22" i="392"/>
  <c r="O22" i="392"/>
  <c r="K22" i="392"/>
  <c r="J22" i="392"/>
  <c r="T21" i="392"/>
  <c r="S21" i="392"/>
  <c r="R21" i="392"/>
  <c r="Q21" i="392"/>
  <c r="P21" i="392"/>
  <c r="O21" i="392"/>
  <c r="K21" i="392"/>
  <c r="J21" i="392"/>
  <c r="T20" i="392"/>
  <c r="S20" i="392"/>
  <c r="R20" i="392"/>
  <c r="Q20" i="392"/>
  <c r="P20" i="392"/>
  <c r="O20" i="392"/>
  <c r="K20" i="392"/>
  <c r="J20" i="392"/>
  <c r="T19" i="392"/>
  <c r="S19" i="392"/>
  <c r="R19" i="392"/>
  <c r="Q19" i="392"/>
  <c r="P19" i="392"/>
  <c r="O19" i="392"/>
  <c r="K19" i="392"/>
  <c r="J19" i="392"/>
  <c r="T18" i="392"/>
  <c r="S18" i="392"/>
  <c r="R18" i="392"/>
  <c r="Q18" i="392"/>
  <c r="P18" i="392"/>
  <c r="O18" i="392"/>
  <c r="K18" i="392"/>
  <c r="J18" i="392"/>
  <c r="T17" i="392"/>
  <c r="S17" i="392"/>
  <c r="R17" i="392"/>
  <c r="Q17" i="392"/>
  <c r="P17" i="392"/>
  <c r="O17" i="392"/>
  <c r="K17" i="392"/>
  <c r="J17" i="392"/>
  <c r="Q16" i="392"/>
  <c r="I16" i="392"/>
  <c r="T16" i="392" s="1"/>
  <c r="H16" i="392"/>
  <c r="H58" i="392" s="1"/>
  <c r="G16" i="392"/>
  <c r="G58" i="392" s="1"/>
  <c r="F16" i="392"/>
  <c r="F58" i="392" s="1"/>
  <c r="E16" i="392"/>
  <c r="E58" i="392" s="1"/>
  <c r="D16" i="392"/>
  <c r="C16" i="392"/>
  <c r="B16" i="392"/>
  <c r="B58" i="392" s="1"/>
  <c r="Q15" i="392"/>
  <c r="I15" i="392"/>
  <c r="I49" i="392" s="1"/>
  <c r="I62" i="392" s="1"/>
  <c r="H15" i="392"/>
  <c r="H56" i="392" s="1"/>
  <c r="G15" i="392"/>
  <c r="G56" i="392" s="1"/>
  <c r="F15" i="392"/>
  <c r="E15" i="392"/>
  <c r="E56" i="392" s="1"/>
  <c r="D15" i="392"/>
  <c r="C15" i="392"/>
  <c r="B15" i="392"/>
  <c r="T14" i="392"/>
  <c r="S14" i="392"/>
  <c r="R14" i="392"/>
  <c r="Q14" i="392"/>
  <c r="P14" i="392"/>
  <c r="O14" i="392"/>
  <c r="K14" i="392"/>
  <c r="J14" i="392"/>
  <c r="T13" i="392"/>
  <c r="S13" i="392"/>
  <c r="R13" i="392"/>
  <c r="Q13" i="392"/>
  <c r="P13" i="392"/>
  <c r="O13" i="392"/>
  <c r="K13" i="392"/>
  <c r="J13" i="392"/>
  <c r="T12" i="392"/>
  <c r="S12" i="392"/>
  <c r="R12" i="392"/>
  <c r="Q12" i="392"/>
  <c r="P12" i="392"/>
  <c r="O12" i="392"/>
  <c r="K12" i="392"/>
  <c r="J12" i="392"/>
  <c r="T11" i="392"/>
  <c r="S11" i="392"/>
  <c r="R11" i="392"/>
  <c r="Q11" i="392"/>
  <c r="P11" i="392"/>
  <c r="O11" i="392"/>
  <c r="K11" i="392"/>
  <c r="J11" i="392"/>
  <c r="T10" i="392"/>
  <c r="S10" i="392"/>
  <c r="R10" i="392"/>
  <c r="Q10" i="392"/>
  <c r="P10" i="392"/>
  <c r="O10" i="392"/>
  <c r="K10" i="392"/>
  <c r="J10" i="392"/>
  <c r="T8" i="392"/>
  <c r="S8" i="392"/>
  <c r="R8" i="392"/>
  <c r="Q8" i="392"/>
  <c r="P8" i="392"/>
  <c r="O8" i="392"/>
  <c r="K8" i="392"/>
  <c r="J8" i="392"/>
  <c r="T7" i="392"/>
  <c r="S7" i="392"/>
  <c r="R7" i="392"/>
  <c r="Q7" i="392"/>
  <c r="P7" i="392"/>
  <c r="O7" i="392"/>
  <c r="K7" i="392"/>
  <c r="J7" i="392"/>
  <c r="Q6" i="392"/>
  <c r="I6" i="392"/>
  <c r="T6" i="392" s="1"/>
  <c r="H6" i="392"/>
  <c r="G6" i="392"/>
  <c r="J6" i="392" s="1"/>
  <c r="F6" i="392"/>
  <c r="E6" i="392"/>
  <c r="D6" i="392"/>
  <c r="C6" i="392"/>
  <c r="O6" i="392" s="1"/>
  <c r="T5" i="392"/>
  <c r="S5" i="392"/>
  <c r="R5" i="392"/>
  <c r="Q5" i="392"/>
  <c r="P5" i="392"/>
  <c r="O5" i="392"/>
  <c r="K5" i="392"/>
  <c r="J5" i="392"/>
  <c r="C12" i="437"/>
  <c r="B12" i="437"/>
  <c r="H34" i="38"/>
  <c r="G34" i="38"/>
  <c r="P34" i="38" s="1"/>
  <c r="Q33" i="38"/>
  <c r="M33" i="38"/>
  <c r="G33" i="38"/>
  <c r="P33" i="38" s="1"/>
  <c r="F33" i="38"/>
  <c r="O33" i="38" s="1"/>
  <c r="E33" i="38"/>
  <c r="N33" i="38" s="1"/>
  <c r="H30" i="38"/>
  <c r="G30" i="38"/>
  <c r="D30" i="38"/>
  <c r="C30" i="38"/>
  <c r="E28" i="38"/>
  <c r="E26" i="38"/>
  <c r="H25" i="38"/>
  <c r="D25" i="38"/>
  <c r="H24" i="38"/>
  <c r="G24" i="38"/>
  <c r="D24" i="38"/>
  <c r="C24" i="38"/>
  <c r="O15" i="38"/>
  <c r="N15" i="38"/>
  <c r="H15" i="38"/>
  <c r="G15" i="38"/>
  <c r="P15" i="38" s="1"/>
  <c r="F15" i="38"/>
  <c r="E15" i="38"/>
  <c r="E29" i="38" s="1"/>
  <c r="D15" i="38"/>
  <c r="C15" i="38"/>
  <c r="L15" i="38" s="1"/>
  <c r="B15" i="38"/>
  <c r="H14" i="38"/>
  <c r="H28" i="38" s="1"/>
  <c r="G14" i="38"/>
  <c r="F14" i="38"/>
  <c r="F28" i="38" s="1"/>
  <c r="E14" i="38"/>
  <c r="D14" i="38"/>
  <c r="D28" i="38" s="1"/>
  <c r="C14" i="38"/>
  <c r="B14" i="38"/>
  <c r="O13" i="38"/>
  <c r="N13" i="38"/>
  <c r="H13" i="38"/>
  <c r="G13" i="38"/>
  <c r="P13" i="38" s="1"/>
  <c r="F13" i="38"/>
  <c r="E13" i="38"/>
  <c r="E27" i="38" s="1"/>
  <c r="D13" i="38"/>
  <c r="C13" i="38"/>
  <c r="L13" i="38" s="1"/>
  <c r="B13" i="38"/>
  <c r="P12" i="38"/>
  <c r="L12" i="38"/>
  <c r="H12" i="38"/>
  <c r="G12" i="38"/>
  <c r="G26" i="38" s="1"/>
  <c r="F12" i="38"/>
  <c r="E12" i="38"/>
  <c r="N12" i="38" s="1"/>
  <c r="D12" i="38"/>
  <c r="C12" i="38"/>
  <c r="C26" i="38" s="1"/>
  <c r="B12" i="38"/>
  <c r="Q11" i="38"/>
  <c r="M11" i="38"/>
  <c r="H11" i="38"/>
  <c r="G11" i="38"/>
  <c r="F11" i="38"/>
  <c r="F19" i="38" s="1"/>
  <c r="E11" i="38"/>
  <c r="N11" i="38" s="1"/>
  <c r="D11" i="38"/>
  <c r="C11" i="38"/>
  <c r="B11" i="38"/>
  <c r="B25" i="38" s="1"/>
  <c r="N10" i="38"/>
  <c r="H10" i="38"/>
  <c r="G10" i="38"/>
  <c r="F10" i="38"/>
  <c r="E10" i="38"/>
  <c r="E24" i="38" s="1"/>
  <c r="D10" i="38"/>
  <c r="C10" i="38"/>
  <c r="M10" i="38" s="1"/>
  <c r="B10" i="38"/>
  <c r="O9" i="38"/>
  <c r="N9" i="38"/>
  <c r="H9" i="38"/>
  <c r="G9" i="38"/>
  <c r="P9" i="38" s="1"/>
  <c r="F9" i="38"/>
  <c r="E9" i="38"/>
  <c r="E23" i="38" s="1"/>
  <c r="D9" i="38"/>
  <c r="C9" i="38"/>
  <c r="L9" i="38" s="1"/>
  <c r="B9" i="38"/>
  <c r="P8" i="38"/>
  <c r="L8" i="38"/>
  <c r="H8" i="38"/>
  <c r="G8" i="38"/>
  <c r="G22" i="38" s="1"/>
  <c r="F8" i="38"/>
  <c r="F34" i="38" s="1"/>
  <c r="E8" i="38"/>
  <c r="E22" i="38" s="1"/>
  <c r="D8" i="38"/>
  <c r="C8" i="38"/>
  <c r="C22" i="38" s="1"/>
  <c r="B8" i="38"/>
  <c r="N5" i="38"/>
  <c r="H5" i="38"/>
  <c r="G5" i="38"/>
  <c r="F5" i="38"/>
  <c r="F30" i="38" s="1"/>
  <c r="E5" i="38"/>
  <c r="E30" i="38" s="1"/>
  <c r="D5" i="38"/>
  <c r="M5" i="38" s="1"/>
  <c r="C5" i="38"/>
  <c r="B5" i="38"/>
  <c r="B30" i="38" s="1"/>
  <c r="H38" i="37"/>
  <c r="G38" i="37"/>
  <c r="F38" i="37"/>
  <c r="E38" i="37"/>
  <c r="D38" i="37"/>
  <c r="C38" i="37"/>
  <c r="B38" i="37"/>
  <c r="F30" i="37"/>
  <c r="M30" i="37" s="1"/>
  <c r="K29" i="37"/>
  <c r="G29" i="37"/>
  <c r="F29" i="37"/>
  <c r="M29" i="37" s="1"/>
  <c r="E29" i="37"/>
  <c r="L29" i="37" s="1"/>
  <c r="H24" i="37"/>
  <c r="F24" i="37"/>
  <c r="D24" i="37"/>
  <c r="H22" i="37"/>
  <c r="F22" i="37"/>
  <c r="D22" i="37"/>
  <c r="B22" i="37"/>
  <c r="H20" i="37"/>
  <c r="F20" i="37"/>
  <c r="D20" i="37"/>
  <c r="B20" i="37"/>
  <c r="F15" i="37"/>
  <c r="E15" i="37"/>
  <c r="D15" i="37"/>
  <c r="O13" i="37"/>
  <c r="K13" i="37"/>
  <c r="H13" i="37"/>
  <c r="H25" i="37" s="1"/>
  <c r="G13" i="37"/>
  <c r="G16" i="37" s="1"/>
  <c r="G26" i="37" s="1"/>
  <c r="F13" i="37"/>
  <c r="N13" i="37" s="1"/>
  <c r="E13" i="37"/>
  <c r="E16" i="37" s="1"/>
  <c r="E26" i="37" s="1"/>
  <c r="D13" i="37"/>
  <c r="D25" i="37" s="1"/>
  <c r="C13" i="37"/>
  <c r="C16" i="37" s="1"/>
  <c r="C26" i="37" s="1"/>
  <c r="B13" i="37"/>
  <c r="J13" i="37" s="1"/>
  <c r="H12" i="37"/>
  <c r="G12" i="37"/>
  <c r="G24" i="37" s="1"/>
  <c r="F12" i="37"/>
  <c r="E12" i="37"/>
  <c r="E24" i="37" s="1"/>
  <c r="D12" i="37"/>
  <c r="C12" i="37"/>
  <c r="B12" i="37"/>
  <c r="O11" i="37"/>
  <c r="K11" i="37"/>
  <c r="H11" i="37"/>
  <c r="H23" i="37" s="1"/>
  <c r="G11" i="37"/>
  <c r="F11" i="37"/>
  <c r="N11" i="37" s="1"/>
  <c r="E11" i="37"/>
  <c r="L11" i="37" s="1"/>
  <c r="D11" i="37"/>
  <c r="D23" i="37" s="1"/>
  <c r="C11" i="37"/>
  <c r="B11" i="37"/>
  <c r="J11" i="37" s="1"/>
  <c r="L10" i="37"/>
  <c r="H10" i="37"/>
  <c r="G10" i="37"/>
  <c r="G22" i="37" s="1"/>
  <c r="F10" i="37"/>
  <c r="M10" i="37" s="1"/>
  <c r="E10" i="37"/>
  <c r="E22" i="37" s="1"/>
  <c r="D10" i="37"/>
  <c r="C10" i="37"/>
  <c r="C22" i="37" s="1"/>
  <c r="B10" i="37"/>
  <c r="M9" i="37"/>
  <c r="H9" i="37"/>
  <c r="O9" i="37" s="1"/>
  <c r="G9" i="37"/>
  <c r="N9" i="37" s="1"/>
  <c r="F9" i="37"/>
  <c r="F21" i="37" s="1"/>
  <c r="E9" i="37"/>
  <c r="D9" i="37"/>
  <c r="L9" i="37" s="1"/>
  <c r="C9" i="37"/>
  <c r="J9" i="37" s="1"/>
  <c r="B9" i="37"/>
  <c r="B21" i="37" s="1"/>
  <c r="N8" i="37"/>
  <c r="J8" i="37"/>
  <c r="H8" i="37"/>
  <c r="H30" i="37" s="1"/>
  <c r="G8" i="37"/>
  <c r="G30" i="37" s="1"/>
  <c r="F8" i="37"/>
  <c r="E8" i="37"/>
  <c r="E30" i="37" s="1"/>
  <c r="L30" i="37" s="1"/>
  <c r="D8" i="37"/>
  <c r="D30" i="37" s="1"/>
  <c r="K30" i="37" s="1"/>
  <c r="C8" i="37"/>
  <c r="C20" i="37" s="1"/>
  <c r="B8" i="37"/>
  <c r="M5" i="37"/>
  <c r="H5" i="37"/>
  <c r="G5" i="37"/>
  <c r="G25" i="37" s="1"/>
  <c r="F5" i="37"/>
  <c r="E5" i="37"/>
  <c r="L5" i="37" s="1"/>
  <c r="D5" i="37"/>
  <c r="C5" i="37"/>
  <c r="K5" i="37" s="1"/>
  <c r="B5" i="37"/>
  <c r="J43" i="35"/>
  <c r="H43" i="35"/>
  <c r="D43" i="35"/>
  <c r="J42" i="35"/>
  <c r="G42" i="35"/>
  <c r="F42" i="35"/>
  <c r="L42" i="35" s="1"/>
  <c r="E42" i="35"/>
  <c r="K42" i="35" s="1"/>
  <c r="E35" i="35"/>
  <c r="G33" i="35"/>
  <c r="F32" i="35"/>
  <c r="F17" i="35"/>
  <c r="E17" i="35"/>
  <c r="D17" i="35"/>
  <c r="N15" i="35"/>
  <c r="J15" i="35"/>
  <c r="H15" i="35"/>
  <c r="H38" i="35" s="1"/>
  <c r="G15" i="35"/>
  <c r="G38" i="35" s="1"/>
  <c r="F15" i="35"/>
  <c r="F38" i="35" s="1"/>
  <c r="E15" i="35"/>
  <c r="E38" i="35" s="1"/>
  <c r="D15" i="35"/>
  <c r="D38" i="35" s="1"/>
  <c r="C15" i="35"/>
  <c r="C38" i="35" s="1"/>
  <c r="B15" i="35"/>
  <c r="B38" i="35" s="1"/>
  <c r="H14" i="35"/>
  <c r="G14" i="35"/>
  <c r="G37" i="35" s="1"/>
  <c r="F14" i="35"/>
  <c r="E14" i="35"/>
  <c r="E37" i="35" s="1"/>
  <c r="D14" i="35"/>
  <c r="C14" i="35"/>
  <c r="B14" i="35"/>
  <c r="N13" i="35"/>
  <c r="J13" i="35"/>
  <c r="H13" i="35"/>
  <c r="H36" i="35" s="1"/>
  <c r="G13" i="35"/>
  <c r="G36" i="35" s="1"/>
  <c r="F13" i="35"/>
  <c r="E13" i="35"/>
  <c r="E36" i="35" s="1"/>
  <c r="D13" i="35"/>
  <c r="D36" i="35" s="1"/>
  <c r="C13" i="35"/>
  <c r="C36" i="35" s="1"/>
  <c r="B13" i="35"/>
  <c r="K12" i="35"/>
  <c r="H12" i="35"/>
  <c r="G12" i="35"/>
  <c r="F12" i="35"/>
  <c r="F35" i="35" s="1"/>
  <c r="E12" i="35"/>
  <c r="D12" i="35"/>
  <c r="C12" i="35"/>
  <c r="B12" i="35"/>
  <c r="B35" i="35" s="1"/>
  <c r="L11" i="35"/>
  <c r="H11" i="35"/>
  <c r="G11" i="35"/>
  <c r="G34" i="35" s="1"/>
  <c r="F11" i="35"/>
  <c r="F34" i="35" s="1"/>
  <c r="E11" i="35"/>
  <c r="E34" i="35" s="1"/>
  <c r="D11" i="35"/>
  <c r="C11" i="35"/>
  <c r="C34" i="35" s="1"/>
  <c r="B11" i="35"/>
  <c r="B34" i="35" s="1"/>
  <c r="M10" i="35"/>
  <c r="I10" i="35"/>
  <c r="H10" i="35"/>
  <c r="G10" i="35"/>
  <c r="F10" i="35"/>
  <c r="E10" i="35"/>
  <c r="D10" i="35"/>
  <c r="C10" i="35"/>
  <c r="C33" i="35" s="1"/>
  <c r="B10" i="35"/>
  <c r="N9" i="35"/>
  <c r="J9" i="35"/>
  <c r="H9" i="35"/>
  <c r="G9" i="35"/>
  <c r="G32" i="35" s="1"/>
  <c r="F9" i="35"/>
  <c r="E9" i="35"/>
  <c r="E32" i="35" s="1"/>
  <c r="D9" i="35"/>
  <c r="C9" i="35"/>
  <c r="C32" i="35" s="1"/>
  <c r="B9" i="35"/>
  <c r="I8" i="35"/>
  <c r="H8" i="35"/>
  <c r="G8" i="35"/>
  <c r="F8" i="35"/>
  <c r="E8" i="35"/>
  <c r="E31" i="35" s="1"/>
  <c r="D8" i="35"/>
  <c r="C8" i="35"/>
  <c r="C19" i="35" s="1"/>
  <c r="B8" i="35"/>
  <c r="N5" i="35"/>
  <c r="J5" i="35"/>
  <c r="H5" i="35"/>
  <c r="G5" i="35"/>
  <c r="M5" i="35" s="1"/>
  <c r="F5" i="35"/>
  <c r="F33" i="35" s="1"/>
  <c r="E5" i="35"/>
  <c r="D5" i="35"/>
  <c r="C5" i="35"/>
  <c r="I5" i="35" s="1"/>
  <c r="B5" i="35"/>
  <c r="B33" i="35" s="1"/>
  <c r="H20" i="374"/>
  <c r="F20" i="374"/>
  <c r="D20" i="374"/>
  <c r="B20" i="374"/>
  <c r="H19" i="374"/>
  <c r="F19" i="374"/>
  <c r="D19" i="374"/>
  <c r="B19" i="374"/>
  <c r="H18" i="374"/>
  <c r="F18" i="374"/>
  <c r="D18" i="374"/>
  <c r="B18" i="374"/>
  <c r="D17" i="374"/>
  <c r="H15" i="374"/>
  <c r="F15" i="374"/>
  <c r="D15" i="374"/>
  <c r="I12" i="374"/>
  <c r="H12" i="374"/>
  <c r="G12" i="374"/>
  <c r="F12" i="374"/>
  <c r="E12" i="374"/>
  <c r="D12" i="374"/>
  <c r="C12" i="374"/>
  <c r="B12" i="374"/>
  <c r="I10" i="374"/>
  <c r="H10" i="374"/>
  <c r="G10" i="374"/>
  <c r="F10" i="374"/>
  <c r="E10" i="374"/>
  <c r="D10" i="374"/>
  <c r="C10" i="374"/>
  <c r="B10" i="374"/>
  <c r="I9" i="374"/>
  <c r="H9" i="374"/>
  <c r="G9" i="374"/>
  <c r="F9" i="374"/>
  <c r="E9" i="374"/>
  <c r="D9" i="374"/>
  <c r="C9" i="374"/>
  <c r="B9" i="374"/>
  <c r="I8" i="374"/>
  <c r="H8" i="374"/>
  <c r="G8" i="374"/>
  <c r="F8" i="374"/>
  <c r="E8" i="374"/>
  <c r="D8" i="374"/>
  <c r="C8" i="374"/>
  <c r="B8" i="374"/>
  <c r="I7" i="374"/>
  <c r="H7" i="374"/>
  <c r="G7" i="374"/>
  <c r="F7" i="374"/>
  <c r="E7" i="374"/>
  <c r="D7" i="374"/>
  <c r="C7" i="374"/>
  <c r="B7" i="374"/>
  <c r="G6" i="374"/>
  <c r="G17" i="374" s="1"/>
  <c r="E6" i="374"/>
  <c r="E17" i="374" s="1"/>
  <c r="C6" i="374"/>
  <c r="C17" i="374" s="1"/>
  <c r="I5" i="374"/>
  <c r="H5" i="374"/>
  <c r="G5" i="374"/>
  <c r="F5" i="374"/>
  <c r="E5" i="374"/>
  <c r="D5" i="374"/>
  <c r="C5" i="374"/>
  <c r="B5" i="374"/>
  <c r="I4" i="374"/>
  <c r="I15" i="374" s="1"/>
  <c r="H4" i="374"/>
  <c r="H6" i="374" s="1"/>
  <c r="H11" i="374" s="1"/>
  <c r="H13" i="374" s="1"/>
  <c r="H21" i="374" s="1"/>
  <c r="G4" i="374"/>
  <c r="G15" i="374" s="1"/>
  <c r="F4" i="374"/>
  <c r="F6" i="374" s="1"/>
  <c r="F11" i="374" s="1"/>
  <c r="F13" i="374" s="1"/>
  <c r="F21" i="374" s="1"/>
  <c r="E4" i="374"/>
  <c r="E15" i="374" s="1"/>
  <c r="D4" i="374"/>
  <c r="D6" i="374" s="1"/>
  <c r="D11" i="374" s="1"/>
  <c r="D13" i="374" s="1"/>
  <c r="D21" i="374" s="1"/>
  <c r="C4" i="374"/>
  <c r="C15" i="374" s="1"/>
  <c r="B4" i="374"/>
  <c r="B6" i="374" s="1"/>
  <c r="B11" i="374" s="1"/>
  <c r="B13" i="374" s="1"/>
  <c r="B21" i="374" s="1"/>
  <c r="C40" i="35" l="1"/>
  <c r="C27" i="35"/>
  <c r="C24" i="35"/>
  <c r="C22" i="35"/>
  <c r="C26" i="35"/>
  <c r="C11" i="374"/>
  <c r="G11" i="374"/>
  <c r="H17" i="374"/>
  <c r="N8" i="35"/>
  <c r="G31" i="35"/>
  <c r="G43" i="35"/>
  <c r="I13" i="35"/>
  <c r="M13" i="35"/>
  <c r="L13" i="35"/>
  <c r="I6" i="374"/>
  <c r="E18" i="374"/>
  <c r="I18" i="374"/>
  <c r="E19" i="374"/>
  <c r="I19" i="374"/>
  <c r="E20" i="374"/>
  <c r="I20" i="374"/>
  <c r="B17" i="374"/>
  <c r="B22" i="374"/>
  <c r="L5" i="35"/>
  <c r="D19" i="35"/>
  <c r="H19" i="35"/>
  <c r="I9" i="35"/>
  <c r="M9" i="35"/>
  <c r="L9" i="35"/>
  <c r="D33" i="35"/>
  <c r="H33" i="35"/>
  <c r="J12" i="35"/>
  <c r="C35" i="35"/>
  <c r="I12" i="35"/>
  <c r="C25" i="35"/>
  <c r="N12" i="35"/>
  <c r="M12" i="35"/>
  <c r="G35" i="35"/>
  <c r="F37" i="35"/>
  <c r="F18" i="35"/>
  <c r="F39" i="35" s="1"/>
  <c r="L10" i="35"/>
  <c r="E33" i="35"/>
  <c r="K10" i="35"/>
  <c r="D24" i="35"/>
  <c r="K11" i="35"/>
  <c r="J11" i="35"/>
  <c r="H24" i="35"/>
  <c r="N11" i="35"/>
  <c r="B36" i="35"/>
  <c r="G33" i="34"/>
  <c r="G24" i="34"/>
  <c r="G23" i="34"/>
  <c r="G22" i="34"/>
  <c r="G21" i="34"/>
  <c r="G20" i="34"/>
  <c r="G18" i="34"/>
  <c r="G34" i="34" s="1"/>
  <c r="D22" i="374"/>
  <c r="E19" i="35"/>
  <c r="E43" i="35"/>
  <c r="K43" i="35" s="1"/>
  <c r="C18" i="374"/>
  <c r="G18" i="374"/>
  <c r="C19" i="374"/>
  <c r="G19" i="374"/>
  <c r="C20" i="374"/>
  <c r="G20" i="374"/>
  <c r="E11" i="374"/>
  <c r="F17" i="374"/>
  <c r="F22" i="374"/>
  <c r="D35" i="35"/>
  <c r="D31" i="35"/>
  <c r="K5" i="35"/>
  <c r="H35" i="35"/>
  <c r="H31" i="35"/>
  <c r="B19" i="35"/>
  <c r="F19" i="35"/>
  <c r="F26" i="35" s="1"/>
  <c r="K8" i="35"/>
  <c r="D32" i="35"/>
  <c r="D22" i="35"/>
  <c r="H32" i="35"/>
  <c r="H22" i="35"/>
  <c r="D37" i="35"/>
  <c r="H37" i="35"/>
  <c r="G19" i="35"/>
  <c r="B32" i="35"/>
  <c r="D34" i="35"/>
  <c r="F36" i="35"/>
  <c r="H22" i="374"/>
  <c r="J8" i="35"/>
  <c r="C31" i="35"/>
  <c r="C21" i="35"/>
  <c r="M8" i="35"/>
  <c r="C23" i="35"/>
  <c r="G23" i="35"/>
  <c r="I15" i="35"/>
  <c r="B27" i="35"/>
  <c r="M15" i="35"/>
  <c r="F27" i="35"/>
  <c r="L15" i="35"/>
  <c r="B18" i="35"/>
  <c r="B39" i="35" s="1"/>
  <c r="H34" i="35"/>
  <c r="F31" i="38"/>
  <c r="B16" i="37"/>
  <c r="B26" i="37" s="1"/>
  <c r="C17" i="37"/>
  <c r="G21" i="37"/>
  <c r="E23" i="37"/>
  <c r="B23" i="38"/>
  <c r="F27" i="38"/>
  <c r="B29" i="38"/>
  <c r="K16" i="392"/>
  <c r="C59" i="392"/>
  <c r="O25" i="392"/>
  <c r="G59" i="392"/>
  <c r="J25" i="392"/>
  <c r="P9" i="34"/>
  <c r="Q9" i="34"/>
  <c r="P12" i="34"/>
  <c r="O12" i="34"/>
  <c r="R12" i="34"/>
  <c r="I30" i="34"/>
  <c r="F16" i="37"/>
  <c r="F26" i="37" s="1"/>
  <c r="G17" i="37"/>
  <c r="C21" i="37"/>
  <c r="E25" i="37"/>
  <c r="O11" i="38"/>
  <c r="F25" i="38"/>
  <c r="K6" i="392"/>
  <c r="C56" i="392"/>
  <c r="O15" i="392"/>
  <c r="K15" i="392"/>
  <c r="C58" i="392"/>
  <c r="O16" i="392"/>
  <c r="L8" i="35"/>
  <c r="K9" i="35"/>
  <c r="J10" i="35"/>
  <c r="N10" i="35"/>
  <c r="I11" i="35"/>
  <c r="M11" i="35"/>
  <c r="L12" i="35"/>
  <c r="K13" i="35"/>
  <c r="K15" i="35"/>
  <c r="C18" i="35"/>
  <c r="C39" i="35" s="1"/>
  <c r="G18" i="35"/>
  <c r="G39" i="35" s="1"/>
  <c r="B24" i="35"/>
  <c r="F24" i="35"/>
  <c r="D26" i="35"/>
  <c r="H26" i="35"/>
  <c r="E27" i="35"/>
  <c r="B31" i="35"/>
  <c r="F31" i="35"/>
  <c r="F43" i="35"/>
  <c r="L43" i="35" s="1"/>
  <c r="K8" i="37"/>
  <c r="O8" i="37"/>
  <c r="L13" i="37"/>
  <c r="D17" i="37"/>
  <c r="H17" i="37"/>
  <c r="G20" i="37"/>
  <c r="D21" i="37"/>
  <c r="H21" i="37"/>
  <c r="B23" i="37"/>
  <c r="F23" i="37"/>
  <c r="B25" i="37"/>
  <c r="F25" i="37"/>
  <c r="C39" i="37"/>
  <c r="G39" i="37"/>
  <c r="D22" i="38"/>
  <c r="D19" i="38"/>
  <c r="M8" i="38"/>
  <c r="H22" i="38"/>
  <c r="H19" i="38"/>
  <c r="Q8" i="38"/>
  <c r="C25" i="38"/>
  <c r="G25" i="38"/>
  <c r="P11" i="38"/>
  <c r="D26" i="38"/>
  <c r="M12" i="38"/>
  <c r="H26" i="38"/>
  <c r="Q12" i="38"/>
  <c r="G19" i="38"/>
  <c r="B22" i="38"/>
  <c r="C23" i="38"/>
  <c r="E25" i="38"/>
  <c r="F26" i="38"/>
  <c r="G27" i="38"/>
  <c r="C29" i="38"/>
  <c r="D34" i="38"/>
  <c r="M34" i="38" s="1"/>
  <c r="P6" i="392"/>
  <c r="S6" i="392"/>
  <c r="P15" i="392"/>
  <c r="P16" i="392"/>
  <c r="P25" i="392"/>
  <c r="R25" i="392"/>
  <c r="C49" i="392"/>
  <c r="E30" i="34"/>
  <c r="C20" i="39"/>
  <c r="M10" i="39"/>
  <c r="N10" i="39"/>
  <c r="P10" i="39"/>
  <c r="G20" i="39"/>
  <c r="Q10" i="39"/>
  <c r="L8" i="37"/>
  <c r="M11" i="37"/>
  <c r="H16" i="37"/>
  <c r="H26" i="37" s="1"/>
  <c r="C23" i="37"/>
  <c r="G23" i="37"/>
  <c r="C25" i="37"/>
  <c r="H39" i="37"/>
  <c r="O5" i="38"/>
  <c r="B24" i="38"/>
  <c r="F24" i="38"/>
  <c r="O10" i="38"/>
  <c r="B19" i="38"/>
  <c r="B31" i="38" s="1"/>
  <c r="F23" i="38"/>
  <c r="B27" i="38"/>
  <c r="F29" i="38"/>
  <c r="R6" i="392"/>
  <c r="I52" i="392"/>
  <c r="R15" i="392"/>
  <c r="R16" i="392"/>
  <c r="G49" i="392"/>
  <c r="E31" i="34"/>
  <c r="E29" i="34"/>
  <c r="I31" i="34"/>
  <c r="I29" i="34"/>
  <c r="E15" i="34"/>
  <c r="E27" i="34"/>
  <c r="P8" i="34"/>
  <c r="O8" i="34"/>
  <c r="I15" i="34"/>
  <c r="R8" i="34"/>
  <c r="I27" i="34"/>
  <c r="C31" i="34"/>
  <c r="M13" i="34"/>
  <c r="G31" i="34"/>
  <c r="P13" i="34"/>
  <c r="Q13" i="34"/>
  <c r="E32" i="34"/>
  <c r="D18" i="35"/>
  <c r="D39" i="35" s="1"/>
  <c r="H18" i="35"/>
  <c r="H39" i="35" s="1"/>
  <c r="K9" i="37"/>
  <c r="J10" i="37"/>
  <c r="N10" i="37"/>
  <c r="M13" i="37"/>
  <c r="D16" i="37"/>
  <c r="D26" i="37" s="1"/>
  <c r="E17" i="37"/>
  <c r="E21" i="37"/>
  <c r="D39" i="37"/>
  <c r="E19" i="38"/>
  <c r="N8" i="38"/>
  <c r="E34" i="38"/>
  <c r="E18" i="35"/>
  <c r="E39" i="35" s="1"/>
  <c r="M8" i="37"/>
  <c r="K10" i="37"/>
  <c r="O10" i="37"/>
  <c r="B17" i="37"/>
  <c r="F17" i="37"/>
  <c r="E20" i="37"/>
  <c r="O8" i="38"/>
  <c r="M9" i="38"/>
  <c r="D23" i="38"/>
  <c r="Q9" i="38"/>
  <c r="H23" i="38"/>
  <c r="L10" i="38"/>
  <c r="P10" i="38"/>
  <c r="Q10" i="38"/>
  <c r="L11" i="38"/>
  <c r="O12" i="38"/>
  <c r="M13" i="38"/>
  <c r="D27" i="38"/>
  <c r="Q13" i="38"/>
  <c r="H27" i="38"/>
  <c r="G28" i="38"/>
  <c r="M15" i="38"/>
  <c r="D29" i="38"/>
  <c r="Q15" i="38"/>
  <c r="H29" i="38"/>
  <c r="C19" i="38"/>
  <c r="F22" i="38"/>
  <c r="G23" i="38"/>
  <c r="B26" i="38"/>
  <c r="C27" i="38"/>
  <c r="G29" i="38"/>
  <c r="Q34" i="38"/>
  <c r="B56" i="392"/>
  <c r="B49" i="392"/>
  <c r="F56" i="392"/>
  <c r="F49" i="392"/>
  <c r="J15" i="392"/>
  <c r="J16" i="392"/>
  <c r="K25" i="392"/>
  <c r="C60" i="392"/>
  <c r="O32" i="392"/>
  <c r="G60" i="392"/>
  <c r="J32" i="392"/>
  <c r="K49" i="392"/>
  <c r="N9" i="34"/>
  <c r="S15" i="392"/>
  <c r="S16" i="392"/>
  <c r="S25" i="392"/>
  <c r="S32" i="392"/>
  <c r="D49" i="392"/>
  <c r="H49" i="392"/>
  <c r="D56" i="392"/>
  <c r="D58" i="392"/>
  <c r="D59" i="392"/>
  <c r="D60" i="392"/>
  <c r="N10" i="34"/>
  <c r="D37" i="34"/>
  <c r="D28" i="34"/>
  <c r="H37" i="34"/>
  <c r="Q10" i="34"/>
  <c r="H28" i="34"/>
  <c r="M11" i="34"/>
  <c r="N14" i="34"/>
  <c r="D32" i="34"/>
  <c r="Q14" i="34"/>
  <c r="H32" i="34"/>
  <c r="B15" i="34"/>
  <c r="I32" i="34"/>
  <c r="C18" i="39"/>
  <c r="M8" i="39"/>
  <c r="P8" i="39"/>
  <c r="G18" i="39"/>
  <c r="G16" i="39"/>
  <c r="Q8" i="39"/>
  <c r="E19" i="39"/>
  <c r="O9" i="39"/>
  <c r="R9" i="39"/>
  <c r="I19" i="39"/>
  <c r="T15" i="392"/>
  <c r="E49" i="392"/>
  <c r="I37" i="34"/>
  <c r="R10" i="34"/>
  <c r="G29" i="34"/>
  <c r="P11" i="34"/>
  <c r="N11" i="34"/>
  <c r="C15" i="34"/>
  <c r="P9" i="39"/>
  <c r="C21" i="39"/>
  <c r="G21" i="39"/>
  <c r="D31" i="34"/>
  <c r="D29" i="34"/>
  <c r="H31" i="34"/>
  <c r="H29" i="34"/>
  <c r="N8" i="34"/>
  <c r="D15" i="34"/>
  <c r="D27" i="34"/>
  <c r="H15" i="34"/>
  <c r="Q8" i="34"/>
  <c r="H27" i="34"/>
  <c r="N12" i="34"/>
  <c r="D30" i="34"/>
  <c r="Q12" i="34"/>
  <c r="H30" i="34"/>
  <c r="F15" i="34"/>
  <c r="E23" i="39"/>
  <c r="I23" i="39"/>
  <c r="D12" i="39"/>
  <c r="H12" i="39"/>
  <c r="N13" i="39"/>
  <c r="R13" i="39"/>
  <c r="J12" i="9"/>
  <c r="M12" i="9"/>
  <c r="E12" i="9"/>
  <c r="C21" i="9"/>
  <c r="D12" i="9"/>
  <c r="O13" i="39"/>
  <c r="D16" i="39"/>
  <c r="H16" i="39"/>
  <c r="R16" i="39" s="1"/>
  <c r="B18" i="39"/>
  <c r="F18" i="39"/>
  <c r="B19" i="39"/>
  <c r="P3" i="9"/>
  <c r="R3" i="9" s="1"/>
  <c r="D4" i="9"/>
  <c r="M8" i="34"/>
  <c r="M10" i="34"/>
  <c r="M12" i="34"/>
  <c r="M14" i="34"/>
  <c r="O8" i="39"/>
  <c r="Q9" i="39"/>
  <c r="O10" i="39"/>
  <c r="P13" i="39"/>
  <c r="C22" i="39"/>
  <c r="G22" i="39"/>
  <c r="N9" i="39"/>
  <c r="C12" i="39"/>
  <c r="C16" i="39" s="1"/>
  <c r="M16" i="39" s="1"/>
  <c r="Q13" i="39"/>
  <c r="D23" i="39" l="1"/>
  <c r="N16" i="39"/>
  <c r="H33" i="34"/>
  <c r="H24" i="34"/>
  <c r="H23" i="34"/>
  <c r="H22" i="34"/>
  <c r="H21" i="34"/>
  <c r="H20" i="34"/>
  <c r="H18" i="34"/>
  <c r="H34" i="34" s="1"/>
  <c r="Q15" i="34"/>
  <c r="C33" i="34"/>
  <c r="C24" i="34"/>
  <c r="C23" i="34"/>
  <c r="C22" i="34"/>
  <c r="C21" i="34"/>
  <c r="C20" i="34"/>
  <c r="C18" i="34"/>
  <c r="C34" i="34" s="1"/>
  <c r="M15" i="34"/>
  <c r="F62" i="392"/>
  <c r="F52" i="392"/>
  <c r="B39" i="37"/>
  <c r="B27" i="37"/>
  <c r="O17" i="37"/>
  <c r="H27" i="37"/>
  <c r="V3" i="9"/>
  <c r="B40" i="35"/>
  <c r="B23" i="35"/>
  <c r="B25" i="35"/>
  <c r="B21" i="35"/>
  <c r="E22" i="374"/>
  <c r="E13" i="374"/>
  <c r="E21" i="374" s="1"/>
  <c r="E26" i="35"/>
  <c r="E22" i="35"/>
  <c r="E40" i="35"/>
  <c r="E24" i="35"/>
  <c r="K19" i="35"/>
  <c r="G22" i="374"/>
  <c r="G13" i="374"/>
  <c r="G21" i="374" s="1"/>
  <c r="I19" i="35"/>
  <c r="F33" i="34"/>
  <c r="F24" i="34"/>
  <c r="F23" i="34"/>
  <c r="F22" i="34"/>
  <c r="F21" i="34"/>
  <c r="F20" i="34"/>
  <c r="F18" i="34"/>
  <c r="F34" i="34" s="1"/>
  <c r="B33" i="34"/>
  <c r="B24" i="34"/>
  <c r="B23" i="34"/>
  <c r="B22" i="34"/>
  <c r="B21" i="34"/>
  <c r="B20" i="34"/>
  <c r="B18" i="34"/>
  <c r="B34" i="34" s="1"/>
  <c r="H62" i="392"/>
  <c r="H52" i="392"/>
  <c r="S49" i="392"/>
  <c r="N34" i="38"/>
  <c r="O34" i="38"/>
  <c r="G31" i="38"/>
  <c r="P19" i="38"/>
  <c r="M19" i="38"/>
  <c r="D31" i="38"/>
  <c r="K17" i="37"/>
  <c r="D27" i="37"/>
  <c r="J17" i="37"/>
  <c r="C27" i="37"/>
  <c r="E25" i="35"/>
  <c r="E21" i="35"/>
  <c r="E23" i="35"/>
  <c r="B22" i="35"/>
  <c r="I17" i="374"/>
  <c r="I11" i="374"/>
  <c r="C22" i="374"/>
  <c r="C13" i="374"/>
  <c r="C21" i="374" s="1"/>
  <c r="F4" i="9"/>
  <c r="Q5" i="9"/>
  <c r="T5" i="9" s="1"/>
  <c r="U5" i="9" s="1"/>
  <c r="D5" i="9"/>
  <c r="P4" i="9"/>
  <c r="G5" i="9"/>
  <c r="N5" i="9" s="1"/>
  <c r="O5" i="9" s="1"/>
  <c r="F12" i="9"/>
  <c r="Q13" i="9"/>
  <c r="T13" i="9" s="1"/>
  <c r="U13" i="9" s="1"/>
  <c r="D13" i="9"/>
  <c r="P12" i="9"/>
  <c r="V12" i="9" s="1"/>
  <c r="G13" i="9"/>
  <c r="N13" i="9" s="1"/>
  <c r="O13" i="9" s="1"/>
  <c r="D33" i="34"/>
  <c r="D24" i="34"/>
  <c r="N15" i="34"/>
  <c r="D23" i="34"/>
  <c r="D22" i="34"/>
  <c r="D21" i="34"/>
  <c r="D20" i="34"/>
  <c r="D18" i="34"/>
  <c r="D34" i="34" s="1"/>
  <c r="Q49" i="392"/>
  <c r="E62" i="392"/>
  <c r="E52" i="392"/>
  <c r="P16" i="39"/>
  <c r="G23" i="39"/>
  <c r="P49" i="392"/>
  <c r="D62" i="392"/>
  <c r="D52" i="392"/>
  <c r="B62" i="392"/>
  <c r="B52" i="392"/>
  <c r="C31" i="38"/>
  <c r="L19" i="38"/>
  <c r="E27" i="37"/>
  <c r="E39" i="37"/>
  <c r="L17" i="37"/>
  <c r="I33" i="34"/>
  <c r="I23" i="34"/>
  <c r="I24" i="34"/>
  <c r="I18" i="34"/>
  <c r="I34" i="34" s="1"/>
  <c r="I22" i="34"/>
  <c r="R15" i="34"/>
  <c r="I21" i="34"/>
  <c r="I20" i="34"/>
  <c r="O15" i="34"/>
  <c r="E33" i="34"/>
  <c r="E23" i="34"/>
  <c r="E22" i="34"/>
  <c r="E21" i="34"/>
  <c r="E20" i="34"/>
  <c r="E18" i="34"/>
  <c r="E34" i="34" s="1"/>
  <c r="E24" i="34"/>
  <c r="T49" i="392"/>
  <c r="H31" i="38"/>
  <c r="Q19" i="38"/>
  <c r="N17" i="37"/>
  <c r="G27" i="37"/>
  <c r="G40" i="35"/>
  <c r="G27" i="35"/>
  <c r="M19" i="35"/>
  <c r="G24" i="35"/>
  <c r="G22" i="35"/>
  <c r="G26" i="35"/>
  <c r="N19" i="35"/>
  <c r="H25" i="35"/>
  <c r="H21" i="35"/>
  <c r="H40" i="35"/>
  <c r="H23" i="35"/>
  <c r="H27" i="35"/>
  <c r="B26" i="35"/>
  <c r="Q16" i="39"/>
  <c r="H23" i="39"/>
  <c r="C30" i="9"/>
  <c r="M21" i="9"/>
  <c r="E21" i="9"/>
  <c r="D21" i="9"/>
  <c r="J21" i="9"/>
  <c r="O16" i="39"/>
  <c r="F27" i="37"/>
  <c r="F39" i="37"/>
  <c r="M17" i="37"/>
  <c r="N19" i="38"/>
  <c r="E31" i="38"/>
  <c r="G62" i="392"/>
  <c r="J49" i="392"/>
  <c r="G52" i="392"/>
  <c r="R49" i="392"/>
  <c r="I54" i="392"/>
  <c r="I63" i="392"/>
  <c r="C62" i="392"/>
  <c r="O49" i="392"/>
  <c r="C52" i="392"/>
  <c r="O19" i="38"/>
  <c r="F40" i="35"/>
  <c r="F23" i="35"/>
  <c r="L19" i="35"/>
  <c r="F21" i="35"/>
  <c r="F25" i="35"/>
  <c r="P15" i="34"/>
  <c r="G25" i="35"/>
  <c r="F22" i="35"/>
  <c r="J19" i="35"/>
  <c r="D25" i="35"/>
  <c r="D21" i="35"/>
  <c r="D27" i="35"/>
  <c r="D40" i="35"/>
  <c r="D23" i="35"/>
  <c r="G21" i="35"/>
  <c r="D22" i="9" l="1"/>
  <c r="P21" i="9"/>
  <c r="Q22" i="9"/>
  <c r="T22" i="9" s="1"/>
  <c r="U22" i="9" s="1"/>
  <c r="G22" i="9"/>
  <c r="N22" i="9" s="1"/>
  <c r="O22" i="9" s="1"/>
  <c r="F21" i="9"/>
  <c r="B63" i="392"/>
  <c r="B54" i="392"/>
  <c r="B64" i="392" s="1"/>
  <c r="F13" i="9"/>
  <c r="Q14" i="9"/>
  <c r="T14" i="9" s="1"/>
  <c r="U14" i="9" s="1"/>
  <c r="D14" i="9"/>
  <c r="P13" i="9"/>
  <c r="G14" i="9"/>
  <c r="N14" i="9" s="1"/>
  <c r="O14" i="9" s="1"/>
  <c r="V4" i="9"/>
  <c r="W4" i="9" s="1"/>
  <c r="R4" i="9"/>
  <c r="S4" i="9" s="1"/>
  <c r="F63" i="392"/>
  <c r="F54" i="392"/>
  <c r="F64" i="392" s="1"/>
  <c r="V21" i="9"/>
  <c r="F5" i="9"/>
  <c r="Q6" i="9"/>
  <c r="T6" i="9" s="1"/>
  <c r="U6" i="9" s="1"/>
  <c r="D6" i="9"/>
  <c r="P5" i="9"/>
  <c r="G6" i="9"/>
  <c r="N6" i="9" s="1"/>
  <c r="O6" i="9" s="1"/>
  <c r="G63" i="392"/>
  <c r="J52" i="392"/>
  <c r="G54" i="392"/>
  <c r="C63" i="392"/>
  <c r="C54" i="392"/>
  <c r="C64" i="392" s="1"/>
  <c r="K52" i="392"/>
  <c r="J30" i="9"/>
  <c r="M30" i="9"/>
  <c r="E30" i="9"/>
  <c r="C39" i="9"/>
  <c r="D30" i="9"/>
  <c r="D54" i="392"/>
  <c r="D64" i="392" s="1"/>
  <c r="D63" i="392"/>
  <c r="K12" i="9"/>
  <c r="I22" i="374"/>
  <c r="I13" i="374"/>
  <c r="I21" i="374" s="1"/>
  <c r="K54" i="392"/>
  <c r="I64" i="392"/>
  <c r="E54" i="392"/>
  <c r="E64" i="392" s="1"/>
  <c r="E63" i="392"/>
  <c r="H4" i="9"/>
  <c r="I4" i="9" s="1"/>
  <c r="K4" i="9"/>
  <c r="L4" i="9" s="1"/>
  <c r="H54" i="392"/>
  <c r="H64" i="392" s="1"/>
  <c r="H63" i="392"/>
  <c r="J39" i="9" l="1"/>
  <c r="M39" i="9"/>
  <c r="E39" i="9"/>
  <c r="D39" i="9"/>
  <c r="H13" i="9"/>
  <c r="I13" i="9" s="1"/>
  <c r="K13" i="9"/>
  <c r="L13" i="9" s="1"/>
  <c r="H5" i="9"/>
  <c r="I5" i="9" s="1"/>
  <c r="K5" i="9"/>
  <c r="L5" i="9" s="1"/>
  <c r="R13" i="9"/>
  <c r="S13" i="9" s="1"/>
  <c r="V13" i="9"/>
  <c r="W13" i="9" s="1"/>
  <c r="G31" i="9"/>
  <c r="N31" i="9" s="1"/>
  <c r="O31" i="9" s="1"/>
  <c r="F30" i="9"/>
  <c r="Q31" i="9"/>
  <c r="T31" i="9" s="1"/>
  <c r="U31" i="9" s="1"/>
  <c r="D31" i="9"/>
  <c r="P30" i="9"/>
  <c r="G64" i="392"/>
  <c r="J54" i="392"/>
  <c r="V5" i="9"/>
  <c r="W5" i="9" s="1"/>
  <c r="R5" i="9"/>
  <c r="S5" i="9" s="1"/>
  <c r="F14" i="9"/>
  <c r="Q15" i="9"/>
  <c r="T15" i="9" s="1"/>
  <c r="U15" i="9" s="1"/>
  <c r="D15" i="9"/>
  <c r="P14" i="9"/>
  <c r="G15" i="9"/>
  <c r="N15" i="9" s="1"/>
  <c r="O15" i="9" s="1"/>
  <c r="F6" i="9"/>
  <c r="Q7" i="9"/>
  <c r="T7" i="9" s="1"/>
  <c r="U7" i="9" s="1"/>
  <c r="D7" i="9"/>
  <c r="P6" i="9"/>
  <c r="G7" i="9"/>
  <c r="N7" i="9" s="1"/>
  <c r="O7" i="9" s="1"/>
  <c r="K21" i="9"/>
  <c r="D23" i="9"/>
  <c r="P22" i="9"/>
  <c r="G23" i="9"/>
  <c r="N23" i="9" s="1"/>
  <c r="O23" i="9" s="1"/>
  <c r="Q23" i="9"/>
  <c r="T23" i="9" s="1"/>
  <c r="U23" i="9" s="1"/>
  <c r="F22" i="9"/>
  <c r="R14" i="9" l="1"/>
  <c r="S14" i="9" s="1"/>
  <c r="V14" i="9"/>
  <c r="W14" i="9" s="1"/>
  <c r="R22" i="9"/>
  <c r="S22" i="9" s="1"/>
  <c r="V22" i="9"/>
  <c r="W22" i="9" s="1"/>
  <c r="H6" i="9"/>
  <c r="I6" i="9" s="1"/>
  <c r="K6" i="9"/>
  <c r="L6" i="9" s="1"/>
  <c r="F15" i="9"/>
  <c r="Q16" i="9"/>
  <c r="T16" i="9" s="1"/>
  <c r="U16" i="9" s="1"/>
  <c r="D16" i="9"/>
  <c r="P15" i="9"/>
  <c r="G16" i="9"/>
  <c r="N16" i="9" s="1"/>
  <c r="O16" i="9" s="1"/>
  <c r="G32" i="9"/>
  <c r="N32" i="9" s="1"/>
  <c r="O32" i="9" s="1"/>
  <c r="F31" i="9"/>
  <c r="Q32" i="9"/>
  <c r="T32" i="9" s="1"/>
  <c r="U32" i="9" s="1"/>
  <c r="D32" i="9"/>
  <c r="P31" i="9"/>
  <c r="F39" i="9"/>
  <c r="P39" i="9"/>
  <c r="H22" i="9"/>
  <c r="I22" i="9" s="1"/>
  <c r="K22" i="9"/>
  <c r="L22" i="9" s="1"/>
  <c r="D24" i="9"/>
  <c r="P23" i="9"/>
  <c r="G24" i="9"/>
  <c r="N24" i="9" s="1"/>
  <c r="O24" i="9" s="1"/>
  <c r="F23" i="9"/>
  <c r="Q24" i="9"/>
  <c r="T24" i="9" s="1"/>
  <c r="U24" i="9" s="1"/>
  <c r="V6" i="9"/>
  <c r="W6" i="9" s="1"/>
  <c r="R6" i="9"/>
  <c r="S6" i="9" s="1"/>
  <c r="V30" i="9"/>
  <c r="G8" i="9"/>
  <c r="N8" i="9" s="1"/>
  <c r="O8" i="9" s="1"/>
  <c r="D8" i="9"/>
  <c r="F7" i="9"/>
  <c r="Q8" i="9"/>
  <c r="T8" i="9" s="1"/>
  <c r="U8" i="9" s="1"/>
  <c r="P7" i="9"/>
  <c r="H14" i="9"/>
  <c r="I14" i="9" s="1"/>
  <c r="K14" i="9"/>
  <c r="L14" i="9" s="1"/>
  <c r="K30" i="9"/>
  <c r="V39" i="9"/>
  <c r="H7" i="9" l="1"/>
  <c r="I7" i="9" s="1"/>
  <c r="K7" i="9"/>
  <c r="L7" i="9" s="1"/>
  <c r="G33" i="9"/>
  <c r="N33" i="9" s="1"/>
  <c r="O33" i="9" s="1"/>
  <c r="F32" i="9"/>
  <c r="Q33" i="9"/>
  <c r="T33" i="9" s="1"/>
  <c r="U33" i="9" s="1"/>
  <c r="D33" i="9"/>
  <c r="P32" i="9"/>
  <c r="H15" i="9"/>
  <c r="I15" i="9" s="1"/>
  <c r="K15" i="9"/>
  <c r="L15" i="9" s="1"/>
  <c r="R23" i="9"/>
  <c r="S23" i="9" s="1"/>
  <c r="V23" i="9"/>
  <c r="W23" i="9" s="1"/>
  <c r="R15" i="9"/>
  <c r="S15" i="9" s="1"/>
  <c r="V15" i="9"/>
  <c r="W15" i="9" s="1"/>
  <c r="G9" i="9"/>
  <c r="N9" i="9" s="1"/>
  <c r="O9" i="9" s="1"/>
  <c r="D9" i="9"/>
  <c r="F8" i="9"/>
  <c r="Q9" i="9"/>
  <c r="T9" i="9" s="1"/>
  <c r="U9" i="9" s="1"/>
  <c r="P8" i="9"/>
  <c r="R7" i="9"/>
  <c r="S7" i="9" s="1"/>
  <c r="V7" i="9"/>
  <c r="W7" i="9" s="1"/>
  <c r="D25" i="9"/>
  <c r="P24" i="9"/>
  <c r="G25" i="9"/>
  <c r="N25" i="9" s="1"/>
  <c r="O25" i="9" s="1"/>
  <c r="F24" i="9"/>
  <c r="Q25" i="9"/>
  <c r="T25" i="9" s="1"/>
  <c r="U25" i="9" s="1"/>
  <c r="K39" i="9"/>
  <c r="K31" i="9"/>
  <c r="L31" i="9" s="1"/>
  <c r="H31" i="9"/>
  <c r="I31" i="9" s="1"/>
  <c r="F16" i="9"/>
  <c r="Q17" i="9"/>
  <c r="T17" i="9" s="1"/>
  <c r="U17" i="9" s="1"/>
  <c r="D17" i="9"/>
  <c r="P16" i="9"/>
  <c r="G17" i="9"/>
  <c r="N17" i="9" s="1"/>
  <c r="O17" i="9" s="1"/>
  <c r="H23" i="9"/>
  <c r="I23" i="9" s="1"/>
  <c r="K23" i="9"/>
  <c r="L23" i="9" s="1"/>
  <c r="R31" i="9"/>
  <c r="S31" i="9" s="1"/>
  <c r="V31" i="9"/>
  <c r="W31" i="9" s="1"/>
  <c r="H24" i="9" l="1"/>
  <c r="I24" i="9" s="1"/>
  <c r="K24" i="9"/>
  <c r="L24" i="9" s="1"/>
  <c r="K8" i="9"/>
  <c r="L8" i="9" s="1"/>
  <c r="H8" i="9"/>
  <c r="I8" i="9" s="1"/>
  <c r="G10" i="9"/>
  <c r="N10" i="9" s="1"/>
  <c r="O10" i="9" s="1"/>
  <c r="P9" i="9"/>
  <c r="Q10" i="9"/>
  <c r="T10" i="9" s="1"/>
  <c r="U10" i="9" s="1"/>
  <c r="D10" i="9"/>
  <c r="F9" i="9"/>
  <c r="K32" i="9"/>
  <c r="L32" i="9" s="1"/>
  <c r="H32" i="9"/>
  <c r="I32" i="9" s="1"/>
  <c r="H16" i="9"/>
  <c r="I16" i="9" s="1"/>
  <c r="K16" i="9"/>
  <c r="L16" i="9" s="1"/>
  <c r="R24" i="9"/>
  <c r="S24" i="9" s="1"/>
  <c r="V24" i="9"/>
  <c r="W24" i="9" s="1"/>
  <c r="R8" i="9"/>
  <c r="S8" i="9" s="1"/>
  <c r="V8" i="9"/>
  <c r="W8" i="9" s="1"/>
  <c r="R32" i="9"/>
  <c r="S32" i="9" s="1"/>
  <c r="V32" i="9"/>
  <c r="W32" i="9" s="1"/>
  <c r="R16" i="9"/>
  <c r="S16" i="9" s="1"/>
  <c r="V16" i="9"/>
  <c r="W16" i="9" s="1"/>
  <c r="D26" i="9"/>
  <c r="P25" i="9"/>
  <c r="G26" i="9"/>
  <c r="N26" i="9" s="1"/>
  <c r="O26" i="9" s="1"/>
  <c r="F25" i="9"/>
  <c r="Q26" i="9"/>
  <c r="T26" i="9" s="1"/>
  <c r="U26" i="9" s="1"/>
  <c r="G34" i="9"/>
  <c r="N34" i="9" s="1"/>
  <c r="O34" i="9" s="1"/>
  <c r="F33" i="9"/>
  <c r="Q34" i="9"/>
  <c r="T34" i="9" s="1"/>
  <c r="U34" i="9" s="1"/>
  <c r="D34" i="9"/>
  <c r="P33" i="9"/>
  <c r="F17" i="9"/>
  <c r="Q18" i="9"/>
  <c r="T18" i="9" s="1"/>
  <c r="U18" i="9" s="1"/>
  <c r="D18" i="9"/>
  <c r="P17" i="9"/>
  <c r="G18" i="9"/>
  <c r="N18" i="9" s="1"/>
  <c r="O18" i="9" s="1"/>
  <c r="H17" i="9" l="1"/>
  <c r="I17" i="9" s="1"/>
  <c r="K17" i="9"/>
  <c r="L17" i="9" s="1"/>
  <c r="K33" i="9"/>
  <c r="L33" i="9" s="1"/>
  <c r="H33" i="9"/>
  <c r="I33" i="9" s="1"/>
  <c r="G11" i="9"/>
  <c r="N11" i="9" s="1"/>
  <c r="O11" i="9" s="1"/>
  <c r="Q11" i="9"/>
  <c r="T11" i="9" s="1"/>
  <c r="U11" i="9" s="1"/>
  <c r="F10" i="9"/>
  <c r="P10" i="9"/>
  <c r="D11" i="9"/>
  <c r="R17" i="9"/>
  <c r="S17" i="9" s="1"/>
  <c r="V17" i="9"/>
  <c r="W17" i="9" s="1"/>
  <c r="R33" i="9"/>
  <c r="S33" i="9" s="1"/>
  <c r="V33" i="9"/>
  <c r="W33" i="9" s="1"/>
  <c r="R25" i="9"/>
  <c r="S25" i="9" s="1"/>
  <c r="V25" i="9"/>
  <c r="W25" i="9" s="1"/>
  <c r="F18" i="9"/>
  <c r="Q19" i="9"/>
  <c r="T19" i="9" s="1"/>
  <c r="U19" i="9" s="1"/>
  <c r="D19" i="9"/>
  <c r="P18" i="9"/>
  <c r="G19" i="9"/>
  <c r="N19" i="9" s="1"/>
  <c r="O19" i="9" s="1"/>
  <c r="G35" i="9"/>
  <c r="N35" i="9" s="1"/>
  <c r="O35" i="9" s="1"/>
  <c r="F34" i="9"/>
  <c r="Q35" i="9"/>
  <c r="T35" i="9" s="1"/>
  <c r="U35" i="9" s="1"/>
  <c r="D35" i="9"/>
  <c r="P34" i="9"/>
  <c r="D27" i="9"/>
  <c r="P26" i="9"/>
  <c r="G27" i="9"/>
  <c r="N27" i="9" s="1"/>
  <c r="O27" i="9" s="1"/>
  <c r="F26" i="9"/>
  <c r="Q27" i="9"/>
  <c r="T27" i="9" s="1"/>
  <c r="U27" i="9" s="1"/>
  <c r="R9" i="9"/>
  <c r="S9" i="9" s="1"/>
  <c r="V9" i="9"/>
  <c r="W9" i="9" s="1"/>
  <c r="H25" i="9"/>
  <c r="I25" i="9" s="1"/>
  <c r="K25" i="9"/>
  <c r="L25" i="9" s="1"/>
  <c r="K9" i="9"/>
  <c r="L9" i="9" s="1"/>
  <c r="H9" i="9"/>
  <c r="I9" i="9" s="1"/>
  <c r="H26" i="9" l="1"/>
  <c r="I26" i="9" s="1"/>
  <c r="K26" i="9"/>
  <c r="L26" i="9" s="1"/>
  <c r="R34" i="9"/>
  <c r="S34" i="9" s="1"/>
  <c r="V34" i="9"/>
  <c r="W34" i="9" s="1"/>
  <c r="Q12" i="9"/>
  <c r="F11" i="9"/>
  <c r="P11" i="9"/>
  <c r="G12" i="9"/>
  <c r="G36" i="9"/>
  <c r="N36" i="9" s="1"/>
  <c r="O36" i="9" s="1"/>
  <c r="F35" i="9"/>
  <c r="Q36" i="9"/>
  <c r="T36" i="9" s="1"/>
  <c r="U36" i="9" s="1"/>
  <c r="D36" i="9"/>
  <c r="P35" i="9"/>
  <c r="H18" i="9"/>
  <c r="I18" i="9" s="1"/>
  <c r="K18" i="9"/>
  <c r="L18" i="9" s="1"/>
  <c r="R10" i="9"/>
  <c r="S10" i="9" s="1"/>
  <c r="V10" i="9"/>
  <c r="W10" i="9" s="1"/>
  <c r="R26" i="9"/>
  <c r="S26" i="9" s="1"/>
  <c r="V26" i="9"/>
  <c r="W26" i="9" s="1"/>
  <c r="K10" i="9"/>
  <c r="L10" i="9" s="1"/>
  <c r="H10" i="9"/>
  <c r="I10" i="9" s="1"/>
  <c r="R18" i="9"/>
  <c r="S18" i="9" s="1"/>
  <c r="V18" i="9"/>
  <c r="W18" i="9" s="1"/>
  <c r="D28" i="9"/>
  <c r="P27" i="9"/>
  <c r="G28" i="9"/>
  <c r="N28" i="9" s="1"/>
  <c r="O28" i="9" s="1"/>
  <c r="F27" i="9"/>
  <c r="Q28" i="9"/>
  <c r="T28" i="9" s="1"/>
  <c r="U28" i="9" s="1"/>
  <c r="K34" i="9"/>
  <c r="L34" i="9" s="1"/>
  <c r="H34" i="9"/>
  <c r="I34" i="9" s="1"/>
  <c r="F19" i="9"/>
  <c r="Q20" i="9"/>
  <c r="T20" i="9" s="1"/>
  <c r="U20" i="9" s="1"/>
  <c r="D20" i="9"/>
  <c r="P19" i="9"/>
  <c r="G20" i="9"/>
  <c r="N20" i="9" s="1"/>
  <c r="O20" i="9" s="1"/>
  <c r="D29" i="9" l="1"/>
  <c r="P28" i="9"/>
  <c r="G29" i="9"/>
  <c r="N29" i="9" s="1"/>
  <c r="O29" i="9" s="1"/>
  <c r="F28" i="9"/>
  <c r="Q29" i="9"/>
  <c r="T29" i="9" s="1"/>
  <c r="U29" i="9" s="1"/>
  <c r="G37" i="9"/>
  <c r="N37" i="9" s="1"/>
  <c r="O37" i="9" s="1"/>
  <c r="F36" i="9"/>
  <c r="Q37" i="9"/>
  <c r="T37" i="9" s="1"/>
  <c r="U37" i="9" s="1"/>
  <c r="D37" i="9"/>
  <c r="P36" i="9"/>
  <c r="N12" i="9"/>
  <c r="H12" i="9"/>
  <c r="R11" i="9"/>
  <c r="S11" i="9" s="1"/>
  <c r="V11" i="9"/>
  <c r="W11" i="9" s="1"/>
  <c r="H19" i="9"/>
  <c r="I19" i="9" s="1"/>
  <c r="K19" i="9"/>
  <c r="L19" i="9" s="1"/>
  <c r="R19" i="9"/>
  <c r="S19" i="9" s="1"/>
  <c r="V19" i="9"/>
  <c r="W19" i="9" s="1"/>
  <c r="K35" i="9"/>
  <c r="L35" i="9" s="1"/>
  <c r="H35" i="9"/>
  <c r="I35" i="9" s="1"/>
  <c r="K11" i="9"/>
  <c r="L11" i="9" s="1"/>
  <c r="H11" i="9"/>
  <c r="I11" i="9" s="1"/>
  <c r="H27" i="9"/>
  <c r="I27" i="9" s="1"/>
  <c r="K27" i="9"/>
  <c r="L27" i="9" s="1"/>
  <c r="Q21" i="9"/>
  <c r="F20" i="9"/>
  <c r="G21" i="9"/>
  <c r="P20" i="9"/>
  <c r="R27" i="9"/>
  <c r="S27" i="9" s="1"/>
  <c r="V27" i="9"/>
  <c r="W27" i="9" s="1"/>
  <c r="R35" i="9"/>
  <c r="S35" i="9" s="1"/>
  <c r="V35" i="9"/>
  <c r="W35" i="9" s="1"/>
  <c r="T12" i="9"/>
  <c r="R12" i="9"/>
  <c r="R20" i="9" l="1"/>
  <c r="S20" i="9" s="1"/>
  <c r="V20" i="9"/>
  <c r="W20" i="9" s="1"/>
  <c r="H28" i="9"/>
  <c r="I28" i="9" s="1"/>
  <c r="K28" i="9"/>
  <c r="L28" i="9" s="1"/>
  <c r="K36" i="9"/>
  <c r="L36" i="9" s="1"/>
  <c r="H36" i="9"/>
  <c r="I36" i="9" s="1"/>
  <c r="H20" i="9"/>
  <c r="I20" i="9" s="1"/>
  <c r="K20" i="9"/>
  <c r="L20" i="9" s="1"/>
  <c r="R36" i="9"/>
  <c r="S36" i="9" s="1"/>
  <c r="V36" i="9"/>
  <c r="W36" i="9" s="1"/>
  <c r="R28" i="9"/>
  <c r="S28" i="9" s="1"/>
  <c r="V28" i="9"/>
  <c r="W28" i="9" s="1"/>
  <c r="N21" i="9"/>
  <c r="H21" i="9"/>
  <c r="T21" i="9"/>
  <c r="R21" i="9"/>
  <c r="G38" i="9"/>
  <c r="N38" i="9" s="1"/>
  <c r="O38" i="9" s="1"/>
  <c r="F37" i="9"/>
  <c r="Q38" i="9"/>
  <c r="T38" i="9" s="1"/>
  <c r="U38" i="9" s="1"/>
  <c r="D38" i="9"/>
  <c r="P37" i="9"/>
  <c r="G30" i="9"/>
  <c r="P29" i="9"/>
  <c r="Q30" i="9"/>
  <c r="F29" i="9"/>
  <c r="T30" i="9" l="1"/>
  <c r="R30" i="9"/>
  <c r="Q39" i="9"/>
  <c r="F38" i="9"/>
  <c r="P38" i="9"/>
  <c r="G39" i="9"/>
  <c r="K37" i="9"/>
  <c r="L37" i="9" s="1"/>
  <c r="H37" i="9"/>
  <c r="I37" i="9" s="1"/>
  <c r="R29" i="9"/>
  <c r="S29" i="9" s="1"/>
  <c r="V29" i="9"/>
  <c r="W29" i="9" s="1"/>
  <c r="N30" i="9"/>
  <c r="H30" i="9"/>
  <c r="H29" i="9"/>
  <c r="I29" i="9" s="1"/>
  <c r="K29" i="9"/>
  <c r="L29" i="9" s="1"/>
  <c r="R37" i="9"/>
  <c r="S37" i="9" s="1"/>
  <c r="V37" i="9"/>
  <c r="W37" i="9" s="1"/>
  <c r="K38" i="9" l="1"/>
  <c r="L38" i="9" s="1"/>
  <c r="H38" i="9"/>
  <c r="I38" i="9" s="1"/>
  <c r="T39" i="9"/>
  <c r="R39" i="9"/>
  <c r="N39" i="9"/>
  <c r="H39" i="9"/>
  <c r="R38" i="9"/>
  <c r="S38" i="9" s="1"/>
  <c r="V38" i="9"/>
  <c r="W38" i="9" s="1"/>
</calcChain>
</file>

<file path=xl/comments1.xml><?xml version="1.0" encoding="utf-8"?>
<comments xmlns="http://schemas.openxmlformats.org/spreadsheetml/2006/main">
  <authors>
    <author>Regine Henke</author>
  </authors>
  <commentList>
    <comment ref="B17" authorId="0" shapeId="0">
      <text>
        <r>
          <rPr>
            <b/>
            <sz val="9"/>
            <color indexed="81"/>
            <rFont val="Tahoma"/>
            <family val="2"/>
          </rPr>
          <t>Regine Henke:</t>
        </r>
        <r>
          <rPr>
            <sz val="9"/>
            <color indexed="81"/>
            <rFont val="Tahoma"/>
            <family val="2"/>
          </rPr>
          <t xml:space="preserve">
Verlinkung Fact Book</t>
        </r>
      </text>
    </comment>
  </commentList>
</comments>
</file>

<file path=xl/comments2.xml><?xml version="1.0" encoding="utf-8"?>
<comments xmlns="http://schemas.openxmlformats.org/spreadsheetml/2006/main">
  <authors>
    <author>Regine Henke</author>
  </authors>
  <commentList>
    <comment ref="B15" authorId="0" shapeId="0">
      <text>
        <r>
          <rPr>
            <b/>
            <sz val="9"/>
            <color indexed="81"/>
            <rFont val="Tahoma"/>
            <family val="2"/>
          </rPr>
          <t>Regine Henke:</t>
        </r>
        <r>
          <rPr>
            <sz val="9"/>
            <color indexed="81"/>
            <rFont val="Tahoma"/>
            <family val="2"/>
          </rPr>
          <t xml:space="preserve">
Verlinkung Fact Book</t>
        </r>
      </text>
    </comment>
    <comment ref="G38" authorId="0" shapeId="0">
      <text>
        <r>
          <rPr>
            <b/>
            <sz val="9"/>
            <color indexed="81"/>
            <rFont val="Tahoma"/>
            <family val="2"/>
          </rPr>
          <t>Regine Henke: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<sst xmlns="http://schemas.openxmlformats.org/spreadsheetml/2006/main" count="440" uniqueCount="179">
  <si>
    <t>CHECK</t>
  </si>
  <si>
    <t>Actual</t>
  </si>
  <si>
    <t>FY10
 EBITDA</t>
  </si>
  <si>
    <t>YYY2
 EBITDA</t>
  </si>
  <si>
    <t>YYY3
 EBITDA</t>
  </si>
  <si>
    <t>YYY4
 EBITDA</t>
  </si>
  <si>
    <t>YYY5
 EBITDA</t>
  </si>
  <si>
    <t>Sales</t>
  </si>
  <si>
    <t>Gross profit</t>
  </si>
  <si>
    <t>EBITDA</t>
  </si>
  <si>
    <t>EBIT</t>
  </si>
  <si>
    <t>YearEnd</t>
  </si>
  <si>
    <t>Narrative</t>
  </si>
  <si>
    <t>CHART</t>
  </si>
  <si>
    <t>A</t>
  </si>
  <si>
    <t>B</t>
  </si>
  <si>
    <t>AND(A;B)</t>
  </si>
  <si>
    <t>C</t>
  </si>
  <si>
    <t>D&lt;0</t>
  </si>
  <si>
    <t>D(-1)&lt;0</t>
  </si>
  <si>
    <t>C&lt;0</t>
  </si>
  <si>
    <t>AND(A;C)</t>
  </si>
  <si>
    <t>D</t>
  </si>
  <si>
    <t>AND(B;D)</t>
  </si>
  <si>
    <t>C&gt;0</t>
  </si>
  <si>
    <t>YE</t>
  </si>
  <si>
    <t>Cum.Δ</t>
  </si>
  <si>
    <t>E</t>
  </si>
  <si>
    <t>F</t>
  </si>
  <si>
    <t>D&gt;0</t>
  </si>
  <si>
    <t>D(-1)&gt;0</t>
  </si>
  <si>
    <t>AND(E;F)</t>
  </si>
  <si>
    <t>AND(F;C)</t>
  </si>
  <si>
    <t>AND(D;E)</t>
  </si>
  <si>
    <t>thereof</t>
  </si>
  <si>
    <t>Cost of sales</t>
  </si>
  <si>
    <t xml:space="preserve">Material costs </t>
  </si>
  <si>
    <t>thereof: Received services</t>
  </si>
  <si>
    <t>Personnel expenses</t>
  </si>
  <si>
    <t>IT costs</t>
  </si>
  <si>
    <t>Depreciation</t>
  </si>
  <si>
    <t>Other costs</t>
  </si>
  <si>
    <t>Warranties/quality costs</t>
  </si>
  <si>
    <t>Freight (outbound) and packaging</t>
  </si>
  <si>
    <t>Travel expenses</t>
  </si>
  <si>
    <t>Admin cost</t>
  </si>
  <si>
    <t>Development cost</t>
  </si>
  <si>
    <t>Material expenses</t>
  </si>
  <si>
    <t>License fees</t>
  </si>
  <si>
    <t>Income/loss from disposal of fixed assets</t>
  </si>
  <si>
    <t>Pension interest</t>
  </si>
  <si>
    <t>Extraordinary result</t>
  </si>
  <si>
    <t>Admin costs</t>
  </si>
  <si>
    <t>Development costs</t>
  </si>
  <si>
    <t>KPIs (in % of sales)</t>
  </si>
  <si>
    <t>Source: Data collection tool pneumatics</t>
  </si>
  <si>
    <t>Left</t>
  </si>
  <si>
    <t>Top</t>
  </si>
  <si>
    <t>Right</t>
  </si>
  <si>
    <t>Bottom</t>
  </si>
  <si>
    <t>Ref</t>
  </si>
  <si>
    <t>$M$5:$Q$19</t>
  </si>
  <si>
    <t>YoY change</t>
  </si>
  <si>
    <t>KPIs (in % of total)</t>
  </si>
  <si>
    <t>Total admin costs</t>
  </si>
  <si>
    <t>Lead PL</t>
  </si>
  <si>
    <t>$L$5:$P$13</t>
  </si>
  <si>
    <t>Plan</t>
  </si>
  <si>
    <t>Total</t>
  </si>
  <si>
    <t>n/a</t>
  </si>
  <si>
    <t>CAGR</t>
  </si>
  <si>
    <t>Bad debt/provision 
for allowances &amp; reversals for debtors</t>
  </si>
  <si>
    <t>Other</t>
  </si>
  <si>
    <t>Total COS</t>
  </si>
  <si>
    <t>in % of sales</t>
  </si>
  <si>
    <t>FY08A</t>
  </si>
  <si>
    <t>FY09A</t>
  </si>
  <si>
    <t>FY10A</t>
  </si>
  <si>
    <t>FY13P</t>
  </si>
  <si>
    <t>S&amp;D costs</t>
  </si>
  <si>
    <t>Other inc./exp.</t>
  </si>
  <si>
    <t>+ Depreciation</t>
  </si>
  <si>
    <t>Personnel exp.</t>
  </si>
  <si>
    <t>Total S&amp;D costs</t>
  </si>
  <si>
    <t>Cons., Legal, etc.</t>
  </si>
  <si>
    <t>Ext. Development costs</t>
  </si>
  <si>
    <t xml:space="preserve">Personnel exp. </t>
  </si>
  <si>
    <t>Inventory (Material)</t>
  </si>
  <si>
    <t>Total Adj. COS</t>
  </si>
  <si>
    <t>Total Adj. Cos</t>
  </si>
  <si>
    <t>thereof RB/DC head office charges</t>
  </si>
  <si>
    <t>Bad debt (expense)/ release of allowances</t>
  </si>
  <si>
    <t>FY11A</t>
  </si>
  <si>
    <t>Mgt. Normalisations</t>
  </si>
  <si>
    <t>Stand alone adj.</t>
  </si>
  <si>
    <t>Gross profit adjusted</t>
  </si>
  <si>
    <t>Breakdown of COS</t>
  </si>
  <si>
    <t>Breakdown of S&amp;D cost</t>
  </si>
  <si>
    <t>Breakdown of admin costs</t>
  </si>
  <si>
    <t>Breakdown of development costs</t>
  </si>
  <si>
    <t>Breakdown of other income/expenses</t>
  </si>
  <si>
    <t>EBIT reported</t>
  </si>
  <si>
    <t>FX effets on trade rec. And pay.</t>
  </si>
  <si>
    <t>FX effects on trade rec. and pay.</t>
  </si>
  <si>
    <t>y-o-y growth in %</t>
  </si>
  <si>
    <t>- RB/DC group charges</t>
  </si>
  <si>
    <t>- other costs</t>
  </si>
  <si>
    <t>Other costs (excl. RB/DC group charges)</t>
  </si>
  <si>
    <t>Other costs excl. RB/DC group charges</t>
  </si>
  <si>
    <t>FY14P</t>
  </si>
  <si>
    <t>FY12FC</t>
  </si>
  <si>
    <t>Add back: Depreciation</t>
  </si>
  <si>
    <t>y-o-y sales growth</t>
  </si>
  <si>
    <t>FY12A</t>
  </si>
  <si>
    <t>10-12</t>
  </si>
  <si>
    <t>12-14</t>
  </si>
  <si>
    <t>TSA</t>
  </si>
  <si>
    <t>Cons., Legal, Tax, Acctg. (ext. &amp; shared services RB/DC)</t>
  </si>
  <si>
    <t>Total other op. Income/expenses</t>
  </si>
  <si>
    <t>Material costs</t>
  </si>
  <si>
    <t>$A$5:$M$5</t>
  </si>
  <si>
    <t>$A$5:$I$9</t>
  </si>
  <si>
    <t>Ref.</t>
  </si>
  <si>
    <t>Stand alone adjustments</t>
  </si>
  <si>
    <t>Add-back stand-alone costs</t>
  </si>
  <si>
    <t>Unit</t>
  </si>
  <si>
    <t>PPC</t>
  </si>
  <si>
    <t>R&amp;D</t>
  </si>
  <si>
    <t>Administration</t>
  </si>
  <si>
    <t>Headcount</t>
  </si>
  <si>
    <t>FTEs PPC</t>
  </si>
  <si>
    <t>FTEs Sales</t>
  </si>
  <si>
    <t>FTEs Administration</t>
  </si>
  <si>
    <t>FTEs R&amp;D</t>
  </si>
  <si>
    <t>$A$5:$I$26</t>
  </si>
  <si>
    <t>Plants (after carve-out)</t>
  </si>
  <si>
    <t>Sales entity</t>
  </si>
  <si>
    <t>Germany</t>
  </si>
  <si>
    <t>check</t>
  </si>
  <si>
    <t>US</t>
  </si>
  <si>
    <t>Elimination of historical costs</t>
  </si>
  <si>
    <t>Selling and distribution</t>
  </si>
  <si>
    <t>group charges excl. IT</t>
  </si>
  <si>
    <t>Group charges IT</t>
  </si>
  <si>
    <t>Total group charges</t>
  </si>
  <si>
    <t>EBIT adjusted</t>
  </si>
  <si>
    <t>EBITDA adjusted</t>
  </si>
  <si>
    <t>Consulting costs</t>
  </si>
  <si>
    <t>R&amp;D costs</t>
  </si>
  <si>
    <t>Bad debt expense / release of allowances</t>
  </si>
  <si>
    <t>Restructuring (personnel)</t>
  </si>
  <si>
    <t>- Group charges</t>
  </si>
  <si>
    <t>thereof head office charges</t>
  </si>
  <si>
    <t>Sales and distribution costs</t>
  </si>
  <si>
    <t>Headcount by function</t>
  </si>
  <si>
    <t>year on year change</t>
  </si>
  <si>
    <t>Freight and packaging</t>
  </si>
  <si>
    <t>Ø pers. costs per FTE</t>
  </si>
  <si>
    <t>Cost base</t>
  </si>
  <si>
    <t xml:space="preserve">Thereof </t>
  </si>
  <si>
    <t>variable</t>
  </si>
  <si>
    <t>fixed</t>
  </si>
  <si>
    <t>Cost by line item</t>
  </si>
  <si>
    <t>Other income/expense</t>
  </si>
  <si>
    <t xml:space="preserve">n/a </t>
  </si>
  <si>
    <t>Total costs</t>
  </si>
  <si>
    <t>Cost of sales 2010 - 2014</t>
  </si>
  <si>
    <t>Profit and loss account 2010 - 2014</t>
  </si>
  <si>
    <t xml:space="preserve">Headcount </t>
  </si>
  <si>
    <t>Other operating income/expenses 2010 - 2014</t>
  </si>
  <si>
    <t>€000</t>
  </si>
  <si>
    <t>Fixed vs. variable cost structure - indicative estimate 2012</t>
  </si>
  <si>
    <t>€m</t>
  </si>
  <si>
    <t>CoS Profit and loss</t>
  </si>
  <si>
    <t xml:space="preserve">FC 20X2 </t>
  </si>
  <si>
    <t>2008A</t>
  </si>
  <si>
    <t>2009A</t>
  </si>
  <si>
    <t>2013P</t>
  </si>
  <si>
    <t>2014P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</si>
</sst>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-* #,##0.00\ _€_-;\-* #,##0.00\ _€_-;_-* &quot;-&quot;??\ _€_-;_-@_-"/>
    <numFmt numFmtId="165" formatCode="_-* #,##0.00_-;\-* #,##0.00_-;_-* &quot;-&quot;??_-;_-@_-"/>
    <numFmt numFmtId="166" formatCode="#,##0_);\(#,##0\);\-_);@"/>
    <numFmt numFmtId="167" formatCode="#,##0.0\ ;\(#,##0.0\);\-&quot; &quot;"/>
    <numFmt numFmtId="168" formatCode="\ #,##0.0_);\(#,##0.0\);&quot; - &quot;_);@_)"/>
    <numFmt numFmtId="169" formatCode="#,##0;\(#,##0\);&quot;-&quot;"/>
    <numFmt numFmtId="170" formatCode="#,##0.0%;\-#,##0.0%;\-;@"/>
    <numFmt numFmtId="171" formatCode="#,##0_);\(#,##0\);&quot; - &quot;_);@_)"/>
    <numFmt numFmtId="172" formatCode="_(* #,##0_);_(* \(#,##0\);_(* &quot; - &quot;_);_(@_)"/>
    <numFmt numFmtId="173" formatCode="_(* #,##0.0_);_(* \(#,##0.0\);_(* &quot; - &quot;_);_(@_)"/>
    <numFmt numFmtId="174" formatCode="_-* #,##0.00\ _E_U_R_-;\-* #,##0.00\ _E_U_R_-;_-* &quot;-&quot;??\ _E_U_R_-;_-@_-"/>
    <numFmt numFmtId="175" formatCode="_(* #,##0.0_);_(* \(#,##0.0\);_(* &quot;-&quot;?_);@_)"/>
    <numFmt numFmtId="176" formatCode="0.0%"/>
    <numFmt numFmtId="177" formatCode="0.00_)"/>
    <numFmt numFmtId="178" formatCode="General_)"/>
    <numFmt numFmtId="179" formatCode="[$€-2]\ #,##0;[Red]\-[$€-2]\ #,##0"/>
    <numFmt numFmtId="180" formatCode="#,##0.0%_);\(#,##0.0\)%;\-_);@"/>
    <numFmt numFmtId="181" formatCode="#,##0_ ;\(#,##0\);\-\ "/>
    <numFmt numFmtId="182" formatCode="#,##0;\(#,##0\)"/>
    <numFmt numFmtId="183" formatCode="#,##0.0;\-#,##0.0;\-;@"/>
    <numFmt numFmtId="184" formatCode="#,##0.00_ ;[Red]\-#,##0.00;\-"/>
    <numFmt numFmtId="185" formatCode="_-* #,##0.00\ _F_-;\-* #,##0.00\ _F_-;_-* &quot;-&quot;??\ _F_-;_-@_-"/>
    <numFmt numFmtId="186" formatCode="#,##0,"/>
    <numFmt numFmtId="187" formatCode="_-* #,##0.00\ [$€]_-;\-* #,##0.00\ [$€]_-;_-* &quot;-&quot;??\ [$€]_-;_-@_-"/>
    <numFmt numFmtId="188" formatCode="_-* #,##0\ _E_U_R_-;\-* #,##0\ _E_U_R_-;_-* &quot;-&quot;\ _E_U_R_-;_-@_-"/>
    <numFmt numFmtId="189" formatCode="_-* #,##0.00\ &quot;EUR&quot;_-;\-* #,##0.00\ &quot;EUR&quot;_-;_-* &quot;-&quot;??\ &quot;EUR&quot;_-;_-@_-"/>
    <numFmt numFmtId="190" formatCode="_-* #,##0\ &quot;EUR&quot;_-;\-* #,##0\ &quot;EUR&quot;_-;_-* &quot;-&quot;\ &quot;EUR&quot;_-;_-@_-"/>
    <numFmt numFmtId="191" formatCode="#,##0.0;\(#,##0.0\);\-_);@"/>
    <numFmt numFmtId="192" formatCode="#,##0;\(#,##0\);\-_);@"/>
    <numFmt numFmtId="193" formatCode="#,##0.0_);\(#,##0.0\);\-_);@"/>
    <numFmt numFmtId="194" formatCode="_-* #,##0\ _F_-;\-* #,##0\ _F_-;_-* &quot;-&quot;\ _F_-;_-@_-"/>
    <numFmt numFmtId="195" formatCode="#,##0.0,_);\(#,##0.0,\);\-_);@"/>
    <numFmt numFmtId="196" formatCode="#,##0%;\(#,##0\)%;\-_);@"/>
    <numFmt numFmtId="197" formatCode="#,##0.0%;\(#,##0.0\)%;\-_);@"/>
  </numFmts>
  <fonts count="100">
    <font>
      <sz val="11"/>
      <color theme="1"/>
      <name val="Arial"/>
      <family val="2"/>
      <scheme val="minor"/>
    </font>
    <font>
      <b/>
      <sz val="8"/>
      <color rgb="FFFFFFFF"/>
      <name val="Arial"/>
      <family val="2"/>
    </font>
    <font>
      <b/>
      <sz val="8"/>
      <color rgb="FF000000"/>
      <name val="Arial"/>
      <family val="2"/>
    </font>
    <font>
      <sz val="8"/>
      <name val="Arial"/>
      <family val="2"/>
    </font>
    <font>
      <sz val="7"/>
      <color theme="1"/>
      <name val="Arial"/>
      <family val="2"/>
    </font>
    <font>
      <sz val="10"/>
      <name val="Arial Narrow"/>
      <family val="2"/>
    </font>
    <font>
      <b/>
      <sz val="10"/>
      <color indexed="25"/>
      <name val="Arial Narrow"/>
      <family val="2"/>
    </font>
    <font>
      <i/>
      <sz val="10"/>
      <color indexed="25"/>
      <name val="Arial Narrow"/>
      <family val="2"/>
    </font>
    <font>
      <sz val="10"/>
      <color indexed="25"/>
      <name val="Arial Narrow"/>
      <family val="2"/>
    </font>
    <font>
      <b/>
      <sz val="10"/>
      <name val="Arial Narrow"/>
      <family val="2"/>
    </font>
    <font>
      <i/>
      <sz val="10"/>
      <name val="Arial Narrow"/>
      <family val="2"/>
    </font>
    <font>
      <b/>
      <sz val="8"/>
      <color rgb="FF00338D"/>
      <name val="Arial"/>
      <family val="2"/>
    </font>
    <font>
      <i/>
      <sz val="8"/>
      <name val="Arial"/>
      <family val="2"/>
    </font>
    <font>
      <i/>
      <sz val="8"/>
      <color rgb="FF000000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</font>
    <font>
      <b/>
      <i/>
      <sz val="8"/>
      <color rgb="FF000000"/>
      <name val="Arial"/>
      <family val="2"/>
    </font>
    <font>
      <sz val="11"/>
      <color theme="1"/>
      <name val="Arial"/>
      <family val="2"/>
    </font>
    <font>
      <sz val="12"/>
      <name val="Times New Roman"/>
      <family val="1"/>
    </font>
    <font>
      <sz val="9"/>
      <name val="Times New Roman"/>
      <family val="1"/>
    </font>
    <font>
      <sz val="8"/>
      <color indexed="22"/>
      <name val="Arial"/>
      <family val="2"/>
    </font>
    <font>
      <b/>
      <sz val="8"/>
      <color indexed="24"/>
      <name val="Arial"/>
      <family val="2"/>
    </font>
    <font>
      <sz val="8"/>
      <color rgb="FF000000"/>
      <name val="Arial"/>
      <family val="2"/>
    </font>
    <font>
      <b/>
      <sz val="8"/>
      <name val="Arial"/>
      <family val="2"/>
    </font>
    <font>
      <sz val="10"/>
      <color theme="1"/>
      <name val="Arial"/>
      <family val="2"/>
    </font>
    <font>
      <sz val="8"/>
      <color theme="0"/>
      <name val="Arial"/>
      <family val="2"/>
    </font>
    <font>
      <b/>
      <sz val="11"/>
      <color theme="1"/>
      <name val="Arial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Arial"/>
      <family val="2"/>
    </font>
    <font>
      <b/>
      <sz val="9"/>
      <color indexed="24"/>
      <name val="Arial"/>
      <family val="2"/>
    </font>
    <font>
      <b/>
      <sz val="11"/>
      <color indexed="24"/>
      <name val="Arial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0"/>
      <name val="Courier"/>
      <family val="3"/>
    </font>
    <font>
      <b/>
      <i/>
      <sz val="16"/>
      <name val="Helv"/>
    </font>
    <font>
      <sz val="12"/>
      <name val="Helv"/>
      <family val="2"/>
    </font>
    <font>
      <sz val="11"/>
      <name val="ＭＳ Ｐゴシック"/>
      <family val="3"/>
      <charset val="128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b/>
      <i/>
      <sz val="8"/>
      <color rgb="FF00338D"/>
      <name val="Arial"/>
      <family val="2"/>
    </font>
    <font>
      <sz val="11"/>
      <name val="Arial"/>
      <family val="2"/>
    </font>
    <font>
      <b/>
      <sz val="16"/>
      <color indexed="9"/>
      <name val="Arial"/>
      <family val="2"/>
    </font>
    <font>
      <b/>
      <sz val="14"/>
      <color indexed="32"/>
      <name val="Arial"/>
      <family val="2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sz val="8"/>
      <color theme="1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b/>
      <sz val="11"/>
      <color indexed="8"/>
      <name val="Calibri"/>
      <family val="2"/>
    </font>
    <font>
      <u/>
      <sz val="10"/>
      <color indexed="18"/>
      <name val="Arial"/>
      <family val="2"/>
    </font>
    <font>
      <b/>
      <sz val="12"/>
      <name val="Arial"/>
      <family val="2"/>
    </font>
    <font>
      <b/>
      <i/>
      <sz val="12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indexed="56"/>
      <name val="Arial"/>
      <family val="2"/>
    </font>
    <font>
      <sz val="12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sz val="9"/>
      <color indexed="56"/>
      <name val="Arial"/>
      <family val="2"/>
    </font>
    <font>
      <sz val="12"/>
      <name val="Arial"/>
      <family val="2"/>
    </font>
    <font>
      <b/>
      <i/>
      <sz val="12"/>
      <color indexed="32"/>
      <name val="Arial"/>
      <family val="2"/>
    </font>
    <font>
      <sz val="12"/>
      <color indexed="56"/>
      <name val="Arial"/>
      <family val="2"/>
    </font>
    <font>
      <b/>
      <i/>
      <sz val="12"/>
      <color indexed="56"/>
      <name val="Arial"/>
      <family val="2"/>
    </font>
    <font>
      <b/>
      <sz val="28"/>
      <color indexed="56"/>
      <name val="Arial"/>
      <family val="2"/>
    </font>
    <font>
      <sz val="12"/>
      <color indexed="14"/>
      <name val="Arial"/>
      <family val="2"/>
    </font>
    <font>
      <b/>
      <sz val="18"/>
      <color indexed="62"/>
      <name val="Cambri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14"/>
      <name val="Calibri"/>
      <family val="2"/>
    </font>
    <font>
      <b/>
      <sz val="11"/>
      <color indexed="17"/>
      <name val="Calibri"/>
      <family val="2"/>
    </font>
    <font>
      <sz val="11"/>
      <color indexed="37"/>
      <name val="Calibri"/>
      <family val="2"/>
    </font>
    <font>
      <sz val="11"/>
      <color indexed="4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0"/>
      <name val="Calibri"/>
      <family val="2"/>
    </font>
    <font>
      <b/>
      <sz val="8"/>
      <color indexed="62"/>
      <name val="Arial"/>
      <family val="2"/>
    </font>
    <font>
      <sz val="8"/>
      <name val="Bosch Office Sans"/>
      <family val="2"/>
    </font>
    <font>
      <b/>
      <sz val="18"/>
      <color indexed="62"/>
      <name val="Cambria"/>
      <family val="1"/>
    </font>
    <font>
      <sz val="8"/>
      <color theme="4"/>
      <name val="Arial"/>
      <family val="2"/>
    </font>
    <font>
      <i/>
      <sz val="8"/>
      <color theme="1"/>
      <name val="Arial"/>
      <family val="2"/>
    </font>
    <font>
      <b/>
      <sz val="8"/>
      <color theme="0"/>
      <name val="Arial"/>
      <family val="2"/>
    </font>
    <font>
      <b/>
      <i/>
      <sz val="8"/>
      <color rgb="FFFFFFFF"/>
      <name val="Arial"/>
      <family val="2"/>
    </font>
  </fonts>
  <fills count="80">
    <fill>
      <patternFill patternType="none"/>
    </fill>
    <fill>
      <patternFill patternType="gray125"/>
    </fill>
    <fill>
      <patternFill patternType="solid">
        <fgColor rgb="FF409DA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5F2F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  <bgColor indexed="64"/>
      </patternFill>
    </fill>
    <fill>
      <patternFill patternType="solid">
        <fgColor indexed="26"/>
      </patternFill>
    </fill>
    <fill>
      <patternFill patternType="solid">
        <fgColor indexed="2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1"/>
        <bgColor indexed="64"/>
      </patternFill>
    </fill>
    <fill>
      <patternFill patternType="lightGray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9"/>
      </patternFill>
    </fill>
    <fill>
      <patternFill patternType="solid">
        <fgColor indexed="20"/>
      </patternFill>
    </fill>
    <fill>
      <patternFill patternType="solid">
        <fgColor indexed="48"/>
        <bgColor indexed="48"/>
      </patternFill>
    </fill>
    <fill>
      <patternFill patternType="solid">
        <fgColor indexed="25"/>
        <bgColor indexed="25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8"/>
        <bgColor indexed="58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solid">
        <fgColor indexed="11"/>
        <bgColor indexed="11"/>
      </patternFill>
    </fill>
    <fill>
      <patternFill patternType="solid">
        <fgColor indexed="60"/>
      </patternFill>
    </fill>
    <fill>
      <patternFill patternType="solid">
        <fgColor indexed="49"/>
        <bgColor indexed="64"/>
      </patternFill>
    </fill>
    <fill>
      <patternFill patternType="solid">
        <fgColor rgb="FF00338D"/>
        <bgColor indexed="64"/>
      </patternFill>
    </fill>
    <fill>
      <patternFill patternType="solid">
        <fgColor rgb="FF6D2077"/>
        <bgColor indexed="64"/>
      </patternFill>
    </fill>
    <fill>
      <patternFill patternType="solid">
        <fgColor rgb="FF009A44"/>
        <bgColor indexed="64"/>
      </patternFill>
    </fill>
    <fill>
      <patternFill patternType="solid">
        <fgColor rgb="FFEAAA00"/>
        <bgColor indexed="64"/>
      </patternFill>
    </fill>
  </fills>
  <borders count="129">
    <border>
      <left/>
      <right/>
      <top/>
      <bottom/>
      <diagonal/>
    </border>
    <border>
      <left/>
      <right/>
      <top style="thin">
        <color indexed="24"/>
      </top>
      <bottom/>
      <diagonal/>
    </border>
    <border>
      <left/>
      <right style="thin">
        <color rgb="FF409DAD"/>
      </right>
      <top style="thin">
        <color indexed="24"/>
      </top>
      <bottom/>
      <diagonal/>
    </border>
    <border>
      <left style="thin">
        <color indexed="24"/>
      </left>
      <right/>
      <top style="thin">
        <color rgb="FF409DAD"/>
      </top>
      <bottom/>
      <diagonal/>
    </border>
    <border>
      <left/>
      <right/>
      <top style="thin">
        <color rgb="FF409DAD"/>
      </top>
      <bottom/>
      <diagonal/>
    </border>
    <border>
      <left/>
      <right style="thin">
        <color indexed="24"/>
      </right>
      <top style="thin">
        <color rgb="FF409DAD"/>
      </top>
      <bottom/>
      <diagonal/>
    </border>
    <border>
      <left/>
      <right/>
      <top/>
      <bottom style="thin">
        <color rgb="FF409DAD"/>
      </bottom>
      <diagonal/>
    </border>
    <border>
      <left/>
      <right style="thin">
        <color indexed="24"/>
      </right>
      <top/>
      <bottom style="thin">
        <color rgb="FF409DAD"/>
      </bottom>
      <diagonal/>
    </border>
    <border>
      <left style="thin">
        <color indexed="24"/>
      </left>
      <right/>
      <top/>
      <bottom/>
      <diagonal/>
    </border>
    <border>
      <left/>
      <right style="thin">
        <color indexed="24"/>
      </right>
      <top/>
      <bottom/>
      <diagonal/>
    </border>
    <border>
      <left/>
      <right/>
      <top style="thin">
        <color indexed="25"/>
      </top>
      <bottom style="thin">
        <color indexed="25"/>
      </bottom>
      <diagonal/>
    </border>
    <border>
      <left/>
      <right/>
      <top/>
      <bottom style="medium">
        <color rgb="FF409DAD"/>
      </bottom>
      <diagonal/>
    </border>
    <border>
      <left/>
      <right style="thin">
        <color indexed="24"/>
      </right>
      <top/>
      <bottom style="medium">
        <color rgb="FF409DAD"/>
      </bottom>
      <diagonal/>
    </border>
    <border>
      <left style="thin">
        <color theme="5" tint="-0.249977111117893"/>
      </left>
      <right/>
      <top style="thin">
        <color theme="5" tint="-0.249977111117893"/>
      </top>
      <bottom/>
      <diagonal/>
    </border>
    <border>
      <left/>
      <right/>
      <top style="thin">
        <color theme="5" tint="-0.249977111117893"/>
      </top>
      <bottom/>
      <diagonal/>
    </border>
    <border>
      <left style="thin">
        <color theme="5" tint="-0.249977111117893"/>
      </left>
      <right/>
      <top/>
      <bottom style="thin">
        <color theme="5" tint="-0.249977111117893"/>
      </bottom>
      <diagonal/>
    </border>
    <border>
      <left/>
      <right/>
      <top/>
      <bottom style="thin">
        <color theme="5" tint="-0.249977111117893"/>
      </bottom>
      <diagonal/>
    </border>
    <border>
      <left/>
      <right style="thin">
        <color theme="5" tint="-0.249977111117893"/>
      </right>
      <top style="thin">
        <color theme="5" tint="-0.249977111117893"/>
      </top>
      <bottom/>
      <diagonal/>
    </border>
    <border>
      <left/>
      <right style="thin">
        <color theme="5" tint="-0.249977111117893"/>
      </right>
      <top/>
      <bottom style="thin">
        <color theme="5" tint="-0.249977111117893"/>
      </bottom>
      <diagonal/>
    </border>
    <border>
      <left style="thin">
        <color rgb="FF409DAD"/>
      </left>
      <right/>
      <top/>
      <bottom/>
      <diagonal/>
    </border>
    <border>
      <left/>
      <right style="thin">
        <color indexed="24"/>
      </right>
      <top style="thin">
        <color indexed="24"/>
      </top>
      <bottom/>
      <diagonal/>
    </border>
    <border>
      <left style="thin">
        <color indexed="24"/>
      </left>
      <right style="thin">
        <color indexed="24"/>
      </right>
      <top/>
      <bottom/>
      <diagonal/>
    </border>
    <border>
      <left style="thin">
        <color indexed="24"/>
      </left>
      <right/>
      <top style="thin">
        <color indexed="24"/>
      </top>
      <bottom style="thin">
        <color rgb="FF409DAD"/>
      </bottom>
      <diagonal/>
    </border>
    <border>
      <left/>
      <right style="thin">
        <color indexed="24"/>
      </right>
      <top style="thin">
        <color indexed="24"/>
      </top>
      <bottom style="thin">
        <color rgb="FF409DAD"/>
      </bottom>
      <diagonal/>
    </border>
    <border>
      <left style="thin">
        <color rgb="FF409DAD"/>
      </left>
      <right style="thin">
        <color rgb="FF409DAD"/>
      </right>
      <top/>
      <bottom/>
      <diagonal/>
    </border>
    <border>
      <left style="thin">
        <color indexed="24"/>
      </left>
      <right style="thin">
        <color indexed="24"/>
      </right>
      <top/>
      <bottom style="medium">
        <color indexed="24"/>
      </bottom>
      <diagonal/>
    </border>
    <border>
      <left style="thin">
        <color indexed="24"/>
      </left>
      <right/>
      <top/>
      <bottom style="medium">
        <color indexed="24"/>
      </bottom>
      <diagonal/>
    </border>
    <border>
      <left/>
      <right/>
      <top/>
      <bottom style="medium">
        <color indexed="24"/>
      </bottom>
      <diagonal/>
    </border>
    <border>
      <left/>
      <right style="thin">
        <color indexed="24"/>
      </right>
      <top/>
      <bottom style="medium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rgb="FF409DAD"/>
      </right>
      <top style="thin">
        <color rgb="FF409DAD"/>
      </top>
      <bottom/>
      <diagonal/>
    </border>
    <border>
      <left/>
      <right style="thin">
        <color rgb="FF409DAD"/>
      </right>
      <top/>
      <bottom/>
      <diagonal/>
    </border>
    <border>
      <left/>
      <right style="thin">
        <color rgb="FF409DAD"/>
      </right>
      <top/>
      <bottom style="medium">
        <color rgb="FF409DAD"/>
      </bottom>
      <diagonal/>
    </border>
    <border>
      <left/>
      <right style="thin">
        <color rgb="FF409DAD"/>
      </right>
      <top/>
      <bottom style="medium">
        <color indexed="24"/>
      </bottom>
      <diagonal/>
    </border>
    <border>
      <left style="thin">
        <color indexed="24"/>
      </left>
      <right/>
      <top/>
      <bottom style="thin">
        <color indexed="24"/>
      </bottom>
      <diagonal/>
    </border>
    <border>
      <left/>
      <right/>
      <top/>
      <bottom style="thin">
        <color indexed="24"/>
      </bottom>
      <diagonal/>
    </border>
    <border>
      <left/>
      <right style="thin">
        <color indexed="24"/>
      </right>
      <top/>
      <bottom style="thin">
        <color indexed="2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31"/>
      </top>
      <bottom style="thin">
        <color indexed="31"/>
      </bottom>
      <diagonal/>
    </border>
    <border>
      <left/>
      <right/>
      <top/>
      <bottom style="hair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409DAD"/>
      </right>
      <top/>
      <bottom style="thin">
        <color indexed="24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17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dotted">
        <color rgb="FF409DAD"/>
      </right>
      <top style="thin">
        <color rgb="FF409DAD"/>
      </top>
      <bottom/>
      <diagonal/>
    </border>
    <border>
      <left/>
      <right style="dotted">
        <color rgb="FF409DAD"/>
      </right>
      <top/>
      <bottom/>
      <diagonal/>
    </border>
    <border>
      <left/>
      <right style="dotted">
        <color rgb="FF409DAD"/>
      </right>
      <top/>
      <bottom style="medium">
        <color rgb="FF409DAD"/>
      </bottom>
      <diagonal/>
    </border>
    <border>
      <left/>
      <right style="dotted">
        <color indexed="24"/>
      </right>
      <top/>
      <bottom/>
      <diagonal/>
    </border>
    <border>
      <left/>
      <right style="dotted">
        <color indexed="24"/>
      </right>
      <top/>
      <bottom style="medium">
        <color rgb="FF409DAD"/>
      </bottom>
      <diagonal/>
    </border>
    <border>
      <left style="thin">
        <color rgb="FF00338D"/>
      </left>
      <right style="thin">
        <color rgb="FF00338D"/>
      </right>
      <top style="thin">
        <color rgb="FF00338D"/>
      </top>
      <bottom style="thin">
        <color rgb="FF00338D"/>
      </bottom>
      <diagonal/>
    </border>
    <border>
      <left/>
      <right style="thin">
        <color rgb="FF00338D"/>
      </right>
      <top/>
      <bottom/>
      <diagonal/>
    </border>
    <border>
      <left style="thin">
        <color rgb="FF00338D"/>
      </left>
      <right/>
      <top/>
      <bottom/>
      <diagonal/>
    </border>
    <border>
      <left style="thin">
        <color rgb="FF00338D"/>
      </left>
      <right/>
      <top style="thin">
        <color rgb="FF409DAD"/>
      </top>
      <bottom/>
      <diagonal/>
    </border>
    <border>
      <left style="thin">
        <color rgb="FF00338D"/>
      </left>
      <right/>
      <top style="thin">
        <color rgb="FF00338D"/>
      </top>
      <bottom style="thin">
        <color rgb="FF00338D"/>
      </bottom>
      <diagonal/>
    </border>
    <border>
      <left/>
      <right/>
      <top style="thin">
        <color rgb="FF00338D"/>
      </top>
      <bottom style="thin">
        <color rgb="FF00338D"/>
      </bottom>
      <diagonal/>
    </border>
    <border>
      <left/>
      <right style="thin">
        <color rgb="FF00338D"/>
      </right>
      <top style="thin">
        <color rgb="FF00338D"/>
      </top>
      <bottom style="thin">
        <color rgb="FF00338D"/>
      </bottom>
      <diagonal/>
    </border>
    <border>
      <left style="thin">
        <color rgb="FF00338D"/>
      </left>
      <right/>
      <top/>
      <bottom style="thin">
        <color rgb="FF00338D"/>
      </bottom>
      <diagonal/>
    </border>
    <border>
      <left/>
      <right/>
      <top/>
      <bottom style="thin">
        <color rgb="FF00338D"/>
      </bottom>
      <diagonal/>
    </border>
    <border>
      <left/>
      <right style="thin">
        <color indexed="24"/>
      </right>
      <top/>
      <bottom style="thin">
        <color rgb="FF00338D"/>
      </bottom>
      <diagonal/>
    </border>
    <border>
      <left/>
      <right style="thin">
        <color rgb="FF00338D"/>
      </right>
      <top/>
      <bottom style="thin">
        <color rgb="FF00338D"/>
      </bottom>
      <diagonal/>
    </border>
    <border>
      <left style="thin">
        <color rgb="FF00338D"/>
      </left>
      <right/>
      <top/>
      <bottom style="medium">
        <color rgb="FF00338D"/>
      </bottom>
      <diagonal/>
    </border>
    <border>
      <left/>
      <right/>
      <top/>
      <bottom style="medium">
        <color rgb="FF00338D"/>
      </bottom>
      <diagonal/>
    </border>
    <border>
      <left/>
      <right style="thin">
        <color rgb="FF409DAD"/>
      </right>
      <top/>
      <bottom style="medium">
        <color rgb="FF00338D"/>
      </bottom>
      <diagonal/>
    </border>
    <border>
      <left/>
      <right style="thin">
        <color rgb="FF00338D"/>
      </right>
      <top/>
      <bottom style="medium">
        <color rgb="FF00338D"/>
      </bottom>
      <diagonal/>
    </border>
    <border>
      <left style="thin">
        <color rgb="FF00338D"/>
      </left>
      <right/>
      <top style="thin">
        <color rgb="FF00338D"/>
      </top>
      <bottom style="medium">
        <color rgb="FF00338D"/>
      </bottom>
      <diagonal/>
    </border>
    <border>
      <left style="thin">
        <color rgb="FF00338D"/>
      </left>
      <right/>
      <top/>
      <bottom style="medium">
        <color indexed="24"/>
      </bottom>
      <diagonal/>
    </border>
    <border>
      <left/>
      <right style="dotted">
        <color rgb="FF409DAD"/>
      </right>
      <top/>
      <bottom style="medium">
        <color rgb="FF00338D"/>
      </bottom>
      <diagonal/>
    </border>
    <border>
      <left style="thin">
        <color rgb="FF00338D"/>
      </left>
      <right/>
      <top style="thin">
        <color rgb="FF00338D"/>
      </top>
      <bottom/>
      <diagonal/>
    </border>
    <border>
      <left/>
      <right/>
      <top style="thin">
        <color rgb="FF00338D"/>
      </top>
      <bottom/>
      <diagonal/>
    </border>
    <border>
      <left/>
      <right style="dotted">
        <color rgb="FF409DAD"/>
      </right>
      <top style="thin">
        <color rgb="FF00338D"/>
      </top>
      <bottom/>
      <diagonal/>
    </border>
    <border>
      <left/>
      <right style="thin">
        <color rgb="FF00338D"/>
      </right>
      <top style="thin">
        <color rgb="FF00338D"/>
      </top>
      <bottom/>
      <diagonal/>
    </border>
    <border>
      <left/>
      <right style="thin">
        <color indexed="24"/>
      </right>
      <top style="thin">
        <color rgb="FF00338D"/>
      </top>
      <bottom/>
      <diagonal/>
    </border>
    <border>
      <left style="thin">
        <color indexed="24"/>
      </left>
      <right/>
      <top style="thin">
        <color rgb="FF00338D"/>
      </top>
      <bottom/>
      <diagonal/>
    </border>
    <border>
      <left style="thin">
        <color rgb="FF6D2077"/>
      </left>
      <right/>
      <top style="thin">
        <color rgb="FF00338D"/>
      </top>
      <bottom/>
      <diagonal/>
    </border>
    <border>
      <left style="thin">
        <color rgb="FF6D2077"/>
      </left>
      <right/>
      <top/>
      <bottom/>
      <diagonal/>
    </border>
    <border>
      <left style="thin">
        <color rgb="FF6D2077"/>
      </left>
      <right/>
      <top/>
      <bottom style="medium">
        <color rgb="FF00338D"/>
      </bottom>
      <diagonal/>
    </border>
    <border>
      <left/>
      <right style="dotted">
        <color indexed="24"/>
      </right>
      <top/>
      <bottom style="thin">
        <color rgb="FF00338D"/>
      </bottom>
      <diagonal/>
    </border>
    <border>
      <left/>
      <right style="thin">
        <color rgb="FF409DAD"/>
      </right>
      <top/>
      <bottom style="thin">
        <color rgb="FF00338D"/>
      </bottom>
      <diagonal/>
    </border>
    <border>
      <left style="thin">
        <color indexed="24"/>
      </left>
      <right/>
      <top/>
      <bottom style="thin">
        <color rgb="FF00338D"/>
      </bottom>
      <diagonal/>
    </border>
    <border>
      <left style="thin">
        <color rgb="FF409DAD"/>
      </left>
      <right/>
      <top/>
      <bottom style="thin">
        <color rgb="FF00338D"/>
      </bottom>
      <diagonal/>
    </border>
    <border>
      <left/>
      <right style="dotted">
        <color indexed="24"/>
      </right>
      <top/>
      <bottom style="medium">
        <color rgb="FF00338D"/>
      </bottom>
      <diagonal/>
    </border>
    <border>
      <left/>
      <right style="thin">
        <color indexed="24"/>
      </right>
      <top/>
      <bottom style="medium">
        <color rgb="FF00338D"/>
      </bottom>
      <diagonal/>
    </border>
    <border>
      <left style="thin">
        <color rgb="FF6D2077"/>
      </left>
      <right/>
      <top/>
      <bottom style="thin">
        <color rgb="FF00338D"/>
      </bottom>
      <diagonal/>
    </border>
    <border>
      <left/>
      <right style="dotted">
        <color rgb="FF409DAD"/>
      </right>
      <top/>
      <bottom style="thin">
        <color rgb="FF00338D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rgb="FF00338D"/>
      </bottom>
      <diagonal/>
    </border>
    <border>
      <left style="thin">
        <color indexed="24"/>
      </left>
      <right style="thin">
        <color indexed="24"/>
      </right>
      <top/>
      <bottom style="thin">
        <color rgb="FF00338D"/>
      </bottom>
      <diagonal/>
    </border>
    <border>
      <left/>
      <right/>
      <top style="thin">
        <color rgb="FF00338D"/>
      </top>
      <bottom style="medium">
        <color rgb="FF00338D"/>
      </bottom>
      <diagonal/>
    </border>
    <border>
      <left style="thin">
        <color rgb="FF6D2077"/>
      </left>
      <right/>
      <top style="thin">
        <color rgb="FF00338D"/>
      </top>
      <bottom style="medium">
        <color rgb="FF00338D"/>
      </bottom>
      <diagonal/>
    </border>
    <border>
      <left/>
      <right style="thin">
        <color rgb="FF00338D"/>
      </right>
      <top style="thin">
        <color rgb="FF00338D"/>
      </top>
      <bottom style="medium">
        <color rgb="FF00338D"/>
      </bottom>
      <diagonal/>
    </border>
    <border>
      <left/>
      <right style="thin">
        <color rgb="FF409DAD"/>
      </right>
      <top style="thin">
        <color rgb="FF00338D"/>
      </top>
      <bottom/>
      <diagonal/>
    </border>
    <border>
      <left/>
      <right style="dotted">
        <color indexed="24"/>
      </right>
      <top style="thin">
        <color rgb="FF409DAD"/>
      </top>
      <bottom/>
      <diagonal/>
    </border>
    <border>
      <left/>
      <right style="thin">
        <color rgb="FF00338D"/>
      </right>
      <top style="thin">
        <color rgb="FF409DAD"/>
      </top>
      <bottom/>
      <diagonal/>
    </border>
    <border>
      <left style="thin">
        <color theme="5"/>
      </left>
      <right/>
      <top style="thin">
        <color rgb="FF00338D"/>
      </top>
      <bottom style="medium">
        <color rgb="FF00338D"/>
      </bottom>
      <diagonal/>
    </border>
    <border>
      <left style="thin">
        <color theme="5"/>
      </left>
      <right/>
      <top style="thin">
        <color rgb="FF00338D"/>
      </top>
      <bottom/>
      <diagonal/>
    </border>
    <border>
      <left style="thin">
        <color theme="5"/>
      </left>
      <right/>
      <top/>
      <bottom style="thin">
        <color rgb="FF00338D"/>
      </bottom>
      <diagonal/>
    </border>
    <border>
      <left style="thin">
        <color theme="5"/>
      </left>
      <right/>
      <top/>
      <bottom/>
      <diagonal/>
    </border>
    <border>
      <left style="thin">
        <color theme="5"/>
      </left>
      <right/>
      <top style="thin">
        <color rgb="FF00338D"/>
      </top>
      <bottom style="thin">
        <color rgb="FF00338D"/>
      </bottom>
      <diagonal/>
    </border>
    <border>
      <left style="thin">
        <color theme="5"/>
      </left>
      <right/>
      <top/>
      <bottom style="medium">
        <color rgb="FF00338D"/>
      </bottom>
      <diagonal/>
    </border>
    <border>
      <left style="thin">
        <color rgb="FF409DAD"/>
      </left>
      <right style="thin">
        <color rgb="FF409DAD"/>
      </right>
      <top style="thin">
        <color rgb="FF00338D"/>
      </top>
      <bottom style="medium">
        <color rgb="FF00338D"/>
      </bottom>
      <diagonal/>
    </border>
    <border>
      <left style="thin">
        <color rgb="FF009A44"/>
      </left>
      <right/>
      <top style="thin">
        <color rgb="FF00338D"/>
      </top>
      <bottom style="medium">
        <color rgb="FF00338D"/>
      </bottom>
      <diagonal/>
    </border>
    <border>
      <left style="thin">
        <color rgb="FF009A44"/>
      </left>
      <right/>
      <top style="thin">
        <color rgb="FF00338D"/>
      </top>
      <bottom style="thin">
        <color rgb="FF00338D"/>
      </bottom>
      <diagonal/>
    </border>
    <border>
      <left style="thin">
        <color rgb="FF009A44"/>
      </left>
      <right/>
      <top/>
      <bottom/>
      <diagonal/>
    </border>
    <border>
      <left style="thin">
        <color rgb="FF009A44"/>
      </left>
      <right/>
      <top/>
      <bottom style="thin">
        <color rgb="FF00338D"/>
      </bottom>
      <diagonal/>
    </border>
    <border>
      <left style="thin">
        <color rgb="FF009A44"/>
      </left>
      <right/>
      <top/>
      <bottom style="medium">
        <color rgb="FF00338D"/>
      </bottom>
      <diagonal/>
    </border>
    <border>
      <left style="thin">
        <color rgb="FF009A44"/>
      </left>
      <right/>
      <top style="thin">
        <color rgb="FF00338D"/>
      </top>
      <bottom/>
      <diagonal/>
    </border>
    <border>
      <left/>
      <right style="thin">
        <color rgb="FF009A44"/>
      </right>
      <top style="thin">
        <color rgb="FF00338D"/>
      </top>
      <bottom style="medium">
        <color rgb="FF00338D"/>
      </bottom>
      <diagonal/>
    </border>
    <border>
      <left/>
      <right style="thin">
        <color rgb="FF009A44"/>
      </right>
      <top style="thin">
        <color rgb="FF00338D"/>
      </top>
      <bottom/>
      <diagonal/>
    </border>
    <border>
      <left/>
      <right style="thin">
        <color rgb="FF009A44"/>
      </right>
      <top/>
      <bottom style="thin">
        <color rgb="FF00338D"/>
      </bottom>
      <diagonal/>
    </border>
    <border>
      <left/>
      <right style="thin">
        <color rgb="FF009A44"/>
      </right>
      <top/>
      <bottom/>
      <diagonal/>
    </border>
    <border>
      <left/>
      <right style="thin">
        <color theme="3"/>
      </right>
      <top/>
      <bottom/>
      <diagonal/>
    </border>
    <border>
      <left/>
      <right style="thin">
        <color theme="3"/>
      </right>
      <top style="thin">
        <color rgb="FF00338D"/>
      </top>
      <bottom style="thin">
        <color rgb="FF00338D"/>
      </bottom>
      <diagonal/>
    </border>
    <border>
      <left/>
      <right style="thin">
        <color theme="3"/>
      </right>
      <top style="thin">
        <color rgb="FF00338D"/>
      </top>
      <bottom style="medium">
        <color rgb="FF00338D"/>
      </bottom>
      <diagonal/>
    </border>
    <border>
      <left style="thin">
        <color rgb="FF409DAD"/>
      </left>
      <right style="thin">
        <color rgb="FF409DAD"/>
      </right>
      <top style="thin">
        <color rgb="FF00338D"/>
      </top>
      <bottom style="thin">
        <color rgb="FF00338D"/>
      </bottom>
      <diagonal/>
    </border>
  </borders>
  <cellStyleXfs count="335">
    <xf numFmtId="0" fontId="0" fillId="0" borderId="0"/>
    <xf numFmtId="168" fontId="5" fillId="0" borderId="0" applyFill="0" applyBorder="0">
      <alignment horizontal="right" vertical="top"/>
    </xf>
    <xf numFmtId="0" fontId="6" fillId="0" borderId="10">
      <alignment horizontal="right" wrapText="1"/>
    </xf>
    <xf numFmtId="169" fontId="7" fillId="0" borderId="10">
      <alignment horizontal="left"/>
    </xf>
    <xf numFmtId="169" fontId="5" fillId="0" borderId="0">
      <alignment horizontal="center"/>
    </xf>
    <xf numFmtId="169" fontId="8" fillId="0" borderId="10">
      <alignment horizontal="center"/>
    </xf>
    <xf numFmtId="0" fontId="5" fillId="0" borderId="0" applyFill="0" applyBorder="0">
      <alignment horizontal="left" vertical="top" wrapText="1"/>
    </xf>
    <xf numFmtId="0" fontId="9" fillId="0" borderId="0">
      <alignment horizontal="left" vertical="top" wrapText="1"/>
    </xf>
    <xf numFmtId="0" fontId="10" fillId="0" borderId="0">
      <alignment horizontal="left" vertical="top" wrapText="1"/>
    </xf>
    <xf numFmtId="0" fontId="15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9" fillId="0" borderId="0" applyFill="0" applyBorder="0">
      <alignment horizontal="left" vertical="top"/>
    </xf>
    <xf numFmtId="173" fontId="19" fillId="0" borderId="0" applyFill="0" applyBorder="0">
      <alignment horizontal="right" vertical="top"/>
    </xf>
    <xf numFmtId="172" fontId="19" fillId="0" borderId="0" applyFill="0" applyBorder="0">
      <alignment horizontal="right" vertical="top"/>
    </xf>
    <xf numFmtId="0" fontId="27" fillId="0" borderId="0"/>
    <xf numFmtId="174" fontId="27" fillId="0" borderId="0" applyFont="0" applyFill="0" applyBorder="0" applyAlignment="0" applyProtection="0"/>
    <xf numFmtId="0" fontId="27" fillId="0" borderId="0"/>
    <xf numFmtId="0" fontId="27" fillId="0" borderId="0"/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14" borderId="0" applyNumberFormat="0" applyBorder="0" applyAlignment="0" applyProtection="0"/>
    <xf numFmtId="0" fontId="29" fillId="17" borderId="0" applyNumberFormat="0" applyBorder="0" applyAlignment="0" applyProtection="0"/>
    <xf numFmtId="0" fontId="29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49" fontId="21" fillId="0" borderId="0" applyFont="0" applyFill="0" applyBorder="0" applyAlignment="0" applyProtection="0">
      <alignment horizontal="left"/>
    </xf>
    <xf numFmtId="175" fontId="31" fillId="0" borderId="0" applyAlignment="0" applyProtection="0"/>
    <xf numFmtId="176" fontId="3" fillId="0" borderId="0" applyFill="0" applyBorder="0" applyAlignment="0" applyProtection="0"/>
    <xf numFmtId="49" fontId="3" fillId="0" borderId="0" applyNumberFormat="0" applyAlignment="0" applyProtection="0">
      <alignment horizontal="left"/>
    </xf>
    <xf numFmtId="49" fontId="32" fillId="0" borderId="27" applyNumberFormat="0" applyAlignment="0" applyProtection="0">
      <alignment horizontal="left" wrapText="1"/>
    </xf>
    <xf numFmtId="49" fontId="32" fillId="0" borderId="0" applyNumberFormat="0" applyAlignment="0" applyProtection="0">
      <alignment horizontal="left" wrapText="1"/>
    </xf>
    <xf numFmtId="49" fontId="33" fillId="0" borderId="0" applyAlignment="0" applyProtection="0">
      <alignment horizontal="left"/>
    </xf>
    <xf numFmtId="0" fontId="34" fillId="13" borderId="0" applyNumberFormat="0" applyBorder="0" applyAlignment="0" applyProtection="0"/>
    <xf numFmtId="0" fontId="35" fillId="25" borderId="30" applyNumberFormat="0" applyAlignment="0" applyProtection="0"/>
    <xf numFmtId="0" fontId="36" fillId="26" borderId="31" applyNumberFormat="0" applyAlignment="0" applyProtection="0"/>
    <xf numFmtId="0" fontId="37" fillId="0" borderId="32" applyNumberFormat="0" applyFill="0" applyAlignment="0" applyProtection="0"/>
    <xf numFmtId="0" fontId="38" fillId="0" borderId="0" applyNumberFormat="0" applyFill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30" borderId="0" applyNumberFormat="0" applyBorder="0" applyAlignment="0" applyProtection="0"/>
    <xf numFmtId="0" fontId="39" fillId="16" borderId="30" applyNumberFormat="0" applyAlignment="0" applyProtection="0"/>
    <xf numFmtId="38" fontId="3" fillId="8" borderId="0" applyNumberFormat="0" applyBorder="0" applyAlignment="0" applyProtection="0"/>
    <xf numFmtId="0" fontId="40" fillId="12" borderId="0" applyNumberFormat="0" applyBorder="0" applyAlignment="0" applyProtection="0"/>
    <xf numFmtId="10" fontId="3" fillId="31" borderId="29" applyNumberFormat="0" applyBorder="0" applyAlignment="0" applyProtection="0"/>
    <xf numFmtId="164" fontId="27" fillId="0" borderId="0" applyFont="0" applyFill="0" applyBorder="0" applyAlignment="0" applyProtection="0"/>
    <xf numFmtId="0" fontId="41" fillId="0" borderId="0"/>
    <xf numFmtId="177" fontId="42" fillId="0" borderId="0"/>
    <xf numFmtId="178" fontId="43" fillId="0" borderId="0"/>
    <xf numFmtId="0" fontId="44" fillId="32" borderId="33" applyNumberFormat="0" applyFont="0" applyAlignment="0" applyProtection="0"/>
    <xf numFmtId="10" fontId="27" fillId="0" borderId="0" applyFont="0" applyFill="0" applyBorder="0" applyAlignment="0" applyProtection="0"/>
    <xf numFmtId="0" fontId="45" fillId="25" borderId="34" applyNumberFormat="0" applyAlignment="0" applyProtection="0"/>
    <xf numFmtId="0" fontId="27" fillId="0" borderId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35" applyNumberFormat="0" applyFill="0" applyAlignment="0" applyProtection="0"/>
    <xf numFmtId="0" fontId="50" fillId="0" borderId="36" applyNumberFormat="0" applyFill="0" applyAlignment="0" applyProtection="0"/>
    <xf numFmtId="0" fontId="38" fillId="0" borderId="37" applyNumberFormat="0" applyFill="0" applyAlignment="0" applyProtection="0"/>
    <xf numFmtId="42" fontId="51" fillId="0" borderId="0" applyFont="0" applyFill="0" applyBorder="0" applyAlignment="0" applyProtection="0"/>
    <xf numFmtId="44" fontId="51" fillId="0" borderId="0" applyFont="0" applyFill="0" applyBorder="0" applyAlignment="0" applyProtection="0"/>
    <xf numFmtId="0" fontId="28" fillId="0" borderId="0">
      <alignment horizontal="left"/>
    </xf>
    <xf numFmtId="0" fontId="52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5" fillId="8" borderId="0" applyNumberFormat="0" applyBorder="0">
      <alignment vertical="center"/>
    </xf>
    <xf numFmtId="181" fontId="55" fillId="33" borderId="45" applyNumberFormat="0">
      <alignment vertical="center"/>
    </xf>
    <xf numFmtId="182" fontId="55" fillId="34" borderId="0" applyNumberFormat="0" applyBorder="0">
      <alignment vertical="center"/>
      <protection locked="0"/>
    </xf>
    <xf numFmtId="165" fontId="55" fillId="34" borderId="0" applyNumberFormat="0">
      <alignment vertical="center"/>
      <protection locked="0"/>
    </xf>
    <xf numFmtId="182" fontId="56" fillId="35" borderId="0" applyNumberFormat="0">
      <alignment vertical="center"/>
    </xf>
    <xf numFmtId="182" fontId="57" fillId="36" borderId="46" applyNumberFormat="0">
      <alignment vertical="center"/>
    </xf>
    <xf numFmtId="9" fontId="58" fillId="0" borderId="0" applyFont="0" applyFill="0" applyBorder="0" applyAlignment="0" applyProtection="0"/>
    <xf numFmtId="0" fontId="27" fillId="8" borderId="0"/>
    <xf numFmtId="0" fontId="28" fillId="8" borderId="0"/>
    <xf numFmtId="0" fontId="62" fillId="8" borderId="0"/>
    <xf numFmtId="0" fontId="63" fillId="8" borderId="0"/>
    <xf numFmtId="0" fontId="64" fillId="8" borderId="0"/>
    <xf numFmtId="0" fontId="65" fillId="8" borderId="0"/>
    <xf numFmtId="0" fontId="3" fillId="8" borderId="0"/>
    <xf numFmtId="184" fontId="27" fillId="31" borderId="47"/>
    <xf numFmtId="4" fontId="27" fillId="31" borderId="0"/>
    <xf numFmtId="0" fontId="62" fillId="31" borderId="0"/>
    <xf numFmtId="0" fontId="27" fillId="8" borderId="0"/>
    <xf numFmtId="0" fontId="28" fillId="8" borderId="0"/>
    <xf numFmtId="0" fontId="62" fillId="8" borderId="0"/>
    <xf numFmtId="0" fontId="27" fillId="8" borderId="0"/>
    <xf numFmtId="0" fontId="64" fillId="8" borderId="0"/>
    <xf numFmtId="0" fontId="65" fillId="8" borderId="0"/>
    <xf numFmtId="0" fontId="3" fillId="8" borderId="0"/>
    <xf numFmtId="0" fontId="29" fillId="37" borderId="0" applyNumberFormat="0" applyBorder="0" applyAlignment="0" applyProtection="0"/>
    <xf numFmtId="0" fontId="29" fillId="38" borderId="0" applyNumberFormat="0" applyBorder="0" applyAlignment="0" applyProtection="0"/>
    <xf numFmtId="0" fontId="30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30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30" fillId="45" borderId="0" applyNumberFormat="0" applyBorder="0" applyAlignment="0" applyProtection="0"/>
    <xf numFmtId="0" fontId="29" fillId="44" borderId="0" applyNumberFormat="0" applyBorder="0" applyAlignment="0" applyProtection="0"/>
    <xf numFmtId="0" fontId="29" fillId="45" borderId="0" applyNumberFormat="0" applyBorder="0" applyAlignment="0" applyProtection="0"/>
    <xf numFmtId="0" fontId="30" fillId="45" borderId="0" applyNumberFormat="0" applyBorder="0" applyAlignment="0" applyProtection="0"/>
    <xf numFmtId="0" fontId="29" fillId="37" borderId="0" applyNumberFormat="0" applyBorder="0" applyAlignment="0" applyProtection="0"/>
    <xf numFmtId="0" fontId="29" fillId="38" borderId="0" applyNumberFormat="0" applyBorder="0" applyAlignment="0" applyProtection="0"/>
    <xf numFmtId="0" fontId="30" fillId="38" borderId="0" applyNumberFormat="0" applyBorder="0" applyAlignment="0" applyProtection="0"/>
    <xf numFmtId="0" fontId="29" fillId="46" borderId="0" applyNumberFormat="0" applyBorder="0" applyAlignment="0" applyProtection="0"/>
    <xf numFmtId="0" fontId="29" fillId="41" borderId="0" applyNumberFormat="0" applyBorder="0" applyAlignment="0" applyProtection="0"/>
    <xf numFmtId="0" fontId="30" fillId="47" borderId="0" applyNumberFormat="0" applyBorder="0" applyAlignment="0" applyProtection="0"/>
    <xf numFmtId="185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86" fontId="27" fillId="0" borderId="0"/>
    <xf numFmtId="165" fontId="27" fillId="0" borderId="0" applyFont="0" applyFill="0" applyBorder="0" applyAlignment="0" applyProtection="0"/>
    <xf numFmtId="165" fontId="29" fillId="0" borderId="0" applyFont="0" applyFill="0" applyBorder="0" applyAlignment="0" applyProtection="0"/>
    <xf numFmtId="185" fontId="27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66" fillId="48" borderId="0" applyNumberFormat="0" applyBorder="0" applyAlignment="0" applyProtection="0"/>
    <xf numFmtId="0" fontId="66" fillId="49" borderId="0" applyNumberFormat="0" applyBorder="0" applyAlignment="0" applyProtection="0"/>
    <xf numFmtId="0" fontId="66" fillId="50" borderId="0" applyNumberFormat="0" applyBorder="0" applyAlignment="0" applyProtection="0"/>
    <xf numFmtId="187" fontId="27" fillId="0" borderId="0" applyFont="0" applyFill="0" applyBorder="0" applyAlignment="0" applyProtection="0"/>
    <xf numFmtId="0" fontId="52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7" fillId="51" borderId="0"/>
    <xf numFmtId="0" fontId="27" fillId="0" borderId="0"/>
    <xf numFmtId="0" fontId="27" fillId="0" borderId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9" fillId="0" borderId="0" applyFont="0" applyFill="0" applyBorder="0" applyAlignment="0" applyProtection="0"/>
    <xf numFmtId="4" fontId="68" fillId="52" borderId="48">
      <alignment vertical="center"/>
    </xf>
    <xf numFmtId="4" fontId="69" fillId="10" borderId="48">
      <alignment vertical="center"/>
    </xf>
    <xf numFmtId="4" fontId="68" fillId="53" borderId="48">
      <alignment horizontal="left" vertical="center" indent="1"/>
    </xf>
    <xf numFmtId="0" fontId="70" fillId="10" borderId="48" applyNumberFormat="0" applyProtection="0">
      <alignment horizontal="left" vertical="top" indent="1"/>
    </xf>
    <xf numFmtId="0" fontId="70" fillId="54" borderId="48" applyNumberFormat="0" applyProtection="0">
      <alignment horizontal="left" vertical="top" indent="1"/>
    </xf>
    <xf numFmtId="4" fontId="71" fillId="55" borderId="49" applyNumberFormat="0" applyProtection="0">
      <alignment horizontal="left" vertical="center" indent="1"/>
    </xf>
    <xf numFmtId="4" fontId="72" fillId="56" borderId="48">
      <alignment horizontal="right" vertical="center"/>
    </xf>
    <xf numFmtId="4" fontId="72" fillId="56" borderId="48" applyNumberFormat="0" applyProtection="0">
      <alignment horizontal="right" vertical="center"/>
    </xf>
    <xf numFmtId="4" fontId="72" fillId="56" borderId="48">
      <alignment horizontal="right" vertical="center"/>
    </xf>
    <xf numFmtId="4" fontId="72" fillId="57" borderId="48">
      <alignment horizontal="right" vertical="center"/>
    </xf>
    <xf numFmtId="4" fontId="72" fillId="57" borderId="48" applyNumberFormat="0" applyProtection="0">
      <alignment horizontal="right" vertical="center"/>
    </xf>
    <xf numFmtId="4" fontId="72" fillId="57" borderId="48">
      <alignment horizontal="right" vertical="center"/>
    </xf>
    <xf numFmtId="4" fontId="72" fillId="58" borderId="48">
      <alignment horizontal="right" vertical="center"/>
    </xf>
    <xf numFmtId="4" fontId="72" fillId="58" borderId="48">
      <alignment horizontal="right" vertical="center"/>
    </xf>
    <xf numFmtId="4" fontId="72" fillId="58" borderId="48" applyNumberFormat="0" applyProtection="0">
      <alignment horizontal="right" vertical="center"/>
    </xf>
    <xf numFmtId="4" fontId="73" fillId="59" borderId="30" applyNumberFormat="0" applyProtection="0">
      <alignment horizontal="left" vertical="center" indent="1"/>
    </xf>
    <xf numFmtId="4" fontId="73" fillId="51" borderId="49" applyNumberFormat="0" applyProtection="0">
      <alignment horizontal="left" vertical="center" indent="1"/>
    </xf>
    <xf numFmtId="4" fontId="74" fillId="55" borderId="0">
      <alignment horizontal="left" vertical="center" indent="1"/>
    </xf>
    <xf numFmtId="4" fontId="72" fillId="60" borderId="48">
      <alignment horizontal="right" vertical="center"/>
    </xf>
    <xf numFmtId="4" fontId="75" fillId="60" borderId="29" applyNumberFormat="0" applyProtection="0">
      <alignment horizontal="left" vertical="center" indent="1"/>
    </xf>
    <xf numFmtId="4" fontId="75" fillId="55" borderId="29" applyNumberFormat="0" applyProtection="0">
      <alignment horizontal="left" vertical="center" indent="1"/>
    </xf>
    <xf numFmtId="0" fontId="27" fillId="55" borderId="48" applyNumberFormat="0" applyProtection="0">
      <alignment horizontal="left" vertical="center" indent="1"/>
    </xf>
    <xf numFmtId="0" fontId="27" fillId="61" borderId="48" applyNumberFormat="0" applyProtection="0">
      <alignment horizontal="left" vertical="center" indent="1"/>
    </xf>
    <xf numFmtId="0" fontId="76" fillId="17" borderId="48" applyNumberFormat="0" applyProtection="0">
      <alignment horizontal="left" vertical="top" indent="1"/>
    </xf>
    <xf numFmtId="0" fontId="27" fillId="61" borderId="48" applyNumberFormat="0" applyProtection="0">
      <alignment horizontal="left" vertical="top" indent="1"/>
    </xf>
    <xf numFmtId="0" fontId="27" fillId="53" borderId="48" applyNumberFormat="0" applyProtection="0">
      <alignment horizontal="left" vertical="center" indent="1"/>
    </xf>
    <xf numFmtId="0" fontId="27" fillId="62" borderId="48" applyNumberFormat="0" applyProtection="0">
      <alignment horizontal="left" vertical="center" indent="1"/>
    </xf>
    <xf numFmtId="0" fontId="27" fillId="53" borderId="48" applyNumberFormat="0" applyProtection="0">
      <alignment horizontal="left" vertical="top" indent="1"/>
    </xf>
    <xf numFmtId="0" fontId="27" fillId="62" borderId="48" applyNumberFormat="0" applyProtection="0">
      <alignment horizontal="left" vertical="top" indent="1"/>
    </xf>
    <xf numFmtId="0" fontId="27" fillId="60" borderId="48" applyNumberFormat="0" applyProtection="0">
      <alignment horizontal="left" vertical="center" indent="1"/>
    </xf>
    <xf numFmtId="0" fontId="27" fillId="17" borderId="48" applyNumberFormat="0" applyProtection="0">
      <alignment horizontal="left" vertical="center" indent="1"/>
    </xf>
    <xf numFmtId="0" fontId="27" fillId="60" borderId="48" applyNumberFormat="0" applyProtection="0">
      <alignment horizontal="left" vertical="top" indent="1"/>
    </xf>
    <xf numFmtId="0" fontId="27" fillId="17" borderId="48" applyNumberFormat="0" applyProtection="0">
      <alignment horizontal="left" vertical="top" indent="1"/>
    </xf>
    <xf numFmtId="0" fontId="27" fillId="51" borderId="48" applyNumberFormat="0" applyProtection="0">
      <alignment horizontal="left" vertical="center" indent="1"/>
    </xf>
    <xf numFmtId="0" fontId="27" fillId="63" borderId="48" applyNumberFormat="0" applyProtection="0">
      <alignment horizontal="left" vertical="center" indent="1"/>
    </xf>
    <xf numFmtId="0" fontId="27" fillId="51" borderId="48" applyNumberFormat="0" applyProtection="0">
      <alignment horizontal="left" vertical="top" indent="1"/>
    </xf>
    <xf numFmtId="0" fontId="27" fillId="63" borderId="48" applyNumberFormat="0" applyProtection="0">
      <alignment horizontal="left" vertical="top" indent="1"/>
    </xf>
    <xf numFmtId="0" fontId="27" fillId="64" borderId="29" applyNumberFormat="0">
      <protection locked="0"/>
    </xf>
    <xf numFmtId="4" fontId="72" fillId="31" borderId="48" applyNumberFormat="0" applyProtection="0">
      <alignment vertical="center"/>
    </xf>
    <xf numFmtId="4" fontId="77" fillId="10" borderId="48" applyNumberFormat="0" applyProtection="0">
      <alignment vertical="center"/>
    </xf>
    <xf numFmtId="4" fontId="74" fillId="8" borderId="48">
      <alignment horizontal="left" vertical="center" indent="1"/>
    </xf>
    <xf numFmtId="0" fontId="51" fillId="31" borderId="48" applyNumberFormat="0" applyProtection="0">
      <alignment horizontal="left" vertical="top" indent="1"/>
    </xf>
    <xf numFmtId="0" fontId="51" fillId="32" borderId="48" applyNumberFormat="0" applyProtection="0">
      <alignment horizontal="left" vertical="top" indent="1"/>
    </xf>
    <xf numFmtId="4" fontId="78" fillId="0" borderId="48" applyNumberFormat="0" applyProtection="0">
      <alignment horizontal="right" vertical="center"/>
    </xf>
    <xf numFmtId="4" fontId="79" fillId="10" borderId="48">
      <alignment horizontal="right" vertical="center"/>
    </xf>
    <xf numFmtId="4" fontId="78" fillId="60" borderId="48">
      <alignment horizontal="left" vertical="center" indent="1"/>
    </xf>
    <xf numFmtId="0" fontId="72" fillId="17" borderId="48" applyNumberFormat="0" applyProtection="0">
      <alignment horizontal="left" vertical="top" indent="1"/>
    </xf>
    <xf numFmtId="0" fontId="51" fillId="62" borderId="48" applyNumberFormat="0" applyProtection="0">
      <alignment horizontal="left" vertical="top" indent="1"/>
    </xf>
    <xf numFmtId="4" fontId="80" fillId="0" borderId="50" applyNumberFormat="0" applyProtection="0">
      <alignment horizontal="left" vertical="center" indent="2"/>
    </xf>
    <xf numFmtId="4" fontId="81" fillId="51" borderId="48">
      <alignment horizontal="right" vertical="center"/>
    </xf>
    <xf numFmtId="0" fontId="82" fillId="0" borderId="0" applyNumberFormat="0" applyFill="0" applyBorder="0" applyAlignment="0" applyProtection="0"/>
    <xf numFmtId="0" fontId="27" fillId="0" borderId="0"/>
    <xf numFmtId="0" fontId="27" fillId="51" borderId="0"/>
    <xf numFmtId="0" fontId="27" fillId="0" borderId="0"/>
    <xf numFmtId="0" fontId="27" fillId="0" borderId="0"/>
    <xf numFmtId="186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88" fontId="27" fillId="0" borderId="0" applyFont="0" applyFill="0" applyBorder="0" applyAlignment="0" applyProtection="0"/>
    <xf numFmtId="189" fontId="27" fillId="0" borderId="0" applyFont="0" applyFill="0" applyBorder="0" applyAlignment="0" applyProtection="0"/>
    <xf numFmtId="190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0" fontId="29" fillId="0" borderId="0"/>
    <xf numFmtId="0" fontId="27" fillId="0" borderId="0"/>
    <xf numFmtId="0" fontId="29" fillId="0" borderId="0"/>
    <xf numFmtId="174" fontId="27" fillId="0" borderId="0" applyFont="0" applyFill="0" applyBorder="0" applyAlignment="0" applyProtection="0"/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14" borderId="0" applyNumberFormat="0" applyBorder="0" applyAlignment="0" applyProtection="0"/>
    <xf numFmtId="0" fontId="29" fillId="17" borderId="0" applyNumberFormat="0" applyBorder="0" applyAlignment="0" applyProtection="0"/>
    <xf numFmtId="0" fontId="29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30" borderId="0" applyNumberFormat="0" applyBorder="0" applyAlignment="0" applyProtection="0"/>
    <xf numFmtId="0" fontId="40" fillId="12" borderId="0" applyNumberFormat="0" applyBorder="0" applyAlignment="0" applyProtection="0"/>
    <xf numFmtId="0" fontId="36" fillId="26" borderId="31" applyNumberFormat="0" applyAlignment="0" applyProtection="0"/>
    <xf numFmtId="0" fontId="34" fillId="13" borderId="0" applyNumberFormat="0" applyBorder="0" applyAlignment="0" applyProtection="0"/>
    <xf numFmtId="0" fontId="49" fillId="0" borderId="35" applyNumberFormat="0" applyFill="0" applyAlignment="0" applyProtection="0"/>
    <xf numFmtId="0" fontId="50" fillId="0" borderId="36" applyNumberFormat="0" applyFill="0" applyAlignment="0" applyProtection="0"/>
    <xf numFmtId="0" fontId="38" fillId="0" borderId="37" applyNumberFormat="0" applyFill="0" applyAlignment="0" applyProtection="0"/>
    <xf numFmtId="0" fontId="38" fillId="0" borderId="0" applyNumberFormat="0" applyFill="0" applyBorder="0" applyAlignment="0" applyProtection="0"/>
    <xf numFmtId="0" fontId="52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37" fillId="0" borderId="32" applyNumberFormat="0" applyFill="0" applyAlignment="0" applyProtection="0"/>
    <xf numFmtId="0" fontId="27" fillId="32" borderId="33" applyNumberFormat="0" applyFont="0" applyAlignment="0" applyProtection="0"/>
    <xf numFmtId="9" fontId="2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3" fillId="61" borderId="52" applyBorder="0"/>
    <xf numFmtId="0" fontId="3" fillId="65" borderId="29"/>
    <xf numFmtId="0" fontId="30" fillId="66" borderId="0" applyNumberFormat="0" applyBorder="0" applyAlignment="0" applyProtection="0"/>
    <xf numFmtId="0" fontId="30" fillId="67" borderId="0" applyNumberFormat="0" applyBorder="0" applyAlignment="0" applyProtection="0"/>
    <xf numFmtId="0" fontId="30" fillId="68" borderId="0" applyNumberFormat="0" applyBorder="0" applyAlignment="0" applyProtection="0"/>
    <xf numFmtId="0" fontId="30" fillId="69" borderId="0" applyNumberFormat="0" applyBorder="0" applyAlignment="0" applyProtection="0"/>
    <xf numFmtId="0" fontId="30" fillId="70" borderId="0" applyNumberFormat="0" applyBorder="0" applyAlignment="0" applyProtection="0"/>
    <xf numFmtId="0" fontId="30" fillId="71" borderId="0" applyNumberFormat="0" applyBorder="0" applyAlignment="0" applyProtection="0"/>
    <xf numFmtId="0" fontId="85" fillId="0" borderId="0" applyNumberFormat="0" applyFill="0" applyBorder="0" applyAlignment="0" applyProtection="0"/>
    <xf numFmtId="0" fontId="86" fillId="72" borderId="53" applyNumberFormat="0" applyAlignment="0" applyProtection="0"/>
    <xf numFmtId="0" fontId="87" fillId="46" borderId="0" applyNumberFormat="0" applyBorder="0" applyAlignment="0" applyProtection="0"/>
    <xf numFmtId="0" fontId="3" fillId="46" borderId="53" applyNumberFormat="0" applyFont="0" applyAlignment="0" applyProtection="0"/>
    <xf numFmtId="0" fontId="34" fillId="47" borderId="0" applyNumberFormat="0" applyBorder="0" applyAlignment="0" applyProtection="0"/>
    <xf numFmtId="0" fontId="36" fillId="69" borderId="31" applyNumberFormat="0" applyAlignment="0" applyProtection="0"/>
    <xf numFmtId="0" fontId="34" fillId="0" borderId="54" applyNumberFormat="0" applyFill="0" applyAlignment="0" applyProtection="0"/>
    <xf numFmtId="0" fontId="66" fillId="0" borderId="55" applyNumberFormat="0" applyFill="0" applyAlignment="0" applyProtection="0"/>
    <xf numFmtId="0" fontId="88" fillId="47" borderId="53" applyNumberFormat="0" applyAlignment="0" applyProtection="0"/>
    <xf numFmtId="0" fontId="89" fillId="0" borderId="56" applyNumberFormat="0" applyFill="0" applyAlignment="0" applyProtection="0"/>
    <xf numFmtId="0" fontId="90" fillId="0" borderId="57" applyNumberFormat="0" applyFill="0" applyAlignment="0" applyProtection="0"/>
    <xf numFmtId="0" fontId="91" fillId="0" borderId="58" applyNumberFormat="0" applyFill="0" applyAlignment="0" applyProtection="0"/>
    <xf numFmtId="0" fontId="91" fillId="0" borderId="0" applyNumberFormat="0" applyFill="0" applyBorder="0" applyAlignment="0" applyProtection="0"/>
    <xf numFmtId="0" fontId="29" fillId="73" borderId="0" applyNumberFormat="0" applyBorder="0" applyAlignment="0" applyProtection="0"/>
    <xf numFmtId="0" fontId="45" fillId="72" borderId="34" applyNumberFormat="0" applyAlignment="0" applyProtection="0"/>
    <xf numFmtId="0" fontId="3" fillId="74" borderId="0"/>
    <xf numFmtId="164" fontId="51" fillId="0" borderId="0" applyFont="0" applyFill="0" applyBorder="0" applyAlignment="0" applyProtection="0"/>
    <xf numFmtId="0" fontId="92" fillId="54" borderId="0" applyNumberFormat="0" applyBorder="0" applyAlignment="0" applyProtection="0"/>
    <xf numFmtId="0" fontId="27" fillId="0" borderId="0"/>
    <xf numFmtId="0" fontId="27" fillId="0" borderId="0"/>
    <xf numFmtId="4" fontId="68" fillId="52" borderId="48">
      <alignment vertical="center"/>
    </xf>
    <xf numFmtId="4" fontId="3" fillId="54" borderId="53" applyNumberFormat="0" applyProtection="0">
      <alignment vertical="center"/>
    </xf>
    <xf numFmtId="4" fontId="69" fillId="10" borderId="48">
      <alignment vertical="center"/>
    </xf>
    <xf numFmtId="4" fontId="93" fillId="10" borderId="53" applyNumberFormat="0" applyProtection="0">
      <alignment vertical="center"/>
    </xf>
    <xf numFmtId="4" fontId="68" fillId="53" borderId="48">
      <alignment horizontal="left" vertical="center" indent="1"/>
    </xf>
    <xf numFmtId="4" fontId="3" fillId="10" borderId="53" applyNumberFormat="0" applyProtection="0">
      <alignment horizontal="left" vertical="center" indent="1"/>
    </xf>
    <xf numFmtId="4" fontId="71" fillId="55" borderId="49" applyNumberFormat="0" applyProtection="0">
      <alignment horizontal="left" vertical="center" indent="1"/>
    </xf>
    <xf numFmtId="4" fontId="94" fillId="75" borderId="53" applyNumberFormat="0" applyProtection="0">
      <alignment horizontal="left" vertical="center" indent="1"/>
    </xf>
    <xf numFmtId="4" fontId="72" fillId="56" borderId="48">
      <alignment horizontal="right" vertical="center"/>
    </xf>
    <xf numFmtId="4" fontId="72" fillId="56" borderId="48" applyNumberFormat="0" applyProtection="0">
      <alignment horizontal="right" vertical="center"/>
    </xf>
    <xf numFmtId="4" fontId="72" fillId="56" borderId="48">
      <alignment horizontal="right" vertical="center"/>
    </xf>
    <xf numFmtId="4" fontId="72" fillId="57" borderId="48">
      <alignment horizontal="right" vertical="center"/>
    </xf>
    <xf numFmtId="4" fontId="72" fillId="57" borderId="48" applyNumberFormat="0" applyProtection="0">
      <alignment horizontal="right" vertical="center"/>
    </xf>
    <xf numFmtId="4" fontId="72" fillId="57" borderId="48">
      <alignment horizontal="right" vertical="center"/>
    </xf>
    <xf numFmtId="4" fontId="72" fillId="58" borderId="48">
      <alignment horizontal="right" vertical="center"/>
    </xf>
    <xf numFmtId="4" fontId="72" fillId="58" borderId="48">
      <alignment horizontal="right" vertical="center"/>
    </xf>
    <xf numFmtId="4" fontId="72" fillId="58" borderId="48" applyNumberFormat="0" applyProtection="0">
      <alignment horizontal="right" vertical="center"/>
    </xf>
    <xf numFmtId="4" fontId="73" fillId="59" borderId="30" applyNumberFormat="0" applyProtection="0">
      <alignment horizontal="left" vertical="center" indent="1"/>
    </xf>
    <xf numFmtId="4" fontId="74" fillId="59" borderId="30">
      <alignment horizontal="left" vertical="center" indent="1"/>
    </xf>
    <xf numFmtId="4" fontId="73" fillId="51" borderId="49" applyNumberFormat="0" applyProtection="0">
      <alignment horizontal="left" vertical="center" indent="1"/>
    </xf>
    <xf numFmtId="4" fontId="94" fillId="55" borderId="59" applyNumberFormat="0" applyProtection="0">
      <alignment horizontal="left" vertical="center" indent="1"/>
    </xf>
    <xf numFmtId="4" fontId="74" fillId="55" borderId="0">
      <alignment horizontal="left" vertical="center" indent="1"/>
    </xf>
    <xf numFmtId="4" fontId="72" fillId="60" borderId="48">
      <alignment horizontal="right" vertical="center"/>
    </xf>
    <xf numFmtId="4" fontId="75" fillId="60" borderId="29" applyNumberFormat="0" applyProtection="0">
      <alignment horizontal="left" vertical="center" indent="1"/>
    </xf>
    <xf numFmtId="4" fontId="75" fillId="55" borderId="29" applyNumberFormat="0" applyProtection="0">
      <alignment horizontal="left" vertical="center" indent="1"/>
    </xf>
    <xf numFmtId="4" fontId="72" fillId="31" borderId="48" applyNumberFormat="0" applyProtection="0">
      <alignment vertical="center"/>
    </xf>
    <xf numFmtId="4" fontId="77" fillId="10" borderId="48" applyNumberFormat="0" applyProtection="0">
      <alignment vertical="center"/>
    </xf>
    <xf numFmtId="4" fontId="74" fillId="8" borderId="48">
      <alignment horizontal="left" vertical="center" indent="1"/>
    </xf>
    <xf numFmtId="4" fontId="78" fillId="0" borderId="48" applyNumberFormat="0" applyProtection="0">
      <alignment horizontal="right" vertical="center"/>
    </xf>
    <xf numFmtId="4" fontId="94" fillId="0" borderId="53" applyNumberFormat="0" applyProtection="0">
      <alignment horizontal="right" vertical="center"/>
    </xf>
    <xf numFmtId="4" fontId="79" fillId="10" borderId="48">
      <alignment horizontal="right" vertical="center"/>
    </xf>
    <xf numFmtId="4" fontId="93" fillId="4" borderId="53" applyNumberFormat="0" applyProtection="0">
      <alignment horizontal="right" vertical="center"/>
    </xf>
    <xf numFmtId="4" fontId="78" fillId="60" borderId="48">
      <alignment horizontal="left" vertical="center" indent="1"/>
    </xf>
    <xf numFmtId="4" fontId="94" fillId="75" borderId="53" applyNumberFormat="0" applyProtection="0">
      <alignment horizontal="left" vertical="center" indent="1"/>
    </xf>
    <xf numFmtId="4" fontId="80" fillId="0" borderId="50" applyNumberFormat="0" applyProtection="0">
      <alignment horizontal="left" vertical="center" indent="2"/>
    </xf>
    <xf numFmtId="0" fontId="3" fillId="65" borderId="29"/>
    <xf numFmtId="4" fontId="81" fillId="51" borderId="48">
      <alignment horizontal="right" vertical="center"/>
    </xf>
    <xf numFmtId="0" fontId="95" fillId="0" borderId="0" applyNumberFormat="0" applyFill="0" applyBorder="0" applyAlignment="0" applyProtection="0"/>
    <xf numFmtId="0" fontId="58" fillId="0" borderId="0"/>
    <xf numFmtId="9" fontId="27" fillId="0" borderId="0" applyFont="0" applyFill="0" applyBorder="0" applyAlignment="0" applyProtection="0"/>
    <xf numFmtId="194" fontId="27" fillId="0" borderId="0" applyFont="0" applyFill="0" applyBorder="0" applyAlignment="0" applyProtection="0"/>
    <xf numFmtId="0" fontId="27" fillId="51" borderId="0"/>
    <xf numFmtId="0" fontId="27" fillId="51" borderId="0"/>
    <xf numFmtId="0" fontId="27" fillId="51" borderId="0"/>
    <xf numFmtId="0" fontId="27" fillId="51" borderId="0"/>
    <xf numFmtId="0" fontId="27" fillId="51" borderId="0"/>
    <xf numFmtId="0" fontId="3" fillId="74" borderId="0"/>
    <xf numFmtId="0" fontId="3" fillId="74" borderId="0"/>
    <xf numFmtId="0" fontId="3" fillId="74" borderId="0"/>
    <xf numFmtId="0" fontId="27" fillId="51" borderId="0"/>
    <xf numFmtId="0" fontId="27" fillId="51" borderId="0"/>
    <xf numFmtId="0" fontId="27" fillId="51" borderId="0"/>
    <xf numFmtId="0" fontId="27" fillId="51" borderId="0"/>
    <xf numFmtId="164" fontId="58" fillId="0" borderId="0" applyFont="0" applyFill="0" applyBorder="0" applyAlignment="0" applyProtection="0"/>
    <xf numFmtId="0" fontId="58" fillId="0" borderId="0"/>
    <xf numFmtId="164" fontId="58" fillId="0" borderId="0" applyFont="0" applyFill="0" applyBorder="0" applyAlignment="0" applyProtection="0"/>
    <xf numFmtId="165" fontId="58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165" fontId="58" fillId="0" borderId="0" applyFont="0" applyFill="0" applyBorder="0" applyAlignment="0" applyProtection="0"/>
  </cellStyleXfs>
  <cellXfs count="542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166" fontId="3" fillId="3" borderId="0" xfId="0" applyNumberFormat="1" applyFont="1" applyFill="1" applyBorder="1" applyAlignment="1">
      <alignment horizontal="right" vertical="center"/>
    </xf>
    <xf numFmtId="166" fontId="3" fillId="3" borderId="9" xfId="0" applyNumberFormat="1" applyFont="1" applyFill="1" applyBorder="1" applyAlignment="1">
      <alignment horizontal="right" vertical="center"/>
    </xf>
    <xf numFmtId="0" fontId="4" fillId="4" borderId="0" xfId="0" applyFont="1" applyFill="1"/>
    <xf numFmtId="167" fontId="3" fillId="4" borderId="0" xfId="0" applyNumberFormat="1" applyFont="1" applyFill="1"/>
    <xf numFmtId="171" fontId="14" fillId="5" borderId="14" xfId="0" applyNumberFormat="1" applyFont="1" applyFill="1" applyBorder="1"/>
    <xf numFmtId="171" fontId="3" fillId="5" borderId="16" xfId="0" applyNumberFormat="1" applyFont="1" applyFill="1" applyBorder="1" applyAlignment="1">
      <alignment horizontal="right" vertical="center"/>
    </xf>
    <xf numFmtId="171" fontId="14" fillId="5" borderId="17" xfId="0" applyNumberFormat="1" applyFont="1" applyFill="1" applyBorder="1" applyAlignment="1">
      <alignment horizontal="right"/>
    </xf>
    <xf numFmtId="171" fontId="3" fillId="5" borderId="18" xfId="0" applyNumberFormat="1" applyFont="1" applyFill="1" applyBorder="1" applyAlignment="1">
      <alignment horizontal="right" vertical="center"/>
    </xf>
    <xf numFmtId="0" fontId="1" fillId="2" borderId="20" xfId="0" applyFont="1" applyFill="1" applyBorder="1" applyAlignment="1">
      <alignment horizontal="left" vertical="center"/>
    </xf>
    <xf numFmtId="0" fontId="17" fillId="0" borderId="0" xfId="0" applyFont="1" applyBorder="1"/>
    <xf numFmtId="0" fontId="17" fillId="0" borderId="0" xfId="0" applyFont="1"/>
    <xf numFmtId="172" fontId="3" fillId="0" borderId="0" xfId="10" applyNumberFormat="1" applyFont="1" applyFill="1" applyBorder="1"/>
    <xf numFmtId="173" fontId="3" fillId="0" borderId="0" xfId="10" applyNumberFormat="1" applyFont="1" applyFill="1" applyBorder="1"/>
    <xf numFmtId="173" fontId="3" fillId="0" borderId="0" xfId="10" applyNumberFormat="1" applyFont="1" applyFill="1"/>
    <xf numFmtId="0" fontId="2" fillId="7" borderId="22" xfId="11" applyNumberFormat="1" applyFont="1" applyFill="1" applyBorder="1" applyAlignment="1">
      <alignment horizontal="left" wrapText="1"/>
    </xf>
    <xf numFmtId="172" fontId="3" fillId="7" borderId="8" xfId="11" applyNumberFormat="1" applyFont="1" applyFill="1" applyBorder="1" applyAlignment="1">
      <alignment horizontal="left" vertical="center"/>
    </xf>
    <xf numFmtId="172" fontId="3" fillId="7" borderId="8" xfId="11" applyNumberFormat="1" applyFont="1" applyFill="1" applyBorder="1" applyAlignment="1">
      <alignment horizontal="left" vertical="center" wrapText="1"/>
    </xf>
    <xf numFmtId="173" fontId="3" fillId="0" borderId="0" xfId="10" quotePrefix="1" applyNumberFormat="1" applyFont="1" applyFill="1"/>
    <xf numFmtId="173" fontId="20" fillId="0" borderId="0" xfId="10" applyNumberFormat="1" applyFont="1" applyFill="1"/>
    <xf numFmtId="0" fontId="2" fillId="3" borderId="22" xfId="11" applyNumberFormat="1" applyFont="1" applyFill="1" applyBorder="1" applyAlignment="1">
      <alignment horizontal="left" wrapText="1"/>
    </xf>
    <xf numFmtId="173" fontId="3" fillId="5" borderId="0" xfId="10" applyNumberFormat="1" applyFont="1" applyFill="1" applyBorder="1"/>
    <xf numFmtId="0" fontId="2" fillId="5" borderId="23" xfId="12" applyNumberFormat="1" applyFont="1" applyFill="1" applyBorder="1" applyAlignment="1">
      <alignment horizontal="right"/>
    </xf>
    <xf numFmtId="173" fontId="3" fillId="5" borderId="9" xfId="12" applyNumberFormat="1" applyFont="1" applyFill="1" applyBorder="1" applyAlignment="1">
      <alignment horizontal="right" vertical="center"/>
    </xf>
    <xf numFmtId="0" fontId="17" fillId="0" borderId="21" xfId="0" applyFont="1" applyBorder="1"/>
    <xf numFmtId="173" fontId="25" fillId="0" borderId="0" xfId="10" applyNumberFormat="1" applyFont="1" applyFill="1"/>
    <xf numFmtId="166" fontId="22" fillId="3" borderId="0" xfId="0" applyNumberFormat="1" applyFont="1" applyFill="1" applyBorder="1" applyAlignment="1">
      <alignment horizontal="right" vertical="center"/>
    </xf>
    <xf numFmtId="0" fontId="26" fillId="0" borderId="0" xfId="0" applyFont="1"/>
    <xf numFmtId="166" fontId="3" fillId="3" borderId="39" xfId="0" applyNumberFormat="1" applyFont="1" applyFill="1" applyBorder="1" applyAlignment="1">
      <alignment horizontal="right" vertical="center"/>
    </xf>
    <xf numFmtId="166" fontId="3" fillId="5" borderId="0" xfId="0" applyNumberFormat="1" applyFont="1" applyFill="1" applyBorder="1" applyAlignment="1">
      <alignment horizontal="right" vertical="center"/>
    </xf>
    <xf numFmtId="0" fontId="2" fillId="3" borderId="0" xfId="0" applyNumberFormat="1" applyFont="1" applyFill="1" applyBorder="1" applyAlignment="1">
      <alignment horizontal="right"/>
    </xf>
    <xf numFmtId="0" fontId="2" fillId="3" borderId="9" xfId="0" applyNumberFormat="1" applyFont="1" applyFill="1" applyBorder="1" applyAlignment="1">
      <alignment horizontal="right"/>
    </xf>
    <xf numFmtId="0" fontId="2" fillId="5" borderId="0" xfId="0" applyNumberFormat="1" applyFont="1" applyFill="1" applyBorder="1" applyAlignment="1">
      <alignment horizontal="right"/>
    </xf>
    <xf numFmtId="170" fontId="13" fillId="5" borderId="0" xfId="0" applyNumberFormat="1" applyFont="1" applyFill="1" applyBorder="1" applyAlignment="1">
      <alignment horizontal="right" vertical="center"/>
    </xf>
    <xf numFmtId="1" fontId="2" fillId="5" borderId="4" xfId="0" applyNumberFormat="1" applyFont="1" applyFill="1" applyBorder="1" applyAlignment="1"/>
    <xf numFmtId="1" fontId="2" fillId="5" borderId="4" xfId="0" applyNumberFormat="1" applyFont="1" applyFill="1" applyBorder="1" applyAlignment="1">
      <alignment horizontal="right"/>
    </xf>
    <xf numFmtId="180" fontId="13" fillId="3" borderId="19" xfId="0" applyNumberFormat="1" applyFont="1" applyFill="1" applyBorder="1" applyAlignment="1">
      <alignment horizontal="right" vertical="center"/>
    </xf>
    <xf numFmtId="180" fontId="13" fillId="3" borderId="9" xfId="0" applyNumberFormat="1" applyFont="1" applyFill="1" applyBorder="1" applyAlignment="1">
      <alignment horizontal="right" vertical="center"/>
    </xf>
    <xf numFmtId="180" fontId="13" fillId="3" borderId="0" xfId="0" applyNumberFormat="1" applyFont="1" applyFill="1" applyBorder="1" applyAlignment="1">
      <alignment horizontal="right" vertical="center"/>
    </xf>
    <xf numFmtId="180" fontId="13" fillId="3" borderId="8" xfId="0" applyNumberFormat="1" applyFont="1" applyFill="1" applyBorder="1" applyAlignment="1">
      <alignment horizontal="right" vertical="center"/>
    </xf>
    <xf numFmtId="166" fontId="22" fillId="5" borderId="0" xfId="0" applyNumberFormat="1" applyFont="1" applyFill="1" applyBorder="1" applyAlignment="1">
      <alignment horizontal="right" vertical="center"/>
    </xf>
    <xf numFmtId="166" fontId="13" fillId="5" borderId="0" xfId="0" applyNumberFormat="1" applyFont="1" applyFill="1" applyBorder="1" applyAlignment="1">
      <alignment horizontal="right" vertical="center"/>
    </xf>
    <xf numFmtId="180" fontId="13" fillId="3" borderId="26" xfId="0" applyNumberFormat="1" applyFont="1" applyFill="1" applyBorder="1" applyAlignment="1">
      <alignment horizontal="right" vertical="center"/>
    </xf>
    <xf numFmtId="0" fontId="2" fillId="3" borderId="3" xfId="0" applyNumberFormat="1" applyFont="1" applyFill="1" applyBorder="1" applyAlignment="1">
      <alignment horizontal="right"/>
    </xf>
    <xf numFmtId="0" fontId="2" fillId="3" borderId="4" xfId="0" applyNumberFormat="1" applyFont="1" applyFill="1" applyBorder="1" applyAlignment="1">
      <alignment horizontal="right"/>
    </xf>
    <xf numFmtId="0" fontId="2" fillId="3" borderId="5" xfId="0" applyNumberFormat="1" applyFont="1" applyFill="1" applyBorder="1" applyAlignment="1">
      <alignment horizontal="right"/>
    </xf>
    <xf numFmtId="180" fontId="13" fillId="3" borderId="43" xfId="0" applyNumberFormat="1" applyFont="1" applyFill="1" applyBorder="1" applyAlignment="1">
      <alignment horizontal="right" vertical="center"/>
    </xf>
    <xf numFmtId="180" fontId="16" fillId="3" borderId="27" xfId="0" applyNumberFormat="1" applyFont="1" applyFill="1" applyBorder="1" applyAlignment="1">
      <alignment horizontal="right" vertical="center"/>
    </xf>
    <xf numFmtId="180" fontId="16" fillId="3" borderId="28" xfId="0" applyNumberFormat="1" applyFont="1" applyFill="1" applyBorder="1" applyAlignment="1">
      <alignment horizontal="right" vertical="center"/>
    </xf>
    <xf numFmtId="180" fontId="16" fillId="3" borderId="42" xfId="0" applyNumberFormat="1" applyFont="1" applyFill="1" applyBorder="1" applyAlignment="1">
      <alignment horizontal="right" vertical="center"/>
    </xf>
    <xf numFmtId="180" fontId="16" fillId="3" borderId="43" xfId="0" applyNumberFormat="1" applyFont="1" applyFill="1" applyBorder="1" applyAlignment="1">
      <alignment horizontal="right" vertical="center"/>
    </xf>
    <xf numFmtId="180" fontId="16" fillId="3" borderId="44" xfId="0" applyNumberFormat="1" applyFont="1" applyFill="1" applyBorder="1" applyAlignment="1">
      <alignment horizontal="right" vertical="center"/>
    </xf>
    <xf numFmtId="180" fontId="13" fillId="3" borderId="39" xfId="0" applyNumberFormat="1" applyFont="1" applyFill="1" applyBorder="1" applyAlignment="1">
      <alignment horizontal="right" vertical="center"/>
    </xf>
    <xf numFmtId="0" fontId="17" fillId="5" borderId="0" xfId="0" applyFont="1" applyFill="1" applyBorder="1"/>
    <xf numFmtId="180" fontId="16" fillId="3" borderId="8" xfId="0" applyNumberFormat="1" applyFont="1" applyFill="1" applyBorder="1" applyAlignment="1">
      <alignment horizontal="right" vertical="center"/>
    </xf>
    <xf numFmtId="180" fontId="16" fillId="3" borderId="0" xfId="0" applyNumberFormat="1" applyFont="1" applyFill="1" applyBorder="1" applyAlignment="1">
      <alignment horizontal="right" vertical="center"/>
    </xf>
    <xf numFmtId="180" fontId="16" fillId="3" borderId="9" xfId="0" applyNumberFormat="1" applyFont="1" applyFill="1" applyBorder="1" applyAlignment="1">
      <alignment horizontal="right" vertical="center"/>
    </xf>
    <xf numFmtId="166" fontId="13" fillId="3" borderId="27" xfId="0" applyNumberFormat="1" applyFont="1" applyFill="1" applyBorder="1" applyAlignment="1">
      <alignment horizontal="right" vertical="center"/>
    </xf>
    <xf numFmtId="0" fontId="17" fillId="0" borderId="9" xfId="0" applyFont="1" applyBorder="1"/>
    <xf numFmtId="0" fontId="13" fillId="5" borderId="0" xfId="0" applyFont="1" applyFill="1" applyBorder="1" applyAlignment="1">
      <alignment horizontal="left" vertical="center"/>
    </xf>
    <xf numFmtId="180" fontId="13" fillId="5" borderId="0" xfId="0" applyNumberFormat="1" applyFont="1" applyFill="1" applyBorder="1" applyAlignment="1">
      <alignment horizontal="right" vertical="center"/>
    </xf>
    <xf numFmtId="0" fontId="2" fillId="3" borderId="8" xfId="0" applyNumberFormat="1" applyFont="1" applyFill="1" applyBorder="1" applyAlignment="1">
      <alignment horizontal="right"/>
    </xf>
    <xf numFmtId="166" fontId="3" fillId="3" borderId="0" xfId="0" applyNumberFormat="1" applyFont="1" applyFill="1" applyBorder="1" applyAlignment="1">
      <alignment horizontal="right" vertical="top"/>
    </xf>
    <xf numFmtId="166" fontId="3" fillId="3" borderId="9" xfId="0" applyNumberFormat="1" applyFont="1" applyFill="1" applyBorder="1" applyAlignment="1">
      <alignment horizontal="right" vertical="top"/>
    </xf>
    <xf numFmtId="166" fontId="13" fillId="3" borderId="11" xfId="0" applyNumberFormat="1" applyFont="1" applyFill="1" applyBorder="1" applyAlignment="1">
      <alignment horizontal="right" vertical="top"/>
    </xf>
    <xf numFmtId="166" fontId="13" fillId="3" borderId="12" xfId="0" applyNumberFormat="1" applyFont="1" applyFill="1" applyBorder="1" applyAlignment="1">
      <alignment horizontal="right" vertical="top"/>
    </xf>
    <xf numFmtId="180" fontId="13" fillId="3" borderId="0" xfId="0" applyNumberFormat="1" applyFont="1" applyFill="1" applyBorder="1" applyAlignment="1">
      <alignment horizontal="right" vertical="top"/>
    </xf>
    <xf numFmtId="180" fontId="13" fillId="3" borderId="9" xfId="0" applyNumberFormat="1" applyFont="1" applyFill="1" applyBorder="1" applyAlignment="1">
      <alignment horizontal="right" vertical="top"/>
    </xf>
    <xf numFmtId="170" fontId="13" fillId="5" borderId="0" xfId="0" applyNumberFormat="1" applyFont="1" applyFill="1" applyBorder="1" applyAlignment="1">
      <alignment horizontal="right" vertical="top"/>
    </xf>
    <xf numFmtId="180" fontId="16" fillId="6" borderId="9" xfId="0" applyNumberFormat="1" applyFont="1" applyFill="1" applyBorder="1" applyAlignment="1">
      <alignment horizontal="right" vertical="center"/>
    </xf>
    <xf numFmtId="180" fontId="12" fillId="3" borderId="0" xfId="83" applyNumberFormat="1" applyFont="1" applyFill="1" applyBorder="1" applyAlignment="1">
      <alignment horizontal="right" vertical="center"/>
    </xf>
    <xf numFmtId="167" fontId="3" fillId="4" borderId="0" xfId="0" applyNumberFormat="1" applyFont="1" applyFill="1" applyBorder="1"/>
    <xf numFmtId="166" fontId="12" fillId="3" borderId="0" xfId="0" applyNumberFormat="1" applyFont="1" applyFill="1" applyBorder="1" applyAlignment="1">
      <alignment horizontal="right" vertical="top"/>
    </xf>
    <xf numFmtId="180" fontId="13" fillId="5" borderId="0" xfId="0" applyNumberFormat="1" applyFont="1" applyFill="1" applyBorder="1" applyAlignment="1">
      <alignment horizontal="right" vertical="top"/>
    </xf>
    <xf numFmtId="166" fontId="3" fillId="9" borderId="0" xfId="0" applyNumberFormat="1" applyFont="1" applyFill="1" applyBorder="1" applyAlignment="1">
      <alignment horizontal="right" vertical="top"/>
    </xf>
    <xf numFmtId="171" fontId="14" fillId="5" borderId="14" xfId="0" applyNumberFormat="1" applyFont="1" applyFill="1" applyBorder="1" applyAlignment="1">
      <alignment horizontal="right"/>
    </xf>
    <xf numFmtId="180" fontId="13" fillId="3" borderId="51" xfId="0" applyNumberFormat="1" applyFont="1" applyFill="1" applyBorder="1" applyAlignment="1">
      <alignment horizontal="right" vertical="center"/>
    </xf>
    <xf numFmtId="180" fontId="13" fillId="3" borderId="1" xfId="0" applyNumberFormat="1" applyFont="1" applyFill="1" applyBorder="1" applyAlignment="1">
      <alignment horizontal="right" vertical="center"/>
    </xf>
    <xf numFmtId="0" fontId="17" fillId="0" borderId="8" xfId="0" applyFont="1" applyBorder="1"/>
    <xf numFmtId="192" fontId="2" fillId="3" borderId="0" xfId="0" applyNumberFormat="1" applyFont="1" applyFill="1" applyBorder="1" applyAlignment="1">
      <alignment horizontal="right" vertical="top"/>
    </xf>
    <xf numFmtId="180" fontId="13" fillId="5" borderId="39" xfId="0" applyNumberFormat="1" applyFont="1" applyFill="1" applyBorder="1" applyAlignment="1">
      <alignment horizontal="right" vertical="top"/>
    </xf>
    <xf numFmtId="192" fontId="2" fillId="5" borderId="0" xfId="0" applyNumberFormat="1" applyFont="1" applyFill="1" applyBorder="1" applyAlignment="1">
      <alignment horizontal="right" vertical="top"/>
    </xf>
    <xf numFmtId="1" fontId="2" fillId="5" borderId="0" xfId="0" applyNumberFormat="1" applyFont="1" applyFill="1" applyBorder="1" applyAlignment="1"/>
    <xf numFmtId="1" fontId="2" fillId="5" borderId="0" xfId="0" applyNumberFormat="1" applyFont="1" applyFill="1" applyBorder="1" applyAlignment="1">
      <alignment horizontal="right"/>
    </xf>
    <xf numFmtId="180" fontId="12" fillId="3" borderId="0" xfId="0" applyNumberFormat="1" applyFont="1" applyFill="1" applyBorder="1" applyAlignment="1">
      <alignment horizontal="right" vertical="center"/>
    </xf>
    <xf numFmtId="0" fontId="14" fillId="0" borderId="0" xfId="0" applyFont="1" applyBorder="1" applyAlignment="1">
      <alignment horizontal="center"/>
    </xf>
    <xf numFmtId="0" fontId="17" fillId="5" borderId="9" xfId="0" applyFont="1" applyFill="1" applyBorder="1"/>
    <xf numFmtId="166" fontId="3" fillId="5" borderId="0" xfId="0" applyNumberFormat="1" applyFont="1" applyFill="1" applyBorder="1" applyAlignment="1">
      <alignment horizontal="right" vertical="top"/>
    </xf>
    <xf numFmtId="166" fontId="3" fillId="3" borderId="39" xfId="0" applyNumberFormat="1" applyFont="1" applyFill="1" applyBorder="1" applyAlignment="1">
      <alignment horizontal="right" vertical="top"/>
    </xf>
    <xf numFmtId="166" fontId="3" fillId="5" borderId="39" xfId="0" applyNumberFormat="1" applyFont="1" applyFill="1" applyBorder="1" applyAlignment="1">
      <alignment horizontal="right" vertical="top"/>
    </xf>
    <xf numFmtId="166" fontId="13" fillId="5" borderId="0" xfId="0" applyNumberFormat="1" applyFont="1" applyFill="1" applyBorder="1" applyAlignment="1">
      <alignment horizontal="right" vertical="top"/>
    </xf>
    <xf numFmtId="166" fontId="13" fillId="5" borderId="39" xfId="0" applyNumberFormat="1" applyFont="1" applyFill="1" applyBorder="1" applyAlignment="1">
      <alignment horizontal="right" vertical="top"/>
    </xf>
    <xf numFmtId="166" fontId="13" fillId="5" borderId="9" xfId="0" applyNumberFormat="1" applyFont="1" applyFill="1" applyBorder="1" applyAlignment="1">
      <alignment horizontal="right" vertical="top"/>
    </xf>
    <xf numFmtId="166" fontId="14" fillId="5" borderId="0" xfId="0" applyNumberFormat="1" applyFont="1" applyFill="1" applyBorder="1"/>
    <xf numFmtId="180" fontId="13" fillId="3" borderId="39" xfId="0" applyNumberFormat="1" applyFont="1" applyFill="1" applyBorder="1" applyAlignment="1">
      <alignment horizontal="right" vertical="top"/>
    </xf>
    <xf numFmtId="180" fontId="13" fillId="5" borderId="9" xfId="0" applyNumberFormat="1" applyFont="1" applyFill="1" applyBorder="1" applyAlignment="1">
      <alignment horizontal="right" vertical="center"/>
    </xf>
    <xf numFmtId="1" fontId="2" fillId="5" borderId="39" xfId="0" applyNumberFormat="1" applyFont="1" applyFill="1" applyBorder="1" applyAlignment="1">
      <alignment horizontal="right"/>
    </xf>
    <xf numFmtId="166" fontId="12" fillId="3" borderId="39" xfId="0" applyNumberFormat="1" applyFont="1" applyFill="1" applyBorder="1" applyAlignment="1">
      <alignment horizontal="right" vertical="top"/>
    </xf>
    <xf numFmtId="0" fontId="2" fillId="5" borderId="39" xfId="0" applyNumberFormat="1" applyFont="1" applyFill="1" applyBorder="1" applyAlignment="1">
      <alignment horizontal="right"/>
    </xf>
    <xf numFmtId="170" fontId="13" fillId="5" borderId="39" xfId="0" applyNumberFormat="1" applyFont="1" applyFill="1" applyBorder="1" applyAlignment="1">
      <alignment horizontal="right" vertical="center"/>
    </xf>
    <xf numFmtId="166" fontId="13" fillId="3" borderId="41" xfId="0" applyNumberFormat="1" applyFont="1" applyFill="1" applyBorder="1" applyAlignment="1">
      <alignment horizontal="right" vertical="center"/>
    </xf>
    <xf numFmtId="166" fontId="3" fillId="3" borderId="24" xfId="10" applyNumberFormat="1" applyFont="1" applyFill="1" applyBorder="1" applyAlignment="1">
      <alignment horizontal="center" vertical="center"/>
    </xf>
    <xf numFmtId="166" fontId="3" fillId="5" borderId="0" xfId="10" applyNumberFormat="1" applyFont="1" applyFill="1" applyBorder="1" applyAlignment="1">
      <alignment horizontal="right" vertical="center"/>
    </xf>
    <xf numFmtId="166" fontId="23" fillId="3" borderId="24" xfId="10" applyNumberFormat="1" applyFont="1" applyFill="1" applyBorder="1" applyAlignment="1">
      <alignment horizontal="center" vertical="center"/>
    </xf>
    <xf numFmtId="166" fontId="23" fillId="5" borderId="0" xfId="10" applyNumberFormat="1" applyFont="1" applyFill="1" applyBorder="1" applyAlignment="1">
      <alignment horizontal="right" vertical="center"/>
    </xf>
    <xf numFmtId="166" fontId="23" fillId="3" borderId="24" xfId="10" applyNumberFormat="1" applyFont="1" applyFill="1" applyBorder="1" applyAlignment="1">
      <alignment horizontal="center" vertical="top"/>
    </xf>
    <xf numFmtId="166" fontId="23" fillId="5" borderId="0" xfId="10" applyNumberFormat="1" applyFont="1" applyFill="1" applyBorder="1" applyAlignment="1">
      <alignment horizontal="right" vertical="top"/>
    </xf>
    <xf numFmtId="166" fontId="3" fillId="3" borderId="24" xfId="10" applyNumberFormat="1" applyFont="1" applyFill="1" applyBorder="1" applyAlignment="1">
      <alignment horizontal="center" vertical="top"/>
    </xf>
    <xf numFmtId="166" fontId="3" fillId="5" borderId="0" xfId="10" applyNumberFormat="1" applyFont="1" applyFill="1" applyBorder="1" applyAlignment="1">
      <alignment horizontal="right" vertical="top"/>
    </xf>
    <xf numFmtId="166" fontId="13" fillId="3" borderId="40" xfId="0" applyNumberFormat="1" applyFont="1" applyFill="1" applyBorder="1" applyAlignment="1">
      <alignment horizontal="right" vertical="top"/>
    </xf>
    <xf numFmtId="166" fontId="3" fillId="5" borderId="9" xfId="0" applyNumberFormat="1" applyFont="1" applyFill="1" applyBorder="1" applyAlignment="1">
      <alignment horizontal="right" vertical="top"/>
    </xf>
    <xf numFmtId="166" fontId="3" fillId="3" borderId="0" xfId="329" applyNumberFormat="1" applyFont="1" applyFill="1" applyBorder="1" applyAlignment="1">
      <alignment horizontal="right" vertical="center"/>
    </xf>
    <xf numFmtId="166" fontId="22" fillId="3" borderId="0" xfId="329" applyNumberFormat="1" applyFont="1" applyFill="1" applyBorder="1" applyAlignment="1">
      <alignment horizontal="right"/>
    </xf>
    <xf numFmtId="180" fontId="16" fillId="5" borderId="0" xfId="0" applyNumberFormat="1" applyFont="1" applyFill="1" applyBorder="1" applyAlignment="1">
      <alignment horizontal="right" vertical="center"/>
    </xf>
    <xf numFmtId="180" fontId="13" fillId="6" borderId="0" xfId="0" applyNumberFormat="1" applyFont="1" applyFill="1" applyBorder="1" applyAlignment="1">
      <alignment horizontal="right" vertical="top"/>
    </xf>
    <xf numFmtId="180" fontId="13" fillId="6" borderId="39" xfId="0" applyNumberFormat="1" applyFont="1" applyFill="1" applyBorder="1" applyAlignment="1">
      <alignment horizontal="right" vertical="top"/>
    </xf>
    <xf numFmtId="180" fontId="16" fillId="6" borderId="0" xfId="0" applyNumberFormat="1" applyFont="1" applyFill="1" applyBorder="1" applyAlignment="1">
      <alignment horizontal="right" vertical="center"/>
    </xf>
    <xf numFmtId="0" fontId="17" fillId="6" borderId="0" xfId="0" applyFont="1" applyFill="1" applyBorder="1"/>
    <xf numFmtId="0" fontId="17" fillId="6" borderId="9" xfId="0" applyFont="1" applyFill="1" applyBorder="1"/>
    <xf numFmtId="180" fontId="13" fillId="3" borderId="11" xfId="0" applyNumberFormat="1" applyFont="1" applyFill="1" applyBorder="1" applyAlignment="1">
      <alignment horizontal="right" vertical="center"/>
    </xf>
    <xf numFmtId="180" fontId="13" fillId="3" borderId="12" xfId="0" applyNumberFormat="1" applyFont="1" applyFill="1" applyBorder="1" applyAlignment="1">
      <alignment horizontal="right" vertical="center"/>
    </xf>
    <xf numFmtId="166" fontId="14" fillId="5" borderId="0" xfId="332" applyNumberFormat="1" applyFont="1" applyFill="1" applyBorder="1"/>
    <xf numFmtId="166" fontId="2" fillId="5" borderId="0" xfId="332" applyNumberFormat="1" applyFont="1" applyFill="1" applyBorder="1" applyAlignment="1">
      <alignment horizontal="right"/>
    </xf>
    <xf numFmtId="0" fontId="17" fillId="5" borderId="19" xfId="0" applyFont="1" applyFill="1" applyBorder="1"/>
    <xf numFmtId="0" fontId="17" fillId="5" borderId="39" xfId="0" applyFont="1" applyFill="1" applyBorder="1"/>
    <xf numFmtId="195" fontId="3" fillId="3" borderId="0" xfId="0" applyNumberFormat="1" applyFont="1" applyFill="1" applyBorder="1" applyAlignment="1">
      <alignment horizontal="right" vertical="center"/>
    </xf>
    <xf numFmtId="0" fontId="2" fillId="3" borderId="39" xfId="0" applyNumberFormat="1" applyFont="1" applyFill="1" applyBorder="1" applyAlignment="1">
      <alignment horizontal="right"/>
    </xf>
    <xf numFmtId="0" fontId="17" fillId="0" borderId="1" xfId="0" applyFont="1" applyBorder="1"/>
    <xf numFmtId="0" fontId="17" fillId="0" borderId="20" xfId="0" applyFont="1" applyBorder="1"/>
    <xf numFmtId="0" fontId="0" fillId="5" borderId="0" xfId="0" applyFill="1"/>
    <xf numFmtId="0" fontId="0" fillId="5" borderId="0" xfId="0" applyFont="1" applyFill="1"/>
    <xf numFmtId="0" fontId="68" fillId="5" borderId="0" xfId="0" applyFont="1" applyFill="1" applyBorder="1" applyAlignment="1">
      <alignment horizontal="left" vertical="center" indent="9"/>
    </xf>
    <xf numFmtId="0" fontId="17" fillId="5" borderId="0" xfId="0" applyFont="1" applyFill="1"/>
    <xf numFmtId="0" fontId="60" fillId="5" borderId="0" xfId="0" applyFont="1" applyFill="1"/>
    <xf numFmtId="0" fontId="4" fillId="5" borderId="0" xfId="0" applyFont="1" applyFill="1"/>
    <xf numFmtId="167" fontId="3" fillId="5" borderId="0" xfId="0" applyNumberFormat="1" applyFont="1" applyFill="1" applyBorder="1"/>
    <xf numFmtId="167" fontId="3" fillId="5" borderId="0" xfId="0" applyNumberFormat="1" applyFont="1" applyFill="1"/>
    <xf numFmtId="0" fontId="3" fillId="5" borderId="13" xfId="0" applyFont="1" applyFill="1" applyBorder="1" applyAlignment="1">
      <alignment horizontal="left" vertical="center"/>
    </xf>
    <xf numFmtId="0" fontId="3" fillId="5" borderId="15" xfId="0" applyFont="1" applyFill="1" applyBorder="1" applyAlignment="1">
      <alignment horizontal="left" vertical="center"/>
    </xf>
    <xf numFmtId="0" fontId="24" fillId="5" borderId="0" xfId="332" applyFill="1"/>
    <xf numFmtId="0" fontId="14" fillId="5" borderId="0" xfId="0" applyFont="1" applyFill="1" applyBorder="1" applyAlignment="1">
      <alignment horizontal="center"/>
    </xf>
    <xf numFmtId="0" fontId="60" fillId="5" borderId="0" xfId="0" applyFont="1" applyFill="1" applyBorder="1"/>
    <xf numFmtId="3" fontId="0" fillId="5" borderId="0" xfId="0" applyNumberFormat="1" applyFill="1"/>
    <xf numFmtId="0" fontId="3" fillId="5" borderId="0" xfId="16" applyFont="1" applyFill="1" applyBorder="1" applyAlignment="1" applyProtection="1">
      <alignment horizontal="left" vertical="center"/>
    </xf>
    <xf numFmtId="0" fontId="15" fillId="5" borderId="0" xfId="9" applyFill="1" applyAlignment="1" applyProtection="1"/>
    <xf numFmtId="0" fontId="17" fillId="5" borderId="0" xfId="10" applyFont="1" applyFill="1"/>
    <xf numFmtId="0" fontId="17" fillId="5" borderId="0" xfId="10" applyFont="1" applyFill="1" applyBorder="1"/>
    <xf numFmtId="0" fontId="14" fillId="5" borderId="0" xfId="10" applyFont="1" applyFill="1"/>
    <xf numFmtId="0" fontId="59" fillId="5" borderId="0" xfId="10" applyFont="1" applyFill="1"/>
    <xf numFmtId="0" fontId="96" fillId="5" borderId="0" xfId="10" applyFont="1" applyFill="1"/>
    <xf numFmtId="0" fontId="14" fillId="5" borderId="0" xfId="10" applyFont="1" applyFill="1" applyBorder="1"/>
    <xf numFmtId="0" fontId="96" fillId="5" borderId="0" xfId="10" applyFont="1" applyFill="1" applyBorder="1"/>
    <xf numFmtId="3" fontId="14" fillId="5" borderId="0" xfId="10" applyNumberFormat="1" applyFont="1" applyFill="1" applyAlignment="1">
      <alignment vertical="center"/>
    </xf>
    <xf numFmtId="3" fontId="14" fillId="5" borderId="0" xfId="10" applyNumberFormat="1" applyFont="1" applyFill="1"/>
    <xf numFmtId="0" fontId="61" fillId="5" borderId="0" xfId="10" applyFont="1" applyFill="1"/>
    <xf numFmtId="0" fontId="61" fillId="5" borderId="0" xfId="10" applyFont="1" applyFill="1" applyBorder="1"/>
    <xf numFmtId="3" fontId="61" fillId="5" borderId="0" xfId="10" applyNumberFormat="1" applyFont="1" applyFill="1"/>
    <xf numFmtId="166" fontId="96" fillId="5" borderId="0" xfId="10" applyNumberFormat="1" applyFont="1" applyFill="1"/>
    <xf numFmtId="3" fontId="17" fillId="5" borderId="0" xfId="10" applyNumberFormat="1" applyFont="1" applyFill="1"/>
    <xf numFmtId="197" fontId="17" fillId="5" borderId="0" xfId="0" applyNumberFormat="1" applyFont="1" applyFill="1" applyBorder="1"/>
    <xf numFmtId="197" fontId="13" fillId="5" borderId="0" xfId="0" applyNumberFormat="1" applyFont="1" applyFill="1" applyBorder="1" applyAlignment="1">
      <alignment horizontal="right" vertical="center"/>
    </xf>
    <xf numFmtId="197" fontId="16" fillId="5" borderId="0" xfId="0" applyNumberFormat="1" applyFont="1" applyFill="1" applyBorder="1" applyAlignment="1">
      <alignment horizontal="right" vertical="center"/>
    </xf>
    <xf numFmtId="197" fontId="13" fillId="3" borderId="0" xfId="0" applyNumberFormat="1" applyFont="1" applyFill="1" applyBorder="1" applyAlignment="1">
      <alignment horizontal="right" vertical="center"/>
    </xf>
    <xf numFmtId="1" fontId="2" fillId="5" borderId="60" xfId="0" applyNumberFormat="1" applyFont="1" applyFill="1" applyBorder="1" applyAlignment="1">
      <alignment horizontal="right"/>
    </xf>
    <xf numFmtId="166" fontId="3" fillId="3" borderId="61" xfId="0" applyNumberFormat="1" applyFont="1" applyFill="1" applyBorder="1" applyAlignment="1">
      <alignment horizontal="right" vertical="center"/>
    </xf>
    <xf numFmtId="166" fontId="3" fillId="3" borderId="61" xfId="0" applyNumberFormat="1" applyFont="1" applyFill="1" applyBorder="1" applyAlignment="1">
      <alignment horizontal="right" vertical="top"/>
    </xf>
    <xf numFmtId="166" fontId="3" fillId="9" borderId="61" xfId="0" applyNumberFormat="1" applyFont="1" applyFill="1" applyBorder="1" applyAlignment="1">
      <alignment horizontal="right" vertical="top"/>
    </xf>
    <xf numFmtId="166" fontId="13" fillId="3" borderId="62" xfId="0" applyNumberFormat="1" applyFont="1" applyFill="1" applyBorder="1" applyAlignment="1">
      <alignment horizontal="right" vertical="top"/>
    </xf>
    <xf numFmtId="180" fontId="13" fillId="3" borderId="61" xfId="0" applyNumberFormat="1" applyFont="1" applyFill="1" applyBorder="1" applyAlignment="1">
      <alignment horizontal="right" vertical="top"/>
    </xf>
    <xf numFmtId="180" fontId="13" fillId="5" borderId="61" xfId="0" applyNumberFormat="1" applyFont="1" applyFill="1" applyBorder="1" applyAlignment="1">
      <alignment horizontal="right" vertical="top"/>
    </xf>
    <xf numFmtId="166" fontId="13" fillId="5" borderId="61" xfId="0" applyNumberFormat="1" applyFont="1" applyFill="1" applyBorder="1" applyAlignment="1">
      <alignment horizontal="right" vertical="top"/>
    </xf>
    <xf numFmtId="0" fontId="2" fillId="3" borderId="63" xfId="0" applyNumberFormat="1" applyFont="1" applyFill="1" applyBorder="1" applyAlignment="1">
      <alignment horizontal="right"/>
    </xf>
    <xf numFmtId="166" fontId="3" fillId="3" borderId="63" xfId="0" applyNumberFormat="1" applyFont="1" applyFill="1" applyBorder="1" applyAlignment="1">
      <alignment horizontal="right" vertical="center"/>
    </xf>
    <xf numFmtId="166" fontId="3" fillId="3" borderId="63" xfId="0" applyNumberFormat="1" applyFont="1" applyFill="1" applyBorder="1" applyAlignment="1">
      <alignment horizontal="right" vertical="top"/>
    </xf>
    <xf numFmtId="166" fontId="3" fillId="9" borderId="63" xfId="0" applyNumberFormat="1" applyFont="1" applyFill="1" applyBorder="1" applyAlignment="1">
      <alignment horizontal="right" vertical="top"/>
    </xf>
    <xf numFmtId="166" fontId="13" fillId="3" borderId="64" xfId="0" applyNumberFormat="1" applyFont="1" applyFill="1" applyBorder="1" applyAlignment="1">
      <alignment horizontal="right" vertical="top"/>
    </xf>
    <xf numFmtId="180" fontId="13" fillId="3" borderId="63" xfId="0" applyNumberFormat="1" applyFont="1" applyFill="1" applyBorder="1" applyAlignment="1">
      <alignment horizontal="right" vertical="top"/>
    </xf>
    <xf numFmtId="180" fontId="13" fillId="5" borderId="63" xfId="0" applyNumberFormat="1" applyFont="1" applyFill="1" applyBorder="1" applyAlignment="1">
      <alignment horizontal="right" vertical="top"/>
    </xf>
    <xf numFmtId="166" fontId="13" fillId="5" borderId="63" xfId="0" applyNumberFormat="1" applyFont="1" applyFill="1" applyBorder="1" applyAlignment="1">
      <alignment horizontal="right" vertical="top"/>
    </xf>
    <xf numFmtId="166" fontId="12" fillId="3" borderId="61" xfId="0" applyNumberFormat="1" applyFont="1" applyFill="1" applyBorder="1" applyAlignment="1">
      <alignment horizontal="right" vertical="top"/>
    </xf>
    <xf numFmtId="166" fontId="3" fillId="5" borderId="61" xfId="0" applyNumberFormat="1" applyFont="1" applyFill="1" applyBorder="1" applyAlignment="1">
      <alignment horizontal="right" vertical="top"/>
    </xf>
    <xf numFmtId="0" fontId="2" fillId="5" borderId="61" xfId="0" applyNumberFormat="1" applyFont="1" applyFill="1" applyBorder="1" applyAlignment="1">
      <alignment horizontal="right"/>
    </xf>
    <xf numFmtId="180" fontId="13" fillId="3" borderId="61" xfId="0" applyNumberFormat="1" applyFont="1" applyFill="1" applyBorder="1" applyAlignment="1">
      <alignment horizontal="right" vertical="center"/>
    </xf>
    <xf numFmtId="170" fontId="13" fillId="5" borderId="61" xfId="0" applyNumberFormat="1" applyFont="1" applyFill="1" applyBorder="1" applyAlignment="1">
      <alignment horizontal="right" vertical="center"/>
    </xf>
    <xf numFmtId="0" fontId="1" fillId="76" borderId="65" xfId="0" applyFont="1" applyFill="1" applyBorder="1" applyAlignment="1">
      <alignment horizontal="left" vertical="center"/>
    </xf>
    <xf numFmtId="0" fontId="1" fillId="76" borderId="65" xfId="0" applyFont="1" applyFill="1" applyBorder="1" applyAlignment="1">
      <alignment horizontal="right" vertical="center"/>
    </xf>
    <xf numFmtId="195" fontId="3" fillId="3" borderId="66" xfId="0" applyNumberFormat="1" applyFont="1" applyFill="1" applyBorder="1" applyAlignment="1">
      <alignment horizontal="right" vertical="center"/>
    </xf>
    <xf numFmtId="192" fontId="2" fillId="3" borderId="66" xfId="0" applyNumberFormat="1" applyFont="1" applyFill="1" applyBorder="1" applyAlignment="1">
      <alignment horizontal="right" vertical="top"/>
    </xf>
    <xf numFmtId="180" fontId="13" fillId="5" borderId="66" xfId="0" applyNumberFormat="1" applyFont="1" applyFill="1" applyBorder="1" applyAlignment="1">
      <alignment horizontal="right" vertical="top"/>
    </xf>
    <xf numFmtId="192" fontId="2" fillId="5" borderId="66" xfId="0" applyNumberFormat="1" applyFont="1" applyFill="1" applyBorder="1" applyAlignment="1">
      <alignment horizontal="right" vertical="top"/>
    </xf>
    <xf numFmtId="191" fontId="22" fillId="3" borderId="67" xfId="0" applyNumberFormat="1" applyFont="1" applyFill="1" applyBorder="1" applyAlignment="1">
      <alignment horizontal="left" vertical="top"/>
    </xf>
    <xf numFmtId="191" fontId="2" fillId="3" borderId="67" xfId="0" applyNumberFormat="1" applyFont="1" applyFill="1" applyBorder="1" applyAlignment="1">
      <alignment horizontal="left" vertical="top"/>
    </xf>
    <xf numFmtId="191" fontId="13" fillId="3" borderId="67" xfId="0" applyNumberFormat="1" applyFont="1" applyFill="1" applyBorder="1" applyAlignment="1">
      <alignment horizontal="left" vertical="top"/>
    </xf>
    <xf numFmtId="191" fontId="11" fillId="3" borderId="67" xfId="0" applyNumberFormat="1" applyFont="1" applyFill="1" applyBorder="1" applyAlignment="1">
      <alignment horizontal="left" vertical="top"/>
    </xf>
    <xf numFmtId="179" fontId="2" fillId="3" borderId="69" xfId="0" quotePrefix="1" applyNumberFormat="1" applyFont="1" applyFill="1" applyBorder="1" applyAlignment="1">
      <alignment horizontal="left" vertical="top"/>
    </xf>
    <xf numFmtId="0" fontId="2" fillId="3" borderId="70" xfId="0" applyFont="1" applyFill="1" applyBorder="1" applyAlignment="1">
      <alignment horizontal="right" vertical="top"/>
    </xf>
    <xf numFmtId="195" fontId="2" fillId="3" borderId="0" xfId="0" applyNumberFormat="1" applyFont="1" applyFill="1" applyBorder="1" applyAlignment="1">
      <alignment horizontal="right" vertical="center"/>
    </xf>
    <xf numFmtId="195" fontId="2" fillId="3" borderId="66" xfId="0" applyNumberFormat="1" applyFont="1" applyFill="1" applyBorder="1" applyAlignment="1">
      <alignment horizontal="right" vertical="center"/>
    </xf>
    <xf numFmtId="191" fontId="22" fillId="3" borderId="72" xfId="0" applyNumberFormat="1" applyFont="1" applyFill="1" applyBorder="1" applyAlignment="1">
      <alignment horizontal="left" vertical="top"/>
    </xf>
    <xf numFmtId="195" fontId="3" fillId="3" borderId="73" xfId="0" applyNumberFormat="1" applyFont="1" applyFill="1" applyBorder="1" applyAlignment="1">
      <alignment horizontal="right" vertical="center"/>
    </xf>
    <xf numFmtId="195" fontId="3" fillId="3" borderId="75" xfId="0" applyNumberFormat="1" applyFont="1" applyFill="1" applyBorder="1" applyAlignment="1">
      <alignment horizontal="right" vertical="center"/>
    </xf>
    <xf numFmtId="195" fontId="3" fillId="5" borderId="73" xfId="0" applyNumberFormat="1" applyFont="1" applyFill="1" applyBorder="1" applyAlignment="1">
      <alignment horizontal="right" vertical="center"/>
    </xf>
    <xf numFmtId="191" fontId="13" fillId="3" borderId="76" xfId="0" applyNumberFormat="1" applyFont="1" applyFill="1" applyBorder="1" applyAlignment="1">
      <alignment horizontal="left" vertical="top"/>
    </xf>
    <xf numFmtId="180" fontId="13" fillId="3" borderId="77" xfId="0" applyNumberFormat="1" applyFont="1" applyFill="1" applyBorder="1" applyAlignment="1">
      <alignment horizontal="right" vertical="top"/>
    </xf>
    <xf numFmtId="180" fontId="13" fillId="5" borderId="77" xfId="0" applyNumberFormat="1" applyFont="1" applyFill="1" applyBorder="1" applyAlignment="1">
      <alignment horizontal="right" vertical="top"/>
    </xf>
    <xf numFmtId="180" fontId="13" fillId="5" borderId="79" xfId="0" applyNumberFormat="1" applyFont="1" applyFill="1" applyBorder="1" applyAlignment="1">
      <alignment horizontal="right" vertical="top"/>
    </xf>
    <xf numFmtId="0" fontId="17" fillId="76" borderId="65" xfId="0" applyFont="1" applyFill="1" applyBorder="1"/>
    <xf numFmtId="197" fontId="13" fillId="5" borderId="66" xfId="0" applyNumberFormat="1" applyFont="1" applyFill="1" applyBorder="1" applyAlignment="1">
      <alignment horizontal="right" vertical="center"/>
    </xf>
    <xf numFmtId="197" fontId="16" fillId="5" borderId="66" xfId="0" applyNumberFormat="1" applyFont="1" applyFill="1" applyBorder="1" applyAlignment="1">
      <alignment horizontal="right" vertical="center"/>
    </xf>
    <xf numFmtId="197" fontId="17" fillId="5" borderId="66" xfId="0" applyNumberFormat="1" applyFont="1" applyFill="1" applyBorder="1"/>
    <xf numFmtId="0" fontId="2" fillId="5" borderId="68" xfId="0" applyNumberFormat="1" applyFont="1" applyFill="1" applyBorder="1" applyAlignment="1">
      <alignment horizontal="left"/>
    </xf>
    <xf numFmtId="0" fontId="3" fillId="3" borderId="67" xfId="0" applyFont="1" applyFill="1" applyBorder="1" applyAlignment="1">
      <alignment horizontal="left" vertical="center"/>
    </xf>
    <xf numFmtId="0" fontId="11" fillId="3" borderId="67" xfId="0" applyNumberFormat="1" applyFont="1" applyFill="1" applyBorder="1" applyAlignment="1">
      <alignment horizontal="left"/>
    </xf>
    <xf numFmtId="0" fontId="3" fillId="3" borderId="67" xfId="0" applyFont="1" applyFill="1" applyBorder="1" applyAlignment="1">
      <alignment horizontal="left" vertical="center" wrapText="1"/>
    </xf>
    <xf numFmtId="0" fontId="12" fillId="3" borderId="67" xfId="0" applyFont="1" applyFill="1" applyBorder="1" applyAlignment="1">
      <alignment horizontal="left" vertical="center"/>
    </xf>
    <xf numFmtId="0" fontId="3" fillId="3" borderId="67" xfId="0" quotePrefix="1" applyFont="1" applyFill="1" applyBorder="1" applyAlignment="1">
      <alignment horizontal="left" vertical="center" indent="1"/>
    </xf>
    <xf numFmtId="0" fontId="54" fillId="3" borderId="67" xfId="0" applyNumberFormat="1" applyFont="1" applyFill="1" applyBorder="1" applyAlignment="1">
      <alignment horizontal="left"/>
    </xf>
    <xf numFmtId="0" fontId="12" fillId="5" borderId="67" xfId="0" applyFont="1" applyFill="1" applyBorder="1" applyAlignment="1">
      <alignment horizontal="left" vertical="center"/>
    </xf>
    <xf numFmtId="0" fontId="12" fillId="5" borderId="67" xfId="0" applyFont="1" applyFill="1" applyBorder="1" applyAlignment="1">
      <alignment horizontal="left" vertical="top"/>
    </xf>
    <xf numFmtId="0" fontId="12" fillId="5" borderId="67" xfId="0" applyFont="1" applyFill="1" applyBorder="1" applyAlignment="1">
      <alignment horizontal="left" vertical="top" wrapText="1"/>
    </xf>
    <xf numFmtId="0" fontId="54" fillId="3" borderId="67" xfId="0" applyFont="1" applyFill="1" applyBorder="1" applyAlignment="1">
      <alignment horizontal="left" vertical="top"/>
    </xf>
    <xf numFmtId="0" fontId="13" fillId="5" borderId="67" xfId="0" applyFont="1" applyFill="1" applyBorder="1" applyAlignment="1">
      <alignment horizontal="left" vertical="top"/>
    </xf>
    <xf numFmtId="0" fontId="13" fillId="5" borderId="76" xfId="0" applyFont="1" applyFill="1" applyBorder="1" applyAlignment="1">
      <alignment horizontal="left" vertical="center"/>
    </xf>
    <xf numFmtId="166" fontId="13" fillId="5" borderId="77" xfId="0" applyNumberFormat="1" applyFont="1" applyFill="1" applyBorder="1" applyAlignment="1">
      <alignment horizontal="right" vertical="top"/>
    </xf>
    <xf numFmtId="193" fontId="13" fillId="5" borderId="77" xfId="0" applyNumberFormat="1" applyFont="1" applyFill="1" applyBorder="1" applyAlignment="1">
      <alignment horizontal="right" vertical="top"/>
    </xf>
    <xf numFmtId="193" fontId="13" fillId="5" borderId="82" xfId="0" applyNumberFormat="1" applyFont="1" applyFill="1" applyBorder="1" applyAlignment="1">
      <alignment horizontal="right" vertical="top"/>
    </xf>
    <xf numFmtId="166" fontId="13" fillId="5" borderId="78" xfId="0" applyNumberFormat="1" applyFont="1" applyFill="1" applyBorder="1" applyAlignment="1">
      <alignment horizontal="right" vertical="top"/>
    </xf>
    <xf numFmtId="0" fontId="17" fillId="0" borderId="77" xfId="0" applyFont="1" applyBorder="1"/>
    <xf numFmtId="179" fontId="2" fillId="5" borderId="67" xfId="0" quotePrefix="1" applyNumberFormat="1" applyFont="1" applyFill="1" applyBorder="1" applyAlignment="1">
      <alignment horizontal="left"/>
    </xf>
    <xf numFmtId="0" fontId="3" fillId="3" borderId="83" xfId="0" applyFont="1" applyFill="1" applyBorder="1" applyAlignment="1">
      <alignment horizontal="left" vertical="center"/>
    </xf>
    <xf numFmtId="166" fontId="3" fillId="3" borderId="84" xfId="0" applyNumberFormat="1" applyFont="1" applyFill="1" applyBorder="1" applyAlignment="1">
      <alignment horizontal="right" vertical="center"/>
    </xf>
    <xf numFmtId="166" fontId="3" fillId="3" borderId="85" xfId="0" applyNumberFormat="1" applyFont="1" applyFill="1" applyBorder="1" applyAlignment="1">
      <alignment horizontal="right" vertical="center"/>
    </xf>
    <xf numFmtId="166" fontId="3" fillId="3" borderId="87" xfId="0" applyNumberFormat="1" applyFont="1" applyFill="1" applyBorder="1" applyAlignment="1">
      <alignment horizontal="right" vertical="center"/>
    </xf>
    <xf numFmtId="180" fontId="13" fillId="3" borderId="88" xfId="0" applyNumberFormat="1" applyFont="1" applyFill="1" applyBorder="1" applyAlignment="1">
      <alignment horizontal="right" vertical="center"/>
    </xf>
    <xf numFmtId="197" fontId="13" fillId="5" borderId="84" xfId="0" applyNumberFormat="1" applyFont="1" applyFill="1" applyBorder="1" applyAlignment="1">
      <alignment horizontal="right" vertical="center"/>
    </xf>
    <xf numFmtId="197" fontId="13" fillId="5" borderId="86" xfId="0" applyNumberFormat="1" applyFont="1" applyFill="1" applyBorder="1" applyAlignment="1">
      <alignment horizontal="right" vertical="center"/>
    </xf>
    <xf numFmtId="0" fontId="12" fillId="5" borderId="67" xfId="0" applyFont="1" applyFill="1" applyBorder="1" applyAlignment="1">
      <alignment horizontal="left" vertical="center" wrapText="1"/>
    </xf>
    <xf numFmtId="166" fontId="13" fillId="3" borderId="0" xfId="0" applyNumberFormat="1" applyFont="1" applyFill="1" applyBorder="1" applyAlignment="1">
      <alignment horizontal="right" vertical="center"/>
    </xf>
    <xf numFmtId="166" fontId="13" fillId="3" borderId="61" xfId="0" applyNumberFormat="1" applyFont="1" applyFill="1" applyBorder="1" applyAlignment="1">
      <alignment horizontal="right" vertical="center"/>
    </xf>
    <xf numFmtId="197" fontId="17" fillId="3" borderId="0" xfId="0" applyNumberFormat="1" applyFont="1" applyFill="1" applyBorder="1"/>
    <xf numFmtId="197" fontId="17" fillId="3" borderId="66" xfId="0" applyNumberFormat="1" applyFont="1" applyFill="1" applyBorder="1"/>
    <xf numFmtId="197" fontId="13" fillId="3" borderId="66" xfId="0" applyNumberFormat="1" applyFont="1" applyFill="1" applyBorder="1" applyAlignment="1">
      <alignment horizontal="right" vertical="center"/>
    </xf>
    <xf numFmtId="197" fontId="13" fillId="3" borderId="77" xfId="0" applyNumberFormat="1" applyFont="1" applyFill="1" applyBorder="1" applyAlignment="1">
      <alignment horizontal="right" vertical="center"/>
    </xf>
    <xf numFmtId="197" fontId="13" fillId="3" borderId="79" xfId="0" applyNumberFormat="1" applyFont="1" applyFill="1" applyBorder="1" applyAlignment="1">
      <alignment horizontal="right" vertical="center"/>
    </xf>
    <xf numFmtId="0" fontId="13" fillId="3" borderId="67" xfId="0" applyFont="1" applyFill="1" applyBorder="1" applyAlignment="1">
      <alignment horizontal="left" vertical="top"/>
    </xf>
    <xf numFmtId="0" fontId="98" fillId="77" borderId="89" xfId="0" applyNumberFormat="1" applyFont="1" applyFill="1" applyBorder="1" applyAlignment="1"/>
    <xf numFmtId="0" fontId="98" fillId="77" borderId="84" xfId="0" applyNumberFormat="1" applyFont="1" applyFill="1" applyBorder="1" applyAlignment="1"/>
    <xf numFmtId="0" fontId="98" fillId="77" borderId="86" xfId="0" applyNumberFormat="1" applyFont="1" applyFill="1" applyBorder="1" applyAlignment="1"/>
    <xf numFmtId="197" fontId="13" fillId="5" borderId="89" xfId="0" applyNumberFormat="1" applyFont="1" applyFill="1" applyBorder="1" applyAlignment="1">
      <alignment horizontal="right" vertical="center"/>
    </xf>
    <xf numFmtId="197" fontId="13" fillId="5" borderId="90" xfId="0" applyNumberFormat="1" applyFont="1" applyFill="1" applyBorder="1" applyAlignment="1">
      <alignment horizontal="right" vertical="center"/>
    </xf>
    <xf numFmtId="197" fontId="16" fillId="5" borderId="90" xfId="0" applyNumberFormat="1" applyFont="1" applyFill="1" applyBorder="1" applyAlignment="1">
      <alignment horizontal="right" vertical="center"/>
    </xf>
    <xf numFmtId="197" fontId="17" fillId="3" borderId="90" xfId="0" applyNumberFormat="1" applyFont="1" applyFill="1" applyBorder="1"/>
    <xf numFmtId="197" fontId="13" fillId="3" borderId="90" xfId="0" applyNumberFormat="1" applyFont="1" applyFill="1" applyBorder="1" applyAlignment="1">
      <alignment horizontal="right" vertical="center"/>
    </xf>
    <xf numFmtId="197" fontId="13" fillId="3" borderId="91" xfId="0" applyNumberFormat="1" applyFont="1" applyFill="1" applyBorder="1" applyAlignment="1">
      <alignment horizontal="right" vertical="center"/>
    </xf>
    <xf numFmtId="0" fontId="17" fillId="3" borderId="0" xfId="0" applyFont="1" applyFill="1" applyBorder="1"/>
    <xf numFmtId="197" fontId="16" fillId="3" borderId="0" xfId="0" applyNumberFormat="1" applyFont="1" applyFill="1" applyBorder="1" applyAlignment="1">
      <alignment horizontal="right" vertical="center"/>
    </xf>
    <xf numFmtId="0" fontId="17" fillId="3" borderId="0" xfId="0" applyFont="1" applyFill="1"/>
    <xf numFmtId="170" fontId="13" fillId="3" borderId="0" xfId="0" applyNumberFormat="1" applyFont="1" applyFill="1" applyBorder="1" applyAlignment="1">
      <alignment horizontal="right" vertical="top"/>
    </xf>
    <xf numFmtId="170" fontId="13" fillId="3" borderId="63" xfId="0" applyNumberFormat="1" applyFont="1" applyFill="1" applyBorder="1" applyAlignment="1">
      <alignment horizontal="right" vertical="top"/>
    </xf>
    <xf numFmtId="170" fontId="13" fillId="3" borderId="39" xfId="0" applyNumberFormat="1" applyFont="1" applyFill="1" applyBorder="1" applyAlignment="1">
      <alignment horizontal="right" vertical="top"/>
    </xf>
    <xf numFmtId="197" fontId="16" fillId="3" borderId="66" xfId="0" applyNumberFormat="1" applyFont="1" applyFill="1" applyBorder="1" applyAlignment="1">
      <alignment horizontal="right" vertical="center"/>
    </xf>
    <xf numFmtId="0" fontId="2" fillId="5" borderId="67" xfId="0" applyNumberFormat="1" applyFont="1" applyFill="1" applyBorder="1" applyAlignment="1">
      <alignment horizontal="left"/>
    </xf>
    <xf numFmtId="0" fontId="3" fillId="5" borderId="67" xfId="0" quotePrefix="1" applyFont="1" applyFill="1" applyBorder="1" applyAlignment="1">
      <alignment horizontal="left" vertical="center" indent="1"/>
    </xf>
    <xf numFmtId="0" fontId="12" fillId="3" borderId="81" xfId="0" applyFont="1" applyFill="1" applyBorder="1" applyAlignment="1">
      <alignment horizontal="left" vertical="center" wrapText="1"/>
    </xf>
    <xf numFmtId="0" fontId="12" fillId="3" borderId="67" xfId="0" applyFont="1" applyFill="1" applyBorder="1" applyAlignment="1">
      <alignment horizontal="left" vertical="center" wrapText="1"/>
    </xf>
    <xf numFmtId="0" fontId="13" fillId="3" borderId="67" xfId="0" applyFont="1" applyFill="1" applyBorder="1" applyAlignment="1">
      <alignment horizontal="left" vertical="center"/>
    </xf>
    <xf numFmtId="0" fontId="54" fillId="3" borderId="67" xfId="0" applyFont="1" applyFill="1" applyBorder="1" applyAlignment="1">
      <alignment horizontal="left" vertical="center"/>
    </xf>
    <xf numFmtId="0" fontId="13" fillId="5" borderId="67" xfId="0" applyFont="1" applyFill="1" applyBorder="1" applyAlignment="1">
      <alignment horizontal="left" vertical="center"/>
    </xf>
    <xf numFmtId="179" fontId="2" fillId="5" borderId="72" xfId="0" quotePrefix="1" applyNumberFormat="1" applyFont="1" applyFill="1" applyBorder="1" applyAlignment="1">
      <alignment horizontal="left"/>
    </xf>
    <xf numFmtId="0" fontId="17" fillId="0" borderId="73" xfId="0" applyFont="1" applyBorder="1"/>
    <xf numFmtId="0" fontId="2" fillId="3" borderId="94" xfId="0" applyNumberFormat="1" applyFont="1" applyFill="1" applyBorder="1" applyAlignment="1">
      <alignment horizontal="right"/>
    </xf>
    <xf numFmtId="0" fontId="3" fillId="3" borderId="72" xfId="0" applyFont="1" applyFill="1" applyBorder="1" applyAlignment="1">
      <alignment horizontal="left" vertical="center"/>
    </xf>
    <xf numFmtId="166" fontId="3" fillId="3" borderId="73" xfId="0" applyNumberFormat="1" applyFont="1" applyFill="1" applyBorder="1" applyAlignment="1">
      <alignment horizontal="right" vertical="top"/>
    </xf>
    <xf numFmtId="166" fontId="3" fillId="3" borderId="92" xfId="0" applyNumberFormat="1" applyFont="1" applyFill="1" applyBorder="1" applyAlignment="1">
      <alignment horizontal="right" vertical="top"/>
    </xf>
    <xf numFmtId="166" fontId="3" fillId="3" borderId="93" xfId="0" applyNumberFormat="1" applyFont="1" applyFill="1" applyBorder="1" applyAlignment="1">
      <alignment horizontal="right" vertical="top"/>
    </xf>
    <xf numFmtId="180" fontId="13" fillId="3" borderId="95" xfId="0" applyNumberFormat="1" applyFont="1" applyFill="1" applyBorder="1" applyAlignment="1">
      <alignment horizontal="right" vertical="center"/>
    </xf>
    <xf numFmtId="197" fontId="13" fillId="3" borderId="73" xfId="0" applyNumberFormat="1" applyFont="1" applyFill="1" applyBorder="1" applyAlignment="1">
      <alignment horizontal="right" vertical="center"/>
    </xf>
    <xf numFmtId="197" fontId="13" fillId="3" borderId="75" xfId="0" applyNumberFormat="1" applyFont="1" applyFill="1" applyBorder="1" applyAlignment="1">
      <alignment horizontal="right" vertical="center"/>
    </xf>
    <xf numFmtId="166" fontId="13" fillId="5" borderId="96" xfId="0" applyNumberFormat="1" applyFont="1" applyFill="1" applyBorder="1" applyAlignment="1">
      <alignment horizontal="right" vertical="top"/>
    </xf>
    <xf numFmtId="166" fontId="13" fillId="5" borderId="97" xfId="0" applyNumberFormat="1" applyFont="1" applyFill="1" applyBorder="1" applyAlignment="1">
      <alignment horizontal="right" vertical="top"/>
    </xf>
    <xf numFmtId="197" fontId="17" fillId="5" borderId="90" xfId="0" applyNumberFormat="1" applyFont="1" applyFill="1" applyBorder="1"/>
    <xf numFmtId="197" fontId="13" fillId="3" borderId="98" xfId="0" applyNumberFormat="1" applyFont="1" applyFill="1" applyBorder="1" applyAlignment="1">
      <alignment horizontal="right" vertical="center"/>
    </xf>
    <xf numFmtId="197" fontId="16" fillId="3" borderId="90" xfId="0" applyNumberFormat="1" applyFont="1" applyFill="1" applyBorder="1" applyAlignment="1">
      <alignment horizontal="right" vertical="center"/>
    </xf>
    <xf numFmtId="0" fontId="1" fillId="77" borderId="89" xfId="0" applyNumberFormat="1" applyFont="1" applyFill="1" applyBorder="1" applyAlignment="1">
      <alignment horizontal="right"/>
    </xf>
    <xf numFmtId="0" fontId="1" fillId="77" borderId="84" xfId="0" applyNumberFormat="1" applyFont="1" applyFill="1" applyBorder="1" applyAlignment="1">
      <alignment horizontal="right"/>
    </xf>
    <xf numFmtId="0" fontId="1" fillId="77" borderId="86" xfId="0" applyNumberFormat="1" applyFont="1" applyFill="1" applyBorder="1" applyAlignment="1">
      <alignment horizontal="right"/>
    </xf>
    <xf numFmtId="0" fontId="14" fillId="0" borderId="100" xfId="0" applyFont="1" applyBorder="1" applyAlignment="1">
      <alignment horizontal="center"/>
    </xf>
    <xf numFmtId="0" fontId="14" fillId="0" borderId="73" xfId="0" applyFont="1" applyBorder="1" applyAlignment="1">
      <alignment horizontal="center"/>
    </xf>
    <xf numFmtId="166" fontId="3" fillId="3" borderId="99" xfId="0" applyNumberFormat="1" applyFont="1" applyFill="1" applyBorder="1" applyAlignment="1">
      <alignment horizontal="right" vertical="top"/>
    </xf>
    <xf numFmtId="166" fontId="3" fillId="3" borderId="74" xfId="0" applyNumberFormat="1" applyFont="1" applyFill="1" applyBorder="1" applyAlignment="1">
      <alignment horizontal="right" vertical="top"/>
    </xf>
    <xf numFmtId="0" fontId="17" fillId="0" borderId="101" xfId="0" applyFont="1" applyBorder="1"/>
    <xf numFmtId="180" fontId="13" fillId="3" borderId="94" xfId="0" applyNumberFormat="1" applyFont="1" applyFill="1" applyBorder="1" applyAlignment="1">
      <alignment horizontal="right" vertical="center"/>
    </xf>
    <xf numFmtId="197" fontId="13" fillId="5" borderId="73" xfId="0" applyNumberFormat="1" applyFont="1" applyFill="1" applyBorder="1" applyAlignment="1">
      <alignment horizontal="right" vertical="center"/>
    </xf>
    <xf numFmtId="197" fontId="13" fillId="5" borderId="75" xfId="0" applyNumberFormat="1" applyFont="1" applyFill="1" applyBorder="1" applyAlignment="1">
      <alignment horizontal="right" vertical="center"/>
    </xf>
    <xf numFmtId="166" fontId="13" fillId="5" borderId="82" xfId="0" applyNumberFormat="1" applyFont="1" applyFill="1" applyBorder="1" applyAlignment="1">
      <alignment horizontal="right" vertical="top"/>
    </xf>
    <xf numFmtId="197" fontId="13" fillId="5" borderId="98" xfId="0" applyNumberFormat="1" applyFont="1" applyFill="1" applyBorder="1" applyAlignment="1">
      <alignment horizontal="right" vertical="center"/>
    </xf>
    <xf numFmtId="0" fontId="1" fillId="77" borderId="89" xfId="0" applyNumberFormat="1" applyFont="1" applyFill="1" applyBorder="1" applyAlignment="1"/>
    <xf numFmtId="0" fontId="1" fillId="77" borderId="84" xfId="0" applyNumberFormat="1" applyFont="1" applyFill="1" applyBorder="1" applyAlignment="1"/>
    <xf numFmtId="0" fontId="1" fillId="77" borderId="86" xfId="0" applyNumberFormat="1" applyFont="1" applyFill="1" applyBorder="1" applyAlignment="1"/>
    <xf numFmtId="0" fontId="17" fillId="3" borderId="21" xfId="0" applyFont="1" applyFill="1" applyBorder="1"/>
    <xf numFmtId="170" fontId="13" fillId="3" borderId="61" xfId="0" applyNumberFormat="1" applyFont="1" applyFill="1" applyBorder="1" applyAlignment="1">
      <alignment horizontal="right" vertical="top"/>
    </xf>
    <xf numFmtId="170" fontId="13" fillId="3" borderId="9" xfId="0" applyNumberFormat="1" applyFont="1" applyFill="1" applyBorder="1" applyAlignment="1">
      <alignment horizontal="right" vertical="top"/>
    </xf>
    <xf numFmtId="0" fontId="17" fillId="3" borderId="25" xfId="0" applyFont="1" applyFill="1" applyBorder="1"/>
    <xf numFmtId="0" fontId="1" fillId="76" borderId="65" xfId="332" applyFont="1" applyFill="1" applyBorder="1" applyAlignment="1">
      <alignment horizontal="left" vertical="center"/>
    </xf>
    <xf numFmtId="196" fontId="97" fillId="5" borderId="66" xfId="332" applyNumberFormat="1" applyFont="1" applyFill="1" applyBorder="1"/>
    <xf numFmtId="196" fontId="16" fillId="5" borderId="66" xfId="332" applyNumberFormat="1" applyFont="1" applyFill="1" applyBorder="1" applyAlignment="1">
      <alignment horizontal="right"/>
    </xf>
    <xf numFmtId="0" fontId="2" fillId="3" borderId="68" xfId="332" applyNumberFormat="1" applyFont="1" applyFill="1" applyBorder="1" applyAlignment="1">
      <alignment horizontal="left"/>
    </xf>
    <xf numFmtId="0" fontId="14" fillId="5" borderId="67" xfId="332" applyFont="1" applyFill="1" applyBorder="1"/>
    <xf numFmtId="0" fontId="11" fillId="5" borderId="67" xfId="332" applyNumberFormat="1" applyFont="1" applyFill="1" applyBorder="1" applyAlignment="1">
      <alignment horizontal="left"/>
    </xf>
    <xf numFmtId="0" fontId="14" fillId="5" borderId="72" xfId="332" applyFont="1" applyFill="1" applyBorder="1"/>
    <xf numFmtId="166" fontId="14" fillId="5" borderId="73" xfId="332" applyNumberFormat="1" applyFont="1" applyFill="1" applyBorder="1"/>
    <xf numFmtId="196" fontId="97" fillId="5" borderId="75" xfId="332" applyNumberFormat="1" applyFont="1" applyFill="1" applyBorder="1" applyAlignment="1">
      <alignment horizontal="right"/>
    </xf>
    <xf numFmtId="0" fontId="2" fillId="3" borderId="80" xfId="332" applyFont="1" applyFill="1" applyBorder="1"/>
    <xf numFmtId="166" fontId="2" fillId="3" borderId="102" xfId="332" applyNumberFormat="1" applyFont="1" applyFill="1" applyBorder="1"/>
    <xf numFmtId="196" fontId="16" fillId="3" borderId="104" xfId="333" applyNumberFormat="1" applyFont="1" applyFill="1" applyBorder="1"/>
    <xf numFmtId="196" fontId="97" fillId="5" borderId="90" xfId="332" applyNumberFormat="1" applyFont="1" applyFill="1" applyBorder="1"/>
    <xf numFmtId="196" fontId="16" fillId="5" borderId="90" xfId="332" applyNumberFormat="1" applyFont="1" applyFill="1" applyBorder="1" applyAlignment="1">
      <alignment horizontal="right"/>
    </xf>
    <xf numFmtId="196" fontId="97" fillId="5" borderId="98" xfId="332" applyNumberFormat="1" applyFont="1" applyFill="1" applyBorder="1" applyAlignment="1">
      <alignment horizontal="right"/>
    </xf>
    <xf numFmtId="196" fontId="16" fillId="3" borderId="103" xfId="333" applyNumberFormat="1" applyFont="1" applyFill="1" applyBorder="1"/>
    <xf numFmtId="0" fontId="2" fillId="3" borderId="72" xfId="332" quotePrefix="1" applyNumberFormat="1" applyFont="1" applyFill="1" applyBorder="1" applyAlignment="1">
      <alignment horizontal="left"/>
    </xf>
    <xf numFmtId="0" fontId="2" fillId="3" borderId="73" xfId="332" applyNumberFormat="1" applyFont="1" applyFill="1" applyBorder="1" applyAlignment="1">
      <alignment horizontal="right"/>
    </xf>
    <xf numFmtId="0" fontId="99" fillId="77" borderId="98" xfId="332" applyNumberFormat="1" applyFont="1" applyFill="1" applyBorder="1" applyAlignment="1">
      <alignment horizontal="right"/>
    </xf>
    <xf numFmtId="0" fontId="99" fillId="77" borderId="75" xfId="332" applyNumberFormat="1" applyFont="1" applyFill="1" applyBorder="1" applyAlignment="1">
      <alignment horizontal="right"/>
    </xf>
    <xf numFmtId="0" fontId="1" fillId="76" borderId="71" xfId="0" applyFont="1" applyFill="1" applyBorder="1" applyAlignment="1">
      <alignment horizontal="right" vertical="center"/>
    </xf>
    <xf numFmtId="0" fontId="2" fillId="3" borderId="83" xfId="0" applyFont="1" applyFill="1" applyBorder="1" applyAlignment="1">
      <alignment horizontal="left" vertical="center"/>
    </xf>
    <xf numFmtId="166" fontId="2" fillId="3" borderId="84" xfId="0" applyNumberFormat="1" applyFont="1" applyFill="1" applyBorder="1" applyAlignment="1">
      <alignment horizontal="right" vertical="center"/>
    </xf>
    <xf numFmtId="166" fontId="2" fillId="3" borderId="85" xfId="0" applyNumberFormat="1" applyFont="1" applyFill="1" applyBorder="1" applyAlignment="1">
      <alignment horizontal="right" vertical="center"/>
    </xf>
    <xf numFmtId="166" fontId="2" fillId="3" borderId="105" xfId="0" applyNumberFormat="1" applyFont="1" applyFill="1" applyBorder="1" applyAlignment="1">
      <alignment horizontal="right" vertical="center"/>
    </xf>
    <xf numFmtId="180" fontId="16" fillId="3" borderId="88" xfId="0" applyNumberFormat="1" applyFont="1" applyFill="1" applyBorder="1" applyAlignment="1">
      <alignment horizontal="right" vertical="center"/>
    </xf>
    <xf numFmtId="197" fontId="16" fillId="3" borderId="89" xfId="0" applyNumberFormat="1" applyFont="1" applyFill="1" applyBorder="1" applyAlignment="1">
      <alignment horizontal="right" vertical="center"/>
    </xf>
    <xf numFmtId="197" fontId="16" fillId="3" borderId="84" xfId="0" applyNumberFormat="1" applyFont="1" applyFill="1" applyBorder="1" applyAlignment="1">
      <alignment horizontal="right" vertical="center"/>
    </xf>
    <xf numFmtId="197" fontId="16" fillId="3" borderId="86" xfId="0" applyNumberFormat="1" applyFont="1" applyFill="1" applyBorder="1" applyAlignment="1">
      <alignment horizontal="right" vertical="center"/>
    </xf>
    <xf numFmtId="0" fontId="2" fillId="3" borderId="68" xfId="0" applyFont="1" applyFill="1" applyBorder="1" applyAlignment="1">
      <alignment horizontal="left" vertical="center"/>
    </xf>
    <xf numFmtId="166" fontId="2" fillId="3" borderId="4" xfId="0" applyNumberFormat="1" applyFont="1" applyFill="1" applyBorder="1" applyAlignment="1">
      <alignment horizontal="right" vertical="top"/>
    </xf>
    <xf numFmtId="166" fontId="2" fillId="3" borderId="106" xfId="0" applyNumberFormat="1" applyFont="1" applyFill="1" applyBorder="1" applyAlignment="1">
      <alignment horizontal="right" vertical="top"/>
    </xf>
    <xf numFmtId="166" fontId="2" fillId="3" borderId="38" xfId="0" applyNumberFormat="1" applyFont="1" applyFill="1" applyBorder="1" applyAlignment="1">
      <alignment horizontal="right" vertical="top"/>
    </xf>
    <xf numFmtId="166" fontId="2" fillId="3" borderId="60" xfId="0" applyNumberFormat="1" applyFont="1" applyFill="1" applyBorder="1" applyAlignment="1">
      <alignment horizontal="right" vertical="top"/>
    </xf>
    <xf numFmtId="166" fontId="2" fillId="3" borderId="5" xfId="0" applyNumberFormat="1" applyFont="1" applyFill="1" applyBorder="1" applyAlignment="1">
      <alignment horizontal="right" vertical="top"/>
    </xf>
    <xf numFmtId="0" fontId="3" fillId="3" borderId="67" xfId="0" applyFont="1" applyFill="1" applyBorder="1" applyAlignment="1">
      <alignment horizontal="left" vertical="center" indent="1"/>
    </xf>
    <xf numFmtId="0" fontId="3" fillId="3" borderId="67" xfId="0" applyFont="1" applyFill="1" applyBorder="1" applyAlignment="1">
      <alignment horizontal="left" vertical="center" wrapText="1" indent="1"/>
    </xf>
    <xf numFmtId="0" fontId="3" fillId="3" borderId="67" xfId="0" applyFont="1" applyFill="1" applyBorder="1" applyAlignment="1">
      <alignment horizontal="left" vertical="top" wrapText="1" indent="1"/>
    </xf>
    <xf numFmtId="0" fontId="3" fillId="3" borderId="67" xfId="0" applyFont="1" applyFill="1" applyBorder="1" applyAlignment="1">
      <alignment horizontal="left" vertical="top" indent="1"/>
    </xf>
    <xf numFmtId="0" fontId="22" fillId="3" borderId="67" xfId="0" applyFont="1" applyFill="1" applyBorder="1" applyAlignment="1">
      <alignment horizontal="left" vertical="center"/>
    </xf>
    <xf numFmtId="0" fontId="22" fillId="3" borderId="67" xfId="0" quotePrefix="1" applyFont="1" applyFill="1" applyBorder="1" applyAlignment="1">
      <alignment horizontal="left" vertical="center"/>
    </xf>
    <xf numFmtId="180" fontId="13" fillId="3" borderId="77" xfId="0" applyNumberFormat="1" applyFont="1" applyFill="1" applyBorder="1" applyAlignment="1">
      <alignment horizontal="right" vertical="center"/>
    </xf>
    <xf numFmtId="0" fontId="2" fillId="6" borderId="66" xfId="0" applyNumberFormat="1" applyFont="1" applyFill="1" applyBorder="1" applyAlignment="1">
      <alignment horizontal="right"/>
    </xf>
    <xf numFmtId="170" fontId="13" fillId="6" borderId="66" xfId="0" applyNumberFormat="1" applyFont="1" applyFill="1" applyBorder="1" applyAlignment="1">
      <alignment horizontal="right" vertical="center"/>
    </xf>
    <xf numFmtId="170" fontId="13" fillId="6" borderId="79" xfId="0" applyNumberFormat="1" applyFont="1" applyFill="1" applyBorder="1" applyAlignment="1">
      <alignment horizontal="right" vertical="center"/>
    </xf>
    <xf numFmtId="0" fontId="2" fillId="3" borderId="80" xfId="0" applyFont="1" applyFill="1" applyBorder="1" applyAlignment="1">
      <alignment horizontal="left" vertical="center"/>
    </xf>
    <xf numFmtId="166" fontId="2" fillId="3" borderId="102" xfId="0" applyNumberFormat="1" applyFont="1" applyFill="1" applyBorder="1" applyAlignment="1">
      <alignment horizontal="right" vertical="center"/>
    </xf>
    <xf numFmtId="0" fontId="2" fillId="3" borderId="69" xfId="0" applyFont="1" applyFill="1" applyBorder="1" applyAlignment="1">
      <alignment horizontal="left" vertical="center"/>
    </xf>
    <xf numFmtId="166" fontId="2" fillId="3" borderId="70" xfId="0" applyNumberFormat="1" applyFont="1" applyFill="1" applyBorder="1" applyAlignment="1">
      <alignment horizontal="right" vertical="center"/>
    </xf>
    <xf numFmtId="180" fontId="13" fillId="5" borderId="66" xfId="0" applyNumberFormat="1" applyFont="1" applyFill="1" applyBorder="1" applyAlignment="1">
      <alignment horizontal="right" vertical="center"/>
    </xf>
    <xf numFmtId="180" fontId="16" fillId="5" borderId="71" xfId="0" applyNumberFormat="1" applyFont="1" applyFill="1" applyBorder="1" applyAlignment="1">
      <alignment horizontal="right" vertical="center"/>
    </xf>
    <xf numFmtId="180" fontId="16" fillId="5" borderId="66" xfId="0" applyNumberFormat="1" applyFont="1" applyFill="1" applyBorder="1" applyAlignment="1">
      <alignment horizontal="right" vertical="center"/>
    </xf>
    <xf numFmtId="180" fontId="16" fillId="5" borderId="104" xfId="0" applyNumberFormat="1" applyFont="1" applyFill="1" applyBorder="1" applyAlignment="1">
      <alignment horizontal="right" vertical="center"/>
    </xf>
    <xf numFmtId="0" fontId="2" fillId="3" borderId="67" xfId="0" applyFont="1" applyFill="1" applyBorder="1" applyAlignment="1">
      <alignment horizontal="left" vertical="center"/>
    </xf>
    <xf numFmtId="166" fontId="2" fillId="3" borderId="0" xfId="0" applyNumberFormat="1" applyFont="1" applyFill="1" applyBorder="1" applyAlignment="1">
      <alignment horizontal="right" vertical="center"/>
    </xf>
    <xf numFmtId="0" fontId="3" fillId="3" borderId="72" xfId="0" applyFont="1" applyFill="1" applyBorder="1" applyAlignment="1">
      <alignment horizontal="left" vertical="center" indent="1"/>
    </xf>
    <xf numFmtId="166" fontId="3" fillId="3" borderId="73" xfId="0" applyNumberFormat="1" applyFont="1" applyFill="1" applyBorder="1" applyAlignment="1">
      <alignment horizontal="right" vertical="center"/>
    </xf>
    <xf numFmtId="180" fontId="13" fillId="5" borderId="75" xfId="0" applyNumberFormat="1" applyFont="1" applyFill="1" applyBorder="1" applyAlignment="1">
      <alignment horizontal="right" vertical="center"/>
    </xf>
    <xf numFmtId="0" fontId="2" fillId="3" borderId="73" xfId="0" applyNumberFormat="1" applyFont="1" applyFill="1" applyBorder="1" applyAlignment="1">
      <alignment horizontal="right"/>
    </xf>
    <xf numFmtId="0" fontId="2" fillId="3" borderId="73" xfId="0" applyNumberFormat="1" applyFont="1" applyFill="1" applyBorder="1" applyAlignment="1">
      <alignment horizontal="right" wrapText="1"/>
    </xf>
    <xf numFmtId="1" fontId="1" fillId="77" borderId="107" xfId="0" applyNumberFormat="1" applyFont="1" applyFill="1" applyBorder="1" applyAlignment="1">
      <alignment horizontal="right"/>
    </xf>
    <xf numFmtId="0" fontId="1" fillId="77" borderId="75" xfId="0" quotePrefix="1" applyNumberFormat="1" applyFont="1" applyFill="1" applyBorder="1" applyAlignment="1">
      <alignment horizontal="right"/>
    </xf>
    <xf numFmtId="1" fontId="1" fillId="77" borderId="109" xfId="0" applyNumberFormat="1" applyFont="1" applyFill="1" applyBorder="1" applyAlignment="1">
      <alignment horizontal="right"/>
    </xf>
    <xf numFmtId="0" fontId="1" fillId="77" borderId="110" xfId="0" quotePrefix="1" applyNumberFormat="1" applyFont="1" applyFill="1" applyBorder="1" applyAlignment="1">
      <alignment horizontal="right"/>
    </xf>
    <xf numFmtId="180" fontId="13" fillId="3" borderId="111" xfId="0" applyNumberFormat="1" applyFont="1" applyFill="1" applyBorder="1" applyAlignment="1">
      <alignment horizontal="right" vertical="center"/>
    </xf>
    <xf numFmtId="180" fontId="13" fillId="3" borderId="110" xfId="0" applyNumberFormat="1" applyFont="1" applyFill="1" applyBorder="1" applyAlignment="1">
      <alignment horizontal="right" vertical="center"/>
    </xf>
    <xf numFmtId="180" fontId="16" fillId="3" borderId="111" xfId="0" applyNumberFormat="1" applyFont="1" applyFill="1" applyBorder="1" applyAlignment="1">
      <alignment horizontal="right" vertical="center"/>
    </xf>
    <xf numFmtId="180" fontId="16" fillId="3" borderId="112" xfId="0" applyNumberFormat="1" applyFont="1" applyFill="1" applyBorder="1" applyAlignment="1">
      <alignment horizontal="right" vertical="center"/>
    </xf>
    <xf numFmtId="180" fontId="16" fillId="3" borderId="108" xfId="0" applyNumberFormat="1" applyFont="1" applyFill="1" applyBorder="1" applyAlignment="1">
      <alignment horizontal="right" vertical="center"/>
    </xf>
    <xf numFmtId="0" fontId="2" fillId="5" borderId="111" xfId="0" applyNumberFormat="1" applyFont="1" applyFill="1" applyBorder="1" applyAlignment="1">
      <alignment horizontal="right"/>
    </xf>
    <xf numFmtId="170" fontId="13" fillId="5" borderId="111" xfId="0" applyNumberFormat="1" applyFont="1" applyFill="1" applyBorder="1" applyAlignment="1">
      <alignment horizontal="right" vertical="center"/>
    </xf>
    <xf numFmtId="170" fontId="13" fillId="5" borderId="113" xfId="0" applyNumberFormat="1" applyFont="1" applyFill="1" applyBorder="1" applyAlignment="1">
      <alignment horizontal="right" vertical="center"/>
    </xf>
    <xf numFmtId="1" fontId="2" fillId="5" borderId="68" xfId="0" applyNumberFormat="1" applyFont="1" applyFill="1" applyBorder="1" applyAlignment="1"/>
    <xf numFmtId="180" fontId="13" fillId="3" borderId="67" xfId="0" applyNumberFormat="1" applyFont="1" applyFill="1" applyBorder="1" applyAlignment="1">
      <alignment horizontal="right" vertical="center"/>
    </xf>
    <xf numFmtId="180" fontId="13" fillId="3" borderId="66" xfId="0" applyNumberFormat="1" applyFont="1" applyFill="1" applyBorder="1" applyAlignment="1">
      <alignment horizontal="right" vertical="center"/>
    </xf>
    <xf numFmtId="180" fontId="16" fillId="3" borderId="80" xfId="0" applyNumberFormat="1" applyFont="1" applyFill="1" applyBorder="1" applyAlignment="1">
      <alignment horizontal="right" vertical="center"/>
    </xf>
    <xf numFmtId="180" fontId="16" fillId="3" borderId="102" xfId="0" applyNumberFormat="1" applyFont="1" applyFill="1" applyBorder="1" applyAlignment="1">
      <alignment horizontal="right" vertical="center"/>
    </xf>
    <xf numFmtId="180" fontId="16" fillId="3" borderId="104" xfId="0" applyNumberFormat="1" applyFont="1" applyFill="1" applyBorder="1" applyAlignment="1">
      <alignment horizontal="right" vertical="center"/>
    </xf>
    <xf numFmtId="180" fontId="16" fillId="3" borderId="67" xfId="0" applyNumberFormat="1" applyFont="1" applyFill="1" applyBorder="1" applyAlignment="1">
      <alignment horizontal="right" vertical="center"/>
    </xf>
    <xf numFmtId="180" fontId="16" fillId="3" borderId="66" xfId="0" applyNumberFormat="1" applyFont="1" applyFill="1" applyBorder="1" applyAlignment="1">
      <alignment horizontal="right" vertical="center"/>
    </xf>
    <xf numFmtId="180" fontId="13" fillId="3" borderId="72" xfId="0" applyNumberFormat="1" applyFont="1" applyFill="1" applyBorder="1" applyAlignment="1">
      <alignment horizontal="right" vertical="center"/>
    </xf>
    <xf numFmtId="180" fontId="13" fillId="3" borderId="73" xfId="0" applyNumberFormat="1" applyFont="1" applyFill="1" applyBorder="1" applyAlignment="1">
      <alignment horizontal="right" vertical="center"/>
    </xf>
    <xf numFmtId="180" fontId="13" fillId="3" borderId="75" xfId="0" applyNumberFormat="1" applyFont="1" applyFill="1" applyBorder="1" applyAlignment="1">
      <alignment horizontal="right" vertical="center"/>
    </xf>
    <xf numFmtId="0" fontId="2" fillId="3" borderId="72" xfId="0" applyNumberFormat="1" applyFont="1" applyFill="1" applyBorder="1" applyAlignment="1">
      <alignment horizontal="right"/>
    </xf>
    <xf numFmtId="0" fontId="0" fillId="78" borderId="0" xfId="0" applyFill="1"/>
    <xf numFmtId="0" fontId="17" fillId="5" borderId="73" xfId="0" applyFont="1" applyFill="1" applyBorder="1"/>
    <xf numFmtId="195" fontId="3" fillId="3" borderId="117" xfId="0" applyNumberFormat="1" applyFont="1" applyFill="1" applyBorder="1" applyAlignment="1">
      <alignment horizontal="right" vertical="center"/>
    </xf>
    <xf numFmtId="195" fontId="3" fillId="3" borderId="118" xfId="0" applyNumberFormat="1" applyFont="1" applyFill="1" applyBorder="1" applyAlignment="1">
      <alignment horizontal="right" vertical="center"/>
    </xf>
    <xf numFmtId="195" fontId="2" fillId="3" borderId="117" xfId="0" applyNumberFormat="1" applyFont="1" applyFill="1" applyBorder="1" applyAlignment="1">
      <alignment horizontal="right" vertical="center"/>
    </xf>
    <xf numFmtId="192" fontId="2" fillId="3" borderId="117" xfId="0" applyNumberFormat="1" applyFont="1" applyFill="1" applyBorder="1" applyAlignment="1">
      <alignment horizontal="right" vertical="top"/>
    </xf>
    <xf numFmtId="180" fontId="13" fillId="5" borderId="117" xfId="0" applyNumberFormat="1" applyFont="1" applyFill="1" applyBorder="1" applyAlignment="1">
      <alignment horizontal="right" vertical="top"/>
    </xf>
    <xf numFmtId="192" fontId="2" fillId="5" borderId="117" xfId="0" applyNumberFormat="1" applyFont="1" applyFill="1" applyBorder="1" applyAlignment="1">
      <alignment horizontal="right" vertical="top"/>
    </xf>
    <xf numFmtId="180" fontId="13" fillId="5" borderId="119" xfId="0" applyNumberFormat="1" applyFont="1" applyFill="1" applyBorder="1" applyAlignment="1">
      <alignment horizontal="right" vertical="top"/>
    </xf>
    <xf numFmtId="0" fontId="98" fillId="78" borderId="116" xfId="0" applyFont="1" applyFill="1" applyBorder="1" applyAlignment="1">
      <alignment horizontal="right" vertical="top"/>
    </xf>
    <xf numFmtId="0" fontId="98" fillId="78" borderId="71" xfId="0" applyFont="1" applyFill="1" applyBorder="1" applyAlignment="1">
      <alignment horizontal="right" vertical="top"/>
    </xf>
    <xf numFmtId="1" fontId="98" fillId="78" borderId="4" xfId="0" applyNumberFormat="1" applyFont="1" applyFill="1" applyBorder="1" applyAlignment="1">
      <alignment horizontal="right"/>
    </xf>
    <xf numFmtId="0" fontId="98" fillId="78" borderId="73" xfId="0" applyNumberFormat="1" applyFont="1" applyFill="1" applyBorder="1" applyAlignment="1">
      <alignment horizontal="right"/>
    </xf>
    <xf numFmtId="1" fontId="98" fillId="78" borderId="120" xfId="0" applyNumberFormat="1" applyFont="1" applyFill="1" applyBorder="1" applyAlignment="1">
      <alignment horizontal="right"/>
    </xf>
    <xf numFmtId="0" fontId="98" fillId="78" borderId="118" xfId="0" applyNumberFormat="1" applyFont="1" applyFill="1" applyBorder="1" applyAlignment="1">
      <alignment horizontal="right"/>
    </xf>
    <xf numFmtId="166" fontId="3" fillId="3" borderId="117" xfId="0" applyNumberFormat="1" applyFont="1" applyFill="1" applyBorder="1" applyAlignment="1">
      <alignment horizontal="right" vertical="center"/>
    </xf>
    <xf numFmtId="180" fontId="12" fillId="3" borderId="117" xfId="83" applyNumberFormat="1" applyFont="1" applyFill="1" applyBorder="1" applyAlignment="1">
      <alignment horizontal="right" vertical="center"/>
    </xf>
    <xf numFmtId="166" fontId="3" fillId="3" borderId="118" xfId="0" applyNumberFormat="1" applyFont="1" applyFill="1" applyBorder="1" applyAlignment="1">
      <alignment horizontal="right" vertical="center"/>
    </xf>
    <xf numFmtId="166" fontId="2" fillId="3" borderId="117" xfId="0" applyNumberFormat="1" applyFont="1" applyFill="1" applyBorder="1" applyAlignment="1">
      <alignment horizontal="right" vertical="center"/>
    </xf>
    <xf numFmtId="166" fontId="3" fillId="5" borderId="117" xfId="0" applyNumberFormat="1" applyFont="1" applyFill="1" applyBorder="1" applyAlignment="1">
      <alignment horizontal="right" vertical="center"/>
    </xf>
    <xf numFmtId="166" fontId="2" fillId="3" borderId="116" xfId="0" applyNumberFormat="1" applyFont="1" applyFill="1" applyBorder="1" applyAlignment="1">
      <alignment horizontal="right" vertical="center"/>
    </xf>
    <xf numFmtId="166" fontId="22" fillId="5" borderId="117" xfId="0" applyNumberFormat="1" applyFont="1" applyFill="1" applyBorder="1" applyAlignment="1">
      <alignment horizontal="right" vertical="center"/>
    </xf>
    <xf numFmtId="166" fontId="2" fillId="3" borderId="115" xfId="0" applyNumberFormat="1" applyFont="1" applyFill="1" applyBorder="1" applyAlignment="1">
      <alignment horizontal="right" vertical="center"/>
    </xf>
    <xf numFmtId="0" fontId="2" fillId="5" borderId="117" xfId="0" applyNumberFormat="1" applyFont="1" applyFill="1" applyBorder="1" applyAlignment="1">
      <alignment horizontal="right"/>
    </xf>
    <xf numFmtId="180" fontId="13" fillId="3" borderId="117" xfId="0" applyNumberFormat="1" applyFont="1" applyFill="1" applyBorder="1" applyAlignment="1">
      <alignment horizontal="right" vertical="center"/>
    </xf>
    <xf numFmtId="180" fontId="13" fillId="3" borderId="119" xfId="0" applyNumberFormat="1" applyFont="1" applyFill="1" applyBorder="1" applyAlignment="1">
      <alignment horizontal="right" vertical="center"/>
    </xf>
    <xf numFmtId="180" fontId="13" fillId="3" borderId="118" xfId="0" applyNumberFormat="1" applyFont="1" applyFill="1" applyBorder="1" applyAlignment="1">
      <alignment horizontal="right" vertical="center"/>
    </xf>
    <xf numFmtId="180" fontId="16" fillId="3" borderId="117" xfId="0" applyNumberFormat="1" applyFont="1" applyFill="1" applyBorder="1" applyAlignment="1">
      <alignment horizontal="right" vertical="center"/>
    </xf>
    <xf numFmtId="180" fontId="16" fillId="3" borderId="115" xfId="0" applyNumberFormat="1" applyFont="1" applyFill="1" applyBorder="1" applyAlignment="1">
      <alignment horizontal="right" vertical="center"/>
    </xf>
    <xf numFmtId="1" fontId="98" fillId="78" borderId="107" xfId="0" applyNumberFormat="1" applyFont="1" applyFill="1" applyBorder="1" applyAlignment="1">
      <alignment horizontal="right"/>
    </xf>
    <xf numFmtId="0" fontId="98" fillId="78" borderId="75" xfId="0" applyNumberFormat="1" applyFont="1" applyFill="1" applyBorder="1" applyAlignment="1">
      <alignment horizontal="right"/>
    </xf>
    <xf numFmtId="1" fontId="2" fillId="5" borderId="122" xfId="0" applyNumberFormat="1" applyFont="1" applyFill="1" applyBorder="1" applyAlignment="1">
      <alignment horizontal="right"/>
    </xf>
    <xf numFmtId="0" fontId="2" fillId="3" borderId="123" xfId="0" applyNumberFormat="1" applyFont="1" applyFill="1" applyBorder="1" applyAlignment="1">
      <alignment horizontal="right"/>
    </xf>
    <xf numFmtId="180" fontId="13" fillId="3" borderId="124" xfId="0" applyNumberFormat="1" applyFont="1" applyFill="1" applyBorder="1" applyAlignment="1">
      <alignment horizontal="right" vertical="center"/>
    </xf>
    <xf numFmtId="180" fontId="13" fillId="3" borderId="123" xfId="0" applyNumberFormat="1" applyFont="1" applyFill="1" applyBorder="1" applyAlignment="1">
      <alignment horizontal="right" vertical="center"/>
    </xf>
    <xf numFmtId="180" fontId="16" fillId="3" borderId="124" xfId="0" applyNumberFormat="1" applyFont="1" applyFill="1" applyBorder="1" applyAlignment="1">
      <alignment horizontal="right" vertical="center"/>
    </xf>
    <xf numFmtId="180" fontId="16" fillId="3" borderId="121" xfId="0" applyNumberFormat="1" applyFont="1" applyFill="1" applyBorder="1" applyAlignment="1">
      <alignment horizontal="right" vertical="center"/>
    </xf>
    <xf numFmtId="166" fontId="3" fillId="3" borderId="66" xfId="0" applyNumberFormat="1" applyFont="1" applyFill="1" applyBorder="1" applyAlignment="1">
      <alignment horizontal="right" vertical="center"/>
    </xf>
    <xf numFmtId="0" fontId="17" fillId="0" borderId="66" xfId="0" applyFont="1" applyBorder="1"/>
    <xf numFmtId="166" fontId="22" fillId="3" borderId="66" xfId="0" applyNumberFormat="1" applyFont="1" applyFill="1" applyBorder="1" applyAlignment="1">
      <alignment horizontal="right" vertical="center"/>
    </xf>
    <xf numFmtId="166" fontId="22" fillId="5" borderId="66" xfId="0" applyNumberFormat="1" applyFont="1" applyFill="1" applyBorder="1" applyAlignment="1">
      <alignment horizontal="right" vertical="center"/>
    </xf>
    <xf numFmtId="0" fontId="2" fillId="5" borderId="66" xfId="0" applyNumberFormat="1" applyFont="1" applyFill="1" applyBorder="1" applyAlignment="1">
      <alignment horizontal="right"/>
    </xf>
    <xf numFmtId="170" fontId="13" fillId="5" borderId="66" xfId="0" applyNumberFormat="1" applyFont="1" applyFill="1" applyBorder="1" applyAlignment="1">
      <alignment horizontal="right" vertical="center"/>
    </xf>
    <xf numFmtId="166" fontId="13" fillId="5" borderId="66" xfId="0" applyNumberFormat="1" applyFont="1" applyFill="1" applyBorder="1" applyAlignment="1">
      <alignment horizontal="right" vertical="center"/>
    </xf>
    <xf numFmtId="0" fontId="22" fillId="5" borderId="67" xfId="0" applyFont="1" applyFill="1" applyBorder="1" applyAlignment="1">
      <alignment horizontal="left" vertical="center"/>
    </xf>
    <xf numFmtId="180" fontId="13" fillId="5" borderId="77" xfId="0" applyNumberFormat="1" applyFont="1" applyFill="1" applyBorder="1" applyAlignment="1">
      <alignment horizontal="right" vertical="center"/>
    </xf>
    <xf numFmtId="166" fontId="13" fillId="5" borderId="77" xfId="0" applyNumberFormat="1" applyFont="1" applyFill="1" applyBorder="1" applyAlignment="1">
      <alignment horizontal="right" vertical="center"/>
    </xf>
    <xf numFmtId="166" fontId="13" fillId="5" borderId="79" xfId="0" applyNumberFormat="1" applyFont="1" applyFill="1" applyBorder="1" applyAlignment="1">
      <alignment horizontal="right" vertical="center"/>
    </xf>
    <xf numFmtId="0" fontId="2" fillId="5" borderId="80" xfId="0" applyFont="1" applyFill="1" applyBorder="1" applyAlignment="1">
      <alignment horizontal="left" vertical="center"/>
    </xf>
    <xf numFmtId="166" fontId="2" fillId="5" borderId="102" xfId="0" applyNumberFormat="1" applyFont="1" applyFill="1" applyBorder="1" applyAlignment="1">
      <alignment horizontal="right" vertical="center"/>
    </xf>
    <xf numFmtId="166" fontId="2" fillId="5" borderId="104" xfId="0" applyNumberFormat="1" applyFont="1" applyFill="1" applyBorder="1" applyAlignment="1">
      <alignment horizontal="right" vertical="center"/>
    </xf>
    <xf numFmtId="0" fontId="2" fillId="5" borderId="83" xfId="0" applyFont="1" applyFill="1" applyBorder="1" applyAlignment="1">
      <alignment horizontal="left" vertical="center"/>
    </xf>
    <xf numFmtId="166" fontId="2" fillId="5" borderId="84" xfId="0" applyNumberFormat="1" applyFont="1" applyFill="1" applyBorder="1" applyAlignment="1">
      <alignment horizontal="right" vertical="center"/>
    </xf>
    <xf numFmtId="166" fontId="2" fillId="5" borderId="86" xfId="0" applyNumberFormat="1" applyFont="1" applyFill="1" applyBorder="1" applyAlignment="1">
      <alignment horizontal="right" vertical="center"/>
    </xf>
    <xf numFmtId="0" fontId="12" fillId="5" borderId="76" xfId="0" applyFont="1" applyFill="1" applyBorder="1" applyAlignment="1">
      <alignment horizontal="left" vertical="center"/>
    </xf>
    <xf numFmtId="180" fontId="13" fillId="5" borderId="79" xfId="0" applyNumberFormat="1" applyFont="1" applyFill="1" applyBorder="1" applyAlignment="1">
      <alignment horizontal="right" vertical="center"/>
    </xf>
    <xf numFmtId="0" fontId="17" fillId="0" borderId="117" xfId="0" applyFont="1" applyBorder="1"/>
    <xf numFmtId="0" fontId="14" fillId="0" borderId="117" xfId="0" applyFont="1" applyBorder="1" applyAlignment="1">
      <alignment horizontal="center"/>
    </xf>
    <xf numFmtId="166" fontId="2" fillId="5" borderId="120" xfId="0" applyNumberFormat="1" applyFont="1" applyFill="1" applyBorder="1" applyAlignment="1">
      <alignment horizontal="right" vertical="center"/>
    </xf>
    <xf numFmtId="166" fontId="22" fillId="3" borderId="117" xfId="0" applyNumberFormat="1" applyFont="1" applyFill="1" applyBorder="1" applyAlignment="1">
      <alignment horizontal="right" vertical="center"/>
    </xf>
    <xf numFmtId="166" fontId="2" fillId="5" borderId="115" xfId="0" applyNumberFormat="1" applyFont="1" applyFill="1" applyBorder="1" applyAlignment="1">
      <alignment horizontal="right" vertical="center"/>
    </xf>
    <xf numFmtId="170" fontId="13" fillId="5" borderId="117" xfId="0" applyNumberFormat="1" applyFont="1" applyFill="1" applyBorder="1" applyAlignment="1">
      <alignment horizontal="right" vertical="center"/>
    </xf>
    <xf numFmtId="180" fontId="13" fillId="5" borderId="117" xfId="0" applyNumberFormat="1" applyFont="1" applyFill="1" applyBorder="1" applyAlignment="1">
      <alignment horizontal="right" vertical="center"/>
    </xf>
    <xf numFmtId="180" fontId="13" fillId="5" borderId="119" xfId="0" applyNumberFormat="1" applyFont="1" applyFill="1" applyBorder="1" applyAlignment="1">
      <alignment horizontal="right" vertical="center"/>
    </xf>
    <xf numFmtId="166" fontId="13" fillId="5" borderId="117" xfId="0" applyNumberFormat="1" applyFont="1" applyFill="1" applyBorder="1" applyAlignment="1">
      <alignment horizontal="right" vertical="center"/>
    </xf>
    <xf numFmtId="166" fontId="13" fillId="5" borderId="119" xfId="0" applyNumberFormat="1" applyFont="1" applyFill="1" applyBorder="1" applyAlignment="1">
      <alignment horizontal="right" vertical="center"/>
    </xf>
    <xf numFmtId="0" fontId="2" fillId="3" borderId="68" xfId="0" applyNumberFormat="1" applyFont="1" applyFill="1" applyBorder="1" applyAlignment="1">
      <alignment horizontal="right"/>
    </xf>
    <xf numFmtId="0" fontId="17" fillId="0" borderId="67" xfId="0" applyFont="1" applyBorder="1"/>
    <xf numFmtId="0" fontId="2" fillId="3" borderId="67" xfId="0" applyNumberFormat="1" applyFont="1" applyFill="1" applyBorder="1" applyAlignment="1">
      <alignment horizontal="right"/>
    </xf>
    <xf numFmtId="0" fontId="2" fillId="3" borderId="66" xfId="0" applyNumberFormat="1" applyFont="1" applyFill="1" applyBorder="1" applyAlignment="1">
      <alignment horizontal="right"/>
    </xf>
    <xf numFmtId="0" fontId="2" fillId="3" borderId="117" xfId="0" applyNumberFormat="1" applyFont="1" applyFill="1" applyBorder="1" applyAlignment="1">
      <alignment horizontal="right"/>
    </xf>
    <xf numFmtId="0" fontId="98" fillId="78" borderId="120" xfId="0" applyNumberFormat="1" applyFont="1" applyFill="1" applyBorder="1" applyAlignment="1">
      <alignment horizontal="right"/>
    </xf>
    <xf numFmtId="0" fontId="98" fillId="78" borderId="107" xfId="0" applyNumberFormat="1" applyFont="1" applyFill="1" applyBorder="1" applyAlignment="1">
      <alignment horizontal="right"/>
    </xf>
    <xf numFmtId="180" fontId="13" fillId="79" borderId="0" xfId="0" applyNumberFormat="1" applyFont="1" applyFill="1" applyBorder="1" applyAlignment="1">
      <alignment horizontal="right" vertical="center"/>
    </xf>
    <xf numFmtId="0" fontId="3" fillId="3" borderId="67" xfId="0" applyFont="1" applyFill="1" applyBorder="1" applyAlignment="1">
      <alignment horizontal="left" vertical="top" wrapText="1"/>
    </xf>
    <xf numFmtId="0" fontId="54" fillId="5" borderId="67" xfId="0" applyNumberFormat="1" applyFont="1" applyFill="1" applyBorder="1" applyAlignment="1">
      <alignment horizontal="left" vertical="top"/>
    </xf>
    <xf numFmtId="166" fontId="3" fillId="3" borderId="66" xfId="0" applyNumberFormat="1" applyFont="1" applyFill="1" applyBorder="1" applyAlignment="1">
      <alignment horizontal="right" vertical="top"/>
    </xf>
    <xf numFmtId="170" fontId="13" fillId="5" borderId="66" xfId="0" applyNumberFormat="1" applyFont="1" applyFill="1" applyBorder="1" applyAlignment="1">
      <alignment horizontal="right" vertical="top"/>
    </xf>
    <xf numFmtId="180" fontId="13" fillId="3" borderId="66" xfId="0" applyNumberFormat="1" applyFont="1" applyFill="1" applyBorder="1" applyAlignment="1">
      <alignment horizontal="right" vertical="top"/>
    </xf>
    <xf numFmtId="0" fontId="2" fillId="3" borderId="80" xfId="0" applyFont="1" applyFill="1" applyBorder="1" applyAlignment="1">
      <alignment horizontal="left" vertical="top"/>
    </xf>
    <xf numFmtId="166" fontId="2" fillId="3" borderId="102" xfId="0" applyNumberFormat="1" applyFont="1" applyFill="1" applyBorder="1" applyAlignment="1">
      <alignment horizontal="right" vertical="top"/>
    </xf>
    <xf numFmtId="166" fontId="2" fillId="3" borderId="104" xfId="0" applyNumberFormat="1" applyFont="1" applyFill="1" applyBorder="1" applyAlignment="1">
      <alignment horizontal="right" vertical="top"/>
    </xf>
    <xf numFmtId="166" fontId="3" fillId="3" borderId="117" xfId="0" applyNumberFormat="1" applyFont="1" applyFill="1" applyBorder="1" applyAlignment="1">
      <alignment horizontal="right" vertical="top"/>
    </xf>
    <xf numFmtId="166" fontId="2" fillId="3" borderId="115" xfId="0" applyNumberFormat="1" applyFont="1" applyFill="1" applyBorder="1" applyAlignment="1">
      <alignment horizontal="right" vertical="top"/>
    </xf>
    <xf numFmtId="170" fontId="13" fillId="5" borderId="117" xfId="0" applyNumberFormat="1" applyFont="1" applyFill="1" applyBorder="1" applyAlignment="1">
      <alignment horizontal="right" vertical="top"/>
    </xf>
    <xf numFmtId="180" fontId="13" fillId="3" borderId="117" xfId="0" applyNumberFormat="1" applyFont="1" applyFill="1" applyBorder="1" applyAlignment="1">
      <alignment horizontal="right" vertical="top"/>
    </xf>
    <xf numFmtId="1" fontId="98" fillId="78" borderId="66" xfId="0" applyNumberFormat="1" applyFont="1" applyFill="1" applyBorder="1" applyAlignment="1">
      <alignment horizontal="right"/>
    </xf>
    <xf numFmtId="0" fontId="13" fillId="3" borderId="76" xfId="0" applyFont="1" applyFill="1" applyBorder="1" applyAlignment="1">
      <alignment horizontal="left" vertical="top"/>
    </xf>
    <xf numFmtId="180" fontId="13" fillId="3" borderId="119" xfId="0" applyNumberFormat="1" applyFont="1" applyFill="1" applyBorder="1" applyAlignment="1">
      <alignment horizontal="right" vertical="top"/>
    </xf>
    <xf numFmtId="180" fontId="13" fillId="3" borderId="79" xfId="0" applyNumberFormat="1" applyFont="1" applyFill="1" applyBorder="1" applyAlignment="1">
      <alignment horizontal="right" vertical="top"/>
    </xf>
    <xf numFmtId="0" fontId="17" fillId="3" borderId="67" xfId="0" applyFont="1" applyFill="1" applyBorder="1"/>
    <xf numFmtId="0" fontId="17" fillId="3" borderId="66" xfId="0" applyFont="1" applyFill="1" applyBorder="1"/>
    <xf numFmtId="0" fontId="17" fillId="3" borderId="117" xfId="0" applyFont="1" applyFill="1" applyBorder="1"/>
    <xf numFmtId="0" fontId="98" fillId="78" borderId="86" xfId="0" applyNumberFormat="1" applyFont="1" applyFill="1" applyBorder="1" applyAlignment="1">
      <alignment horizontal="right"/>
    </xf>
    <xf numFmtId="166" fontId="3" fillId="3" borderId="66" xfId="329" applyNumberFormat="1" applyFont="1" applyFill="1" applyBorder="1" applyAlignment="1">
      <alignment horizontal="right" vertical="center"/>
    </xf>
    <xf numFmtId="183" fontId="22" fillId="3" borderId="67" xfId="0" applyNumberFormat="1" applyFont="1" applyFill="1" applyBorder="1" applyAlignment="1">
      <alignment horizontal="left"/>
    </xf>
    <xf numFmtId="166" fontId="22" fillId="3" borderId="125" xfId="329" applyNumberFormat="1" applyFont="1" applyFill="1" applyBorder="1" applyAlignment="1">
      <alignment horizontal="right"/>
    </xf>
    <xf numFmtId="0" fontId="2" fillId="3" borderId="69" xfId="0" applyNumberFormat="1" applyFont="1" applyFill="1" applyBorder="1" applyAlignment="1">
      <alignment horizontal="left"/>
    </xf>
    <xf numFmtId="0" fontId="2" fillId="3" borderId="70" xfId="0" applyNumberFormat="1" applyFont="1" applyFill="1" applyBorder="1" applyAlignment="1">
      <alignment horizontal="right"/>
    </xf>
    <xf numFmtId="0" fontId="2" fillId="3" borderId="126" xfId="0" applyNumberFormat="1" applyFont="1" applyFill="1" applyBorder="1" applyAlignment="1">
      <alignment horizontal="right"/>
    </xf>
    <xf numFmtId="0" fontId="2" fillId="3" borderId="80" xfId="0" applyFont="1" applyFill="1" applyBorder="1"/>
    <xf numFmtId="166" fontId="2" fillId="3" borderId="102" xfId="0" applyNumberFormat="1" applyFont="1" applyFill="1" applyBorder="1"/>
    <xf numFmtId="166" fontId="2" fillId="3" borderId="127" xfId="0" applyNumberFormat="1" applyFont="1" applyFill="1" applyBorder="1"/>
    <xf numFmtId="166" fontId="2" fillId="3" borderId="127" xfId="0" applyNumberFormat="1" applyFont="1" applyFill="1" applyBorder="1" applyAlignment="1">
      <alignment horizontal="right" vertical="center"/>
    </xf>
    <xf numFmtId="0" fontId="2" fillId="5" borderId="0" xfId="10" applyNumberFormat="1" applyFont="1" applyFill="1" applyBorder="1" applyAlignment="1">
      <alignment horizontal="right" wrapText="1"/>
    </xf>
    <xf numFmtId="0" fontId="1" fillId="76" borderId="65" xfId="10" applyFont="1" applyFill="1" applyBorder="1" applyAlignment="1">
      <alignment horizontal="left" vertical="center"/>
    </xf>
    <xf numFmtId="166" fontId="3" fillId="3" borderId="117" xfId="10" applyNumberFormat="1" applyFont="1" applyFill="1" applyBorder="1" applyAlignment="1">
      <alignment horizontal="right" vertical="center"/>
    </xf>
    <xf numFmtId="166" fontId="23" fillId="5" borderId="117" xfId="10" applyNumberFormat="1" applyFont="1" applyFill="1" applyBorder="1" applyAlignment="1">
      <alignment horizontal="right" vertical="center"/>
    </xf>
    <xf numFmtId="166" fontId="3" fillId="5" borderId="117" xfId="10" applyNumberFormat="1" applyFont="1" applyFill="1" applyBorder="1" applyAlignment="1">
      <alignment horizontal="right" vertical="top"/>
    </xf>
    <xf numFmtId="166" fontId="22" fillId="5" borderId="117" xfId="10" applyNumberFormat="1" applyFont="1" applyFill="1" applyBorder="1" applyAlignment="1">
      <alignment horizontal="right" vertical="center"/>
    </xf>
    <xf numFmtId="166" fontId="22" fillId="3" borderId="117" xfId="10" applyNumberFormat="1" applyFont="1" applyFill="1" applyBorder="1" applyAlignment="1">
      <alignment horizontal="right" vertical="center"/>
    </xf>
    <xf numFmtId="166" fontId="2" fillId="5" borderId="117" xfId="10" applyNumberFormat="1" applyFont="1" applyFill="1" applyBorder="1" applyAlignment="1">
      <alignment horizontal="right" vertical="top"/>
    </xf>
    <xf numFmtId="166" fontId="3" fillId="3" borderId="66" xfId="10" applyNumberFormat="1" applyFont="1" applyFill="1" applyBorder="1" applyAlignment="1">
      <alignment horizontal="right" vertical="center"/>
    </xf>
    <xf numFmtId="166" fontId="23" fillId="3" borderId="66" xfId="10" applyNumberFormat="1" applyFont="1" applyFill="1" applyBorder="1" applyAlignment="1">
      <alignment horizontal="right" vertical="center"/>
    </xf>
    <xf numFmtId="166" fontId="23" fillId="3" borderId="66" xfId="10" applyNumberFormat="1" applyFont="1" applyFill="1" applyBorder="1" applyAlignment="1">
      <alignment horizontal="right" vertical="top"/>
    </xf>
    <xf numFmtId="166" fontId="3" fillId="3" borderId="66" xfId="10" applyNumberFormat="1" applyFont="1" applyFill="1" applyBorder="1" applyAlignment="1">
      <alignment horizontal="right" vertical="top"/>
    </xf>
    <xf numFmtId="0" fontId="3" fillId="3" borderId="67" xfId="10" applyFont="1" applyFill="1" applyBorder="1" applyAlignment="1">
      <alignment horizontal="left" vertical="center" wrapText="1" indent="1"/>
    </xf>
    <xf numFmtId="0" fontId="23" fillId="3" borderId="67" xfId="10" applyFont="1" applyFill="1" applyBorder="1" applyAlignment="1">
      <alignment horizontal="left" vertical="center" wrapText="1"/>
    </xf>
    <xf numFmtId="0" fontId="3" fillId="3" borderId="67" xfId="10" applyFont="1" applyFill="1" applyBorder="1" applyAlignment="1">
      <alignment horizontal="left" vertical="center" wrapText="1"/>
    </xf>
    <xf numFmtId="0" fontId="23" fillId="3" borderId="67" xfId="10" applyFont="1" applyFill="1" applyBorder="1" applyAlignment="1">
      <alignment horizontal="left" vertical="top" wrapText="1"/>
    </xf>
    <xf numFmtId="0" fontId="3" fillId="3" borderId="67" xfId="10" applyFont="1" applyFill="1" applyBorder="1" applyAlignment="1">
      <alignment horizontal="left" vertical="top" wrapText="1"/>
    </xf>
    <xf numFmtId="0" fontId="2" fillId="3" borderId="80" xfId="10" applyFont="1" applyFill="1" applyBorder="1" applyAlignment="1">
      <alignment horizontal="left" vertical="center"/>
    </xf>
    <xf numFmtId="166" fontId="2" fillId="3" borderId="114" xfId="10" applyNumberFormat="1" applyFont="1" applyFill="1" applyBorder="1" applyAlignment="1">
      <alignment horizontal="center" vertical="center"/>
    </xf>
    <xf numFmtId="166" fontId="2" fillId="3" borderId="102" xfId="10" applyNumberFormat="1" applyFont="1" applyFill="1" applyBorder="1" applyAlignment="1">
      <alignment horizontal="right" vertical="center"/>
    </xf>
    <xf numFmtId="166" fontId="2" fillId="3" borderId="115" xfId="10" applyNumberFormat="1" applyFont="1" applyFill="1" applyBorder="1" applyAlignment="1">
      <alignment horizontal="right" vertical="center"/>
    </xf>
    <xf numFmtId="166" fontId="2" fillId="3" borderId="104" xfId="10" applyNumberFormat="1" applyFont="1" applyFill="1" applyBorder="1" applyAlignment="1">
      <alignment horizontal="right" vertical="center"/>
    </xf>
    <xf numFmtId="0" fontId="2" fillId="5" borderId="69" xfId="10" quotePrefix="1" applyNumberFormat="1" applyFont="1" applyFill="1" applyBorder="1" applyAlignment="1">
      <alignment horizontal="left"/>
    </xf>
    <xf numFmtId="0" fontId="2" fillId="3" borderId="128" xfId="10" applyNumberFormat="1" applyFont="1" applyFill="1" applyBorder="1" applyAlignment="1">
      <alignment horizontal="center"/>
    </xf>
    <xf numFmtId="0" fontId="2" fillId="3" borderId="70" xfId="10" applyNumberFormat="1" applyFont="1" applyFill="1" applyBorder="1" applyAlignment="1">
      <alignment horizontal="right" wrapText="1"/>
    </xf>
    <xf numFmtId="0" fontId="98" fillId="78" borderId="116" xfId="10" applyNumberFormat="1" applyFont="1" applyFill="1" applyBorder="1" applyAlignment="1">
      <alignment horizontal="right" wrapText="1"/>
    </xf>
    <xf numFmtId="0" fontId="98" fillId="78" borderId="71" xfId="10" applyNumberFormat="1" applyFont="1" applyFill="1" applyBorder="1" applyAlignment="1">
      <alignment horizontal="right" wrapText="1"/>
    </xf>
    <xf numFmtId="0" fontId="2" fillId="3" borderId="0" xfId="0" applyNumberFormat="1" applyFont="1" applyFill="1" applyBorder="1" applyAlignment="1">
      <alignment horizontal="center"/>
    </xf>
    <xf numFmtId="0" fontId="2" fillId="3" borderId="61" xfId="0" applyNumberFormat="1" applyFont="1" applyFill="1" applyBorder="1" applyAlignment="1">
      <alignment horizontal="center"/>
    </xf>
    <xf numFmtId="0" fontId="2" fillId="3" borderId="39" xfId="0" applyNumberFormat="1" applyFont="1" applyFill="1" applyBorder="1" applyAlignment="1">
      <alignment horizontal="center"/>
    </xf>
    <xf numFmtId="0" fontId="98" fillId="77" borderId="90" xfId="0" applyNumberFormat="1" applyFont="1" applyFill="1" applyBorder="1" applyAlignment="1">
      <alignment horizontal="center"/>
    </xf>
    <xf numFmtId="0" fontId="98" fillId="77" borderId="0" xfId="0" applyNumberFormat="1" applyFont="1" applyFill="1" applyBorder="1" applyAlignment="1">
      <alignment horizontal="center"/>
    </xf>
    <xf numFmtId="0" fontId="98" fillId="77" borderId="66" xfId="0" applyNumberFormat="1" applyFont="1" applyFill="1" applyBorder="1" applyAlignment="1">
      <alignment horizontal="center"/>
    </xf>
    <xf numFmtId="0" fontId="2" fillId="5" borderId="6" xfId="0" applyNumberFormat="1" applyFont="1" applyFill="1" applyBorder="1" applyAlignment="1">
      <alignment horizontal="center"/>
    </xf>
    <xf numFmtId="0" fontId="2" fillId="5" borderId="7" xfId="0" applyNumberFormat="1" applyFont="1" applyFill="1" applyBorder="1" applyAlignment="1">
      <alignment horizontal="center"/>
    </xf>
    <xf numFmtId="0" fontId="1" fillId="77" borderId="98" xfId="0" applyNumberFormat="1" applyFont="1" applyFill="1" applyBorder="1" applyAlignment="1">
      <alignment horizontal="center"/>
    </xf>
    <xf numFmtId="0" fontId="1" fillId="77" borderId="73" xfId="0" applyNumberFormat="1" applyFont="1" applyFill="1" applyBorder="1" applyAlignment="1">
      <alignment horizontal="center"/>
    </xf>
    <xf numFmtId="0" fontId="1" fillId="77" borderId="75" xfId="0" applyNumberFormat="1" applyFont="1" applyFill="1" applyBorder="1" applyAlignment="1">
      <alignment horizontal="center"/>
    </xf>
    <xf numFmtId="0" fontId="2" fillId="3" borderId="43" xfId="0" applyNumberFormat="1" applyFont="1" applyFill="1" applyBorder="1" applyAlignment="1">
      <alignment horizontal="center"/>
    </xf>
    <xf numFmtId="0" fontId="2" fillId="3" borderId="44" xfId="0" applyNumberFormat="1" applyFont="1" applyFill="1" applyBorder="1" applyAlignment="1">
      <alignment horizontal="center"/>
    </xf>
    <xf numFmtId="1" fontId="2" fillId="5" borderId="73" xfId="0" applyNumberFormat="1" applyFont="1" applyFill="1" applyBorder="1" applyAlignment="1">
      <alignment horizontal="center"/>
    </xf>
    <xf numFmtId="1" fontId="2" fillId="5" borderId="92" xfId="0" applyNumberFormat="1" applyFont="1" applyFill="1" applyBorder="1" applyAlignment="1">
      <alignment horizontal="center"/>
    </xf>
    <xf numFmtId="1" fontId="2" fillId="5" borderId="93" xfId="0" applyNumberFormat="1" applyFont="1" applyFill="1" applyBorder="1" applyAlignment="1">
      <alignment horizontal="center"/>
    </xf>
    <xf numFmtId="0" fontId="2" fillId="3" borderId="73" xfId="0" applyNumberFormat="1" applyFont="1" applyFill="1" applyBorder="1" applyAlignment="1">
      <alignment horizontal="center"/>
    </xf>
    <xf numFmtId="0" fontId="2" fillId="3" borderId="99" xfId="0" applyNumberFormat="1" applyFont="1" applyFill="1" applyBorder="1" applyAlignment="1">
      <alignment horizontal="center"/>
    </xf>
    <xf numFmtId="0" fontId="2" fillId="3" borderId="93" xfId="0" applyNumberFormat="1" applyFont="1" applyFill="1" applyBorder="1" applyAlignment="1">
      <alignment horizontal="center"/>
    </xf>
    <xf numFmtId="0" fontId="2" fillId="3" borderId="84" xfId="332" applyNumberFormat="1" applyFont="1" applyFill="1" applyBorder="1" applyAlignment="1">
      <alignment horizontal="center"/>
    </xf>
    <xf numFmtId="0" fontId="99" fillId="77" borderId="89" xfId="332" applyNumberFormat="1" applyFont="1" applyFill="1" applyBorder="1" applyAlignment="1">
      <alignment horizontal="center"/>
    </xf>
    <xf numFmtId="0" fontId="99" fillId="77" borderId="86" xfId="332" applyNumberFormat="1" applyFont="1" applyFill="1" applyBorder="1" applyAlignment="1">
      <alignment horizontal="center"/>
    </xf>
  </cellXfs>
  <cellStyles count="335">
    <cellStyle name="_x000a_mouse.drv=lm" xfId="17"/>
    <cellStyle name="_Column1" xfId="84"/>
    <cellStyle name="_Column2" xfId="85"/>
    <cellStyle name="_Column3" xfId="86"/>
    <cellStyle name="_Column4" xfId="87"/>
    <cellStyle name="_Column5" xfId="88"/>
    <cellStyle name="_Column6" xfId="89"/>
    <cellStyle name="_Column7" xfId="90"/>
    <cellStyle name="_Data" xfId="91"/>
    <cellStyle name="_Data 2" xfId="92"/>
    <cellStyle name="_Header" xfId="93"/>
    <cellStyle name="_Row1" xfId="94"/>
    <cellStyle name="_Row2" xfId="95"/>
    <cellStyle name="_Row3" xfId="96"/>
    <cellStyle name="_Row4" xfId="97"/>
    <cellStyle name="_Row5" xfId="98"/>
    <cellStyle name="_Row6" xfId="99"/>
    <cellStyle name="_Row7" xfId="100"/>
    <cellStyle name="20% - Accent1 2" xfId="207"/>
    <cellStyle name="20% - Accent2 2" xfId="208"/>
    <cellStyle name="20% - Accent3 2" xfId="209"/>
    <cellStyle name="20% - Accent4 2" xfId="210"/>
    <cellStyle name="20% - Accent5 2" xfId="211"/>
    <cellStyle name="20% - Accent6 2" xfId="212"/>
    <cellStyle name="20% - Énfasis1" xfId="18"/>
    <cellStyle name="20% - Énfasis2" xfId="19"/>
    <cellStyle name="20% - Énfasis3" xfId="20"/>
    <cellStyle name="20% - Énfasis4" xfId="21"/>
    <cellStyle name="20% - Énfasis5" xfId="22"/>
    <cellStyle name="20% - Énfasis6" xfId="23"/>
    <cellStyle name="40% - Accent1 2" xfId="213"/>
    <cellStyle name="40% - Accent2 2" xfId="214"/>
    <cellStyle name="40% - Accent3 2" xfId="215"/>
    <cellStyle name="40% - Accent4 2" xfId="216"/>
    <cellStyle name="40% - Accent5 2" xfId="217"/>
    <cellStyle name="40% - Accent6 2" xfId="218"/>
    <cellStyle name="40% - Énfasis1" xfId="24"/>
    <cellStyle name="40% - Énfasis2" xfId="25"/>
    <cellStyle name="40% - Énfasis3" xfId="26"/>
    <cellStyle name="40% - Énfasis4" xfId="27"/>
    <cellStyle name="40% - Énfasis5" xfId="28"/>
    <cellStyle name="40% - Énfasis6" xfId="29"/>
    <cellStyle name="60% - Accent1 2" xfId="219"/>
    <cellStyle name="60% - Accent2 2" xfId="220"/>
    <cellStyle name="60% - Accent3 2" xfId="221"/>
    <cellStyle name="60% - Accent4 2" xfId="222"/>
    <cellStyle name="60% - Accent5 2" xfId="223"/>
    <cellStyle name="60% - Accent6 2" xfId="224"/>
    <cellStyle name="60% - Énfasis1" xfId="30"/>
    <cellStyle name="60% - Énfasis2" xfId="31"/>
    <cellStyle name="60% - Énfasis3" xfId="32"/>
    <cellStyle name="60% - Énfasis4" xfId="33"/>
    <cellStyle name="60% - Énfasis5" xfId="34"/>
    <cellStyle name="60% - Énfasis6" xfId="35"/>
    <cellStyle name="Accent1 - 20%" xfId="101"/>
    <cellStyle name="Accent1 - 40%" xfId="102"/>
    <cellStyle name="Accent1 - 60%" xfId="103"/>
    <cellStyle name="Accent1 2" xfId="225"/>
    <cellStyle name="Accent2 - 20%" xfId="104"/>
    <cellStyle name="Accent2 - 40%" xfId="105"/>
    <cellStyle name="Accent2 - 60%" xfId="106"/>
    <cellStyle name="Accent2 2" xfId="226"/>
    <cellStyle name="Accent3 - 20%" xfId="107"/>
    <cellStyle name="Accent3 - 40%" xfId="108"/>
    <cellStyle name="Accent3 - 60%" xfId="109"/>
    <cellStyle name="Accent3 2" xfId="227"/>
    <cellStyle name="Accent4 - 20%" xfId="110"/>
    <cellStyle name="Accent4 - 40%" xfId="111"/>
    <cellStyle name="Accent4 - 60%" xfId="112"/>
    <cellStyle name="Accent4 2" xfId="228"/>
    <cellStyle name="Accent5 - 20%" xfId="113"/>
    <cellStyle name="Accent5 - 40%" xfId="114"/>
    <cellStyle name="Accent5 - 60%" xfId="115"/>
    <cellStyle name="Accent5 2" xfId="229"/>
    <cellStyle name="Accent6 - 20%" xfId="116"/>
    <cellStyle name="Accent6 - 40%" xfId="117"/>
    <cellStyle name="Accent6 - 60%" xfId="118"/>
    <cellStyle name="Accent6 2" xfId="230"/>
    <cellStyle name="Bad 2" xfId="231"/>
    <cellStyle name="Brand Align Left Text" xfId="36"/>
    <cellStyle name="Brand Default" xfId="37"/>
    <cellStyle name="Brand Percent" xfId="38"/>
    <cellStyle name="Brand Source" xfId="39"/>
    <cellStyle name="Brand Subtitle with Underline" xfId="40"/>
    <cellStyle name="Brand Subtitle without Underline" xfId="41"/>
    <cellStyle name="Brand Title" xfId="42"/>
    <cellStyle name="Buena" xfId="43"/>
    <cellStyle name="Cálculo" xfId="44"/>
    <cellStyle name="Celda de comprobación" xfId="45"/>
    <cellStyle name="Celda vinculada" xfId="46"/>
    <cellStyle name="Check Cell 2" xfId="232"/>
    <cellStyle name="Comma 2" xfId="15"/>
    <cellStyle name="Comma 2 2" xfId="206"/>
    <cellStyle name="Comma 2 3" xfId="330"/>
    <cellStyle name="Comma 3" xfId="119"/>
    <cellStyle name="Comma 3 2" xfId="331"/>
    <cellStyle name="Comma 4" xfId="120"/>
    <cellStyle name="Comma 5" xfId="271"/>
    <cellStyle name="Comma 6" xfId="328"/>
    <cellStyle name="Comma 7" xfId="334"/>
    <cellStyle name="Datum" xfId="121"/>
    <cellStyle name="Dezimal 2" xfId="122"/>
    <cellStyle name="Dezimal 2 2" xfId="123"/>
    <cellStyle name="Dezimal 3" xfId="124"/>
    <cellStyle name="Dezimal 4" xfId="125"/>
    <cellStyle name="Emphasis 1" xfId="126"/>
    <cellStyle name="Emphasis 2" xfId="127"/>
    <cellStyle name="Emphasis 3" xfId="128"/>
    <cellStyle name="Encabezado 4" xfId="47"/>
    <cellStyle name="Énfasis1" xfId="48"/>
    <cellStyle name="Énfasis2" xfId="49"/>
    <cellStyle name="Énfasis3" xfId="50"/>
    <cellStyle name="Énfasis4" xfId="51"/>
    <cellStyle name="Énfasis5" xfId="52"/>
    <cellStyle name="Énfasis6" xfId="53"/>
    <cellStyle name="Entrada" xfId="54"/>
    <cellStyle name="Euro" xfId="129"/>
    <cellStyle name="EY0dp" xfId="13"/>
    <cellStyle name="EY1dp" xfId="1"/>
    <cellStyle name="EY1dp 2" xfId="12"/>
    <cellStyle name="EYColumnHeading" xfId="2"/>
    <cellStyle name="EYCurrency" xfId="3"/>
    <cellStyle name="EYNotes" xfId="4"/>
    <cellStyle name="EYNotesHeading" xfId="5"/>
    <cellStyle name="EYtext" xfId="6"/>
    <cellStyle name="EYtext 2" xfId="11"/>
    <cellStyle name="EYtextbold" xfId="7"/>
    <cellStyle name="EYtextitalic" xfId="8"/>
    <cellStyle name="Feeder Field" xfId="77"/>
    <cellStyle name="Feeder Field - Light" xfId="78"/>
    <cellStyle name="Good 2" xfId="233"/>
    <cellStyle name="Grey" xfId="55"/>
    <cellStyle name="Heading 1 2" xfId="234"/>
    <cellStyle name="Heading 2 2" xfId="235"/>
    <cellStyle name="Heading 3 2" xfId="236"/>
    <cellStyle name="Heading 4 2" xfId="237"/>
    <cellStyle name="Hyperlink" xfId="9" builtinId="8"/>
    <cellStyle name="Hyperlink 2" xfId="130"/>
    <cellStyle name="Hyperlink 3" xfId="131"/>
    <cellStyle name="Hyperlink 4" xfId="238"/>
    <cellStyle name="Hyperlink 5" xfId="239"/>
    <cellStyle name="Incorrecto" xfId="56"/>
    <cellStyle name="Input [yellow]" xfId="57"/>
    <cellStyle name="Input 1" xfId="79"/>
    <cellStyle name="Input 1 - Light" xfId="80"/>
    <cellStyle name="Linked Cell 2" xfId="240"/>
    <cellStyle name="Milliers_2004 _BSFR_CASA et Amiante - Résultats v2" xfId="58"/>
    <cellStyle name="Neutral 2" xfId="272"/>
    <cellStyle name="Non défini" xfId="59"/>
    <cellStyle name="Normal" xfId="0" builtinId="0"/>
    <cellStyle name="Normal - Style1" xfId="60"/>
    <cellStyle name="Normal 2" xfId="10"/>
    <cellStyle name="Normal 2 2" xfId="16"/>
    <cellStyle name="Normal 2_Project Azur+_Konsotool_Abfrage 2012" xfId="204"/>
    <cellStyle name="Normal 3" xfId="14"/>
    <cellStyle name="Normal 3 2" xfId="203"/>
    <cellStyle name="Normal 4" xfId="132"/>
    <cellStyle name="Normal 5" xfId="133"/>
    <cellStyle name="Normal 6" xfId="134"/>
    <cellStyle name="Normal 7" xfId="273"/>
    <cellStyle name="Normal 8" xfId="274"/>
    <cellStyle name="Normale_RG13_Statement Inc_Budget1" xfId="61"/>
    <cellStyle name="Notas" xfId="62"/>
    <cellStyle name="Note 2" xfId="241"/>
    <cellStyle name="Nr." xfId="135"/>
    <cellStyle name="Percent" xfId="83" builtinId="5"/>
    <cellStyle name="Percent [2]" xfId="63"/>
    <cellStyle name="Percent 2" xfId="136"/>
    <cellStyle name="Percent 2 2" xfId="137"/>
    <cellStyle name="Percent 2 3" xfId="242"/>
    <cellStyle name="Percent 3" xfId="138"/>
    <cellStyle name="Percent 4" xfId="243"/>
    <cellStyle name="Percent 5" xfId="244"/>
    <cellStyle name="Percent 6" xfId="245"/>
    <cellStyle name="Percent 7" xfId="246"/>
    <cellStyle name="Prozent 2" xfId="139"/>
    <cellStyle name="Prozent 3" xfId="140"/>
    <cellStyle name="Prozent 4" xfId="141"/>
    <cellStyle name="Prozent 5" xfId="333"/>
    <cellStyle name="Salida" xfId="64"/>
    <cellStyle name="SAPBEXaggData" xfId="142"/>
    <cellStyle name="SAPBEXaggData 2" xfId="275"/>
    <cellStyle name="SAPBEXaggData_R800 20111031" xfId="276"/>
    <cellStyle name="SAPBEXaggDataEmph" xfId="143"/>
    <cellStyle name="SAPBEXaggDataEmph 2" xfId="277"/>
    <cellStyle name="SAPBEXaggDataEmph_R800 20111031" xfId="278"/>
    <cellStyle name="SAPBEXaggItem" xfId="144"/>
    <cellStyle name="SAPBEXaggItem 2" xfId="279"/>
    <cellStyle name="SAPBEXaggItem_R800 20111031" xfId="280"/>
    <cellStyle name="SAPBEXaggItemX" xfId="145"/>
    <cellStyle name="SAPBEXaggItemX 2" xfId="146"/>
    <cellStyle name="SAPBEXchaText" xfId="147"/>
    <cellStyle name="SAPBEXchaText 2" xfId="281"/>
    <cellStyle name="SAPBEXchaText_R800 20111031" xfId="282"/>
    <cellStyle name="SAPBEXexcBad7" xfId="148"/>
    <cellStyle name="SAPBEXexcBad7 2" xfId="283"/>
    <cellStyle name="SAPBEXexcBad8" xfId="149"/>
    <cellStyle name="SAPBEXexcBad8 2" xfId="284"/>
    <cellStyle name="SAPBEXexcBad9" xfId="150"/>
    <cellStyle name="SAPBEXexcBad9 2" xfId="285"/>
    <cellStyle name="SAPBEXexcCritical4" xfId="151"/>
    <cellStyle name="SAPBEXexcCritical4 2" xfId="286"/>
    <cellStyle name="SAPBEXexcCritical5" xfId="152"/>
    <cellStyle name="SAPBEXexcCritical5 2" xfId="287"/>
    <cellStyle name="SAPBEXexcCritical6" xfId="153"/>
    <cellStyle name="SAPBEXexcCritical6 2" xfId="288"/>
    <cellStyle name="SAPBEXexcGood1" xfId="154"/>
    <cellStyle name="SAPBEXexcGood1 2" xfId="289"/>
    <cellStyle name="SAPBEXexcGood2" xfId="155"/>
    <cellStyle name="SAPBEXexcGood2 2" xfId="290"/>
    <cellStyle name="SAPBEXexcGood3" xfId="156"/>
    <cellStyle name="SAPBEXexcGood3 2" xfId="291"/>
    <cellStyle name="SAPBEXfilterDrill" xfId="157"/>
    <cellStyle name="SAPBEXfilterDrill 2" xfId="292"/>
    <cellStyle name="SAPBEXfilterDrill_R800" xfId="293"/>
    <cellStyle name="SAPBEXfilterItem" xfId="158"/>
    <cellStyle name="SAPBEXfilterItem 2" xfId="294"/>
    <cellStyle name="SAPBEXfilterItem_R800 20111031" xfId="295"/>
    <cellStyle name="SAPBEXfilterText" xfId="159"/>
    <cellStyle name="SAPBEXfilterText 2" xfId="296"/>
    <cellStyle name="SAPBEXformats" xfId="160"/>
    <cellStyle name="SAPBEXformats 2" xfId="297"/>
    <cellStyle name="SAPBEXheaderItem" xfId="161"/>
    <cellStyle name="SAPBEXheaderItem 2" xfId="298"/>
    <cellStyle name="SAPBEXheaderText" xfId="162"/>
    <cellStyle name="SAPBEXheaderText 2" xfId="299"/>
    <cellStyle name="SAPBEXHLevel0" xfId="163"/>
    <cellStyle name="SAPBEXHLevel0 2" xfId="164"/>
    <cellStyle name="SAPBEXHLevel0X" xfId="165"/>
    <cellStyle name="SAPBEXHLevel0X 2" xfId="166"/>
    <cellStyle name="SAPBEXHLevel1" xfId="167"/>
    <cellStyle name="SAPBEXHLevel1 2" xfId="168"/>
    <cellStyle name="SAPBEXHLevel1X" xfId="169"/>
    <cellStyle name="SAPBEXHLevel1X 2" xfId="170"/>
    <cellStyle name="SAPBEXHLevel2" xfId="171"/>
    <cellStyle name="SAPBEXHLevel2 2" xfId="172"/>
    <cellStyle name="SAPBEXHLevel2X" xfId="173"/>
    <cellStyle name="SAPBEXHLevel2X 2" xfId="174"/>
    <cellStyle name="SAPBEXHLevel3" xfId="175"/>
    <cellStyle name="SAPBEXHLevel3 2" xfId="176"/>
    <cellStyle name="SAPBEXHLevel3X" xfId="177"/>
    <cellStyle name="SAPBEXHLevel3X 2" xfId="178"/>
    <cellStyle name="SAPBEXinputData" xfId="179"/>
    <cellStyle name="SAPBEXItemHeader" xfId="247"/>
    <cellStyle name="SAPBEXresData" xfId="180"/>
    <cellStyle name="SAPBEXresData 2" xfId="300"/>
    <cellStyle name="SAPBEXresDataEmph" xfId="181"/>
    <cellStyle name="SAPBEXresDataEmph 2" xfId="301"/>
    <cellStyle name="SAPBEXresItem" xfId="182"/>
    <cellStyle name="SAPBEXresItem 2" xfId="302"/>
    <cellStyle name="SAPBEXresItemX" xfId="183"/>
    <cellStyle name="SAPBEXresItemX 2" xfId="184"/>
    <cellStyle name="SAPBEXstdData" xfId="185"/>
    <cellStyle name="SAPBEXstdData 2" xfId="303"/>
    <cellStyle name="SAPBEXstdData_R800 20111031" xfId="304"/>
    <cellStyle name="SAPBEXstdDataEmph" xfId="186"/>
    <cellStyle name="SAPBEXstdDataEmph 2" xfId="305"/>
    <cellStyle name="SAPBEXstdDataEmph_R800 20111031" xfId="306"/>
    <cellStyle name="SAPBEXstdItem" xfId="187"/>
    <cellStyle name="SAPBEXstdItem 2" xfId="307"/>
    <cellStyle name="SAPBEXstdItem_R800 20111031" xfId="308"/>
    <cellStyle name="SAPBEXstdItemX" xfId="188"/>
    <cellStyle name="SAPBEXstdItemX 2" xfId="189"/>
    <cellStyle name="SAPBEXtitle" xfId="190"/>
    <cellStyle name="SAPBEXtitle 2" xfId="309"/>
    <cellStyle name="SAPBEXunassignedItem" xfId="248"/>
    <cellStyle name="SAPBEXunassignedItem 2" xfId="310"/>
    <cellStyle name="SAPBEXundefined" xfId="191"/>
    <cellStyle name="SAPBEXundefined 2" xfId="311"/>
    <cellStyle name="Sheet Title" xfId="192"/>
    <cellStyle name="Sheet Title 2" xfId="312"/>
    <cellStyle name="Standard 2" xfId="193"/>
    <cellStyle name="Standard 2 2" xfId="313"/>
    <cellStyle name="Standard 3" xfId="194"/>
    <cellStyle name="Standard 3 2" xfId="329"/>
    <cellStyle name="Standard 4" xfId="195"/>
    <cellStyle name="Standard 5" xfId="205"/>
    <cellStyle name="Standard 6" xfId="332"/>
    <cellStyle name="Stil 1" xfId="196"/>
    <cellStyle name="Style 1" xfId="65"/>
    <cellStyle name="TEUR" xfId="197"/>
    <cellStyle name="Texto de advertencia" xfId="66"/>
    <cellStyle name="Texto explicativo" xfId="67"/>
    <cellStyle name="Title 1" xfId="81"/>
    <cellStyle name="Title 2" xfId="82"/>
    <cellStyle name="Título" xfId="68"/>
    <cellStyle name="Título 1" xfId="69"/>
    <cellStyle name="Título 2" xfId="70"/>
    <cellStyle name="Título 3" xfId="71"/>
    <cellStyle name="Tusental_Blad1" xfId="202"/>
    <cellStyle name="W?hrung [0]_1" xfId="72"/>
    <cellStyle name="W?hrung_1" xfId="73"/>
    <cellStyle name="weekly" xfId="74"/>
    <cellStyle name="ハイパーリンク" xfId="75"/>
    <cellStyle name="강조색1 2" xfId="249"/>
    <cellStyle name="강조색2 2" xfId="250"/>
    <cellStyle name="강조색3 2" xfId="251"/>
    <cellStyle name="강조색4 2" xfId="252"/>
    <cellStyle name="강조색5 2" xfId="253"/>
    <cellStyle name="강조색6 2" xfId="254"/>
    <cellStyle name="경고문 2" xfId="255"/>
    <cellStyle name="계산 2" xfId="256"/>
    <cellStyle name="나쁨 2" xfId="257"/>
    <cellStyle name="메모 2" xfId="258"/>
    <cellStyle name="백분율 2" xfId="314"/>
    <cellStyle name="보통 2" xfId="259"/>
    <cellStyle name="셀 확인 2" xfId="260"/>
    <cellStyle name="쉼표 [0] 2" xfId="315"/>
    <cellStyle name="연결된 셀 2" xfId="261"/>
    <cellStyle name="요약 2" xfId="262"/>
    <cellStyle name="입력 2" xfId="263"/>
    <cellStyle name="제목 1 2" xfId="264"/>
    <cellStyle name="제목 2 2" xfId="265"/>
    <cellStyle name="제목 3 2" xfId="266"/>
    <cellStyle name="제목 4 2" xfId="267"/>
    <cellStyle name="좋음 2" xfId="268"/>
    <cellStyle name="출력 2" xfId="269"/>
    <cellStyle name="표준 10" xfId="316"/>
    <cellStyle name="표준 11" xfId="317"/>
    <cellStyle name="표준 12" xfId="318"/>
    <cellStyle name="표준 13" xfId="319"/>
    <cellStyle name="표준 14" xfId="320"/>
    <cellStyle name="표준 2" xfId="321"/>
    <cellStyle name="표준 3" xfId="270"/>
    <cellStyle name="표준 4" xfId="322"/>
    <cellStyle name="표준 5" xfId="323"/>
    <cellStyle name="표준 6" xfId="324"/>
    <cellStyle name="표준 7" xfId="325"/>
    <cellStyle name="표준 8" xfId="326"/>
    <cellStyle name="표준 9" xfId="327"/>
    <cellStyle name="桁区切り [0.00]_Int.ZinssatzeInLW" xfId="198"/>
    <cellStyle name="桁区切り_Int.ZinssatzeInLW" xfId="199"/>
    <cellStyle name="表示済みのハイパーリンク" xfId="76"/>
    <cellStyle name="通貨 [0.00]_Int.ZinssatzeInLW" xfId="200"/>
    <cellStyle name="通貨_Int.ZinssatzeInLW" xfId="201"/>
  </cellStyles>
  <dxfs count="2">
    <dxf>
      <font>
        <color rgb="FFC00000"/>
      </font>
      <fill>
        <patternFill>
          <bgColor theme="5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409DAD"/>
      <rgbColor rgb="00BFDEE4"/>
      <rgbColor rgb="00AA5CAA"/>
      <rgbColor rgb="00E3C9E3"/>
      <rgbColor rgb="00BDB694"/>
      <rgbColor rgb="00E9E7DB"/>
      <rgbColor rgb="009BCA40"/>
      <rgbColor rgb="00DEEDBF"/>
      <rgbColor rgb="00007C92"/>
      <rgbColor rgb="008E258D"/>
      <rgbColor rgb="00A79E70"/>
      <rgbColor rgb="007AB800"/>
      <rgbColor rgb="0000338D"/>
      <rgbColor rgb="00C84E00"/>
      <rgbColor rgb="0098C6EA"/>
      <rgbColor rgb="0000338D"/>
      <rgbColor rgb="004066AA"/>
      <rgbColor rgb="00BFCCE3"/>
      <rgbColor rgb="00D67A40"/>
      <rgbColor rgb="00F1D3BF"/>
      <rgbColor rgb="00B2D4EF"/>
      <rgbColor rgb="00E5F1FA"/>
      <rgbColor rgb="00B6646B"/>
      <rgbColor rgb="00E7CBCE"/>
      <rgbColor rgb="003366FF"/>
      <rgbColor rgb="0033CCCC"/>
      <rgbColor rgb="0099CC00"/>
      <rgbColor rgb="00F5B36A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6E9EE"/>
      <rgbColor rgb="00333399"/>
      <rgbColor rgb="00333333"/>
    </indexedColors>
    <mruColors>
      <color rgb="FF009A44"/>
      <color rgb="FF6D2077"/>
      <color rgb="FF409DAD"/>
      <color rgb="FFE5F2F4"/>
      <color rgb="FF8E258D"/>
      <color rgb="FFB6646B"/>
      <color rgb="FFAA5CAA"/>
      <color rgb="FF2FC9FF"/>
      <color rgb="FF9BCA40"/>
      <color rgb="FF0033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9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34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25.xml"/><Relationship Id="rId47" Type="http://schemas.openxmlformats.org/officeDocument/2006/relationships/externalLink" Target="externalLinks/externalLink30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externalLink" Target="externalLinks/externalLink16.xml"/><Relationship Id="rId38" Type="http://schemas.openxmlformats.org/officeDocument/2006/relationships/externalLink" Target="externalLinks/externalLink21.xml"/><Relationship Id="rId46" Type="http://schemas.openxmlformats.org/officeDocument/2006/relationships/externalLink" Target="externalLinks/externalLink2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24.xml"/><Relationship Id="rId54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externalLink" Target="externalLinks/externalLink15.xml"/><Relationship Id="rId37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23.xml"/><Relationship Id="rId45" Type="http://schemas.openxmlformats.org/officeDocument/2006/relationships/externalLink" Target="externalLinks/externalLink28.xml"/><Relationship Id="rId53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19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externalLink" Target="externalLinks/externalLink14.xml"/><Relationship Id="rId44" Type="http://schemas.openxmlformats.org/officeDocument/2006/relationships/externalLink" Target="externalLinks/externalLink27.xml"/><Relationship Id="rId52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13.xml"/><Relationship Id="rId35" Type="http://schemas.openxmlformats.org/officeDocument/2006/relationships/externalLink" Target="externalLinks/externalLink18.xml"/><Relationship Id="rId43" Type="http://schemas.openxmlformats.org/officeDocument/2006/relationships/externalLink" Target="externalLinks/externalLink26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96871169474822"/>
          <c:y val="0.16850828729281794"/>
          <c:w val="0.81616462976739457"/>
          <c:h val="0.6767955801105900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7C92"/>
            </a:solidFill>
            <a:ln w="25400">
              <a:noFill/>
            </a:ln>
          </c:spPr>
          <c:invertIfNegative val="0"/>
          <c:cat>
            <c:strRef>
              <c:f>Bridge!$B$3:$B$39</c:f>
              <c:strCache>
                <c:ptCount val="37"/>
                <c:pt idx="0">
                  <c:v>FY10
 EBITDA</c:v>
                </c:pt>
                <c:pt idx="1">
                  <c:v> 1 </c:v>
                </c:pt>
                <c:pt idx="2">
                  <c:v> 2 </c:v>
                </c:pt>
                <c:pt idx="3">
                  <c:v> 3 </c:v>
                </c:pt>
                <c:pt idx="4">
                  <c:v> 4 </c:v>
                </c:pt>
                <c:pt idx="5">
                  <c:v> 5 </c:v>
                </c:pt>
                <c:pt idx="6">
                  <c:v> 6 </c:v>
                </c:pt>
                <c:pt idx="7">
                  <c:v> 7 </c:v>
                </c:pt>
                <c:pt idx="8">
                  <c:v> 8 </c:v>
                </c:pt>
                <c:pt idx="9">
                  <c:v>YYY2
 EBITDA</c:v>
                </c:pt>
                <c:pt idx="10">
                  <c:v> 1 </c:v>
                </c:pt>
                <c:pt idx="11">
                  <c:v> 2 </c:v>
                </c:pt>
                <c:pt idx="12">
                  <c:v> 3 </c:v>
                </c:pt>
                <c:pt idx="13">
                  <c:v> 4 </c:v>
                </c:pt>
                <c:pt idx="14">
                  <c:v> 5 </c:v>
                </c:pt>
                <c:pt idx="15">
                  <c:v> 6 </c:v>
                </c:pt>
                <c:pt idx="16">
                  <c:v> 7 </c:v>
                </c:pt>
                <c:pt idx="17">
                  <c:v> 8 </c:v>
                </c:pt>
                <c:pt idx="18">
                  <c:v>YYY3
 EBITDA</c:v>
                </c:pt>
                <c:pt idx="19">
                  <c:v> 1 </c:v>
                </c:pt>
                <c:pt idx="20">
                  <c:v> 2 </c:v>
                </c:pt>
                <c:pt idx="21">
                  <c:v> 3 </c:v>
                </c:pt>
                <c:pt idx="22">
                  <c:v> 4 </c:v>
                </c:pt>
                <c:pt idx="23">
                  <c:v> 5 </c:v>
                </c:pt>
                <c:pt idx="24">
                  <c:v> 6 </c:v>
                </c:pt>
                <c:pt idx="25">
                  <c:v> 7 </c:v>
                </c:pt>
                <c:pt idx="26">
                  <c:v> 8 </c:v>
                </c:pt>
                <c:pt idx="27">
                  <c:v>YYY4
 EBITDA</c:v>
                </c:pt>
                <c:pt idx="28">
                  <c:v> 1 </c:v>
                </c:pt>
                <c:pt idx="29">
                  <c:v> 2 </c:v>
                </c:pt>
                <c:pt idx="30">
                  <c:v> 3 </c:v>
                </c:pt>
                <c:pt idx="31">
                  <c:v> 4 </c:v>
                </c:pt>
                <c:pt idx="32">
                  <c:v> 5 </c:v>
                </c:pt>
                <c:pt idx="33">
                  <c:v> 6 </c:v>
                </c:pt>
                <c:pt idx="34">
                  <c:v> 7 </c:v>
                </c:pt>
                <c:pt idx="35">
                  <c:v> 8 </c:v>
                </c:pt>
                <c:pt idx="36">
                  <c:v>YYY5
 EBITDA</c:v>
                </c:pt>
              </c:strCache>
            </c:strRef>
          </c:cat>
          <c:val>
            <c:numRef>
              <c:f>Bridge!$E$3:$E$39</c:f>
              <c:numCache>
                <c:formatCode>_(* #,##0.0_);_(* \(#,##0.0\);_(* " - "_);_(@_)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spPr>
            <a:noFill/>
            <a:ln w="25400">
              <a:noFill/>
            </a:ln>
          </c:spPr>
          <c:invertIfNegative val="0"/>
          <c:cat>
            <c:strRef>
              <c:f>Bridge!$B$3:$B$39</c:f>
              <c:strCache>
                <c:ptCount val="37"/>
                <c:pt idx="0">
                  <c:v>FY10
 EBITDA</c:v>
                </c:pt>
                <c:pt idx="1">
                  <c:v> 1 </c:v>
                </c:pt>
                <c:pt idx="2">
                  <c:v> 2 </c:v>
                </c:pt>
                <c:pt idx="3">
                  <c:v> 3 </c:v>
                </c:pt>
                <c:pt idx="4">
                  <c:v> 4 </c:v>
                </c:pt>
                <c:pt idx="5">
                  <c:v> 5 </c:v>
                </c:pt>
                <c:pt idx="6">
                  <c:v> 6 </c:v>
                </c:pt>
                <c:pt idx="7">
                  <c:v> 7 </c:v>
                </c:pt>
                <c:pt idx="8">
                  <c:v> 8 </c:v>
                </c:pt>
                <c:pt idx="9">
                  <c:v>YYY2
 EBITDA</c:v>
                </c:pt>
                <c:pt idx="10">
                  <c:v> 1 </c:v>
                </c:pt>
                <c:pt idx="11">
                  <c:v> 2 </c:v>
                </c:pt>
                <c:pt idx="12">
                  <c:v> 3 </c:v>
                </c:pt>
                <c:pt idx="13">
                  <c:v> 4 </c:v>
                </c:pt>
                <c:pt idx="14">
                  <c:v> 5 </c:v>
                </c:pt>
                <c:pt idx="15">
                  <c:v> 6 </c:v>
                </c:pt>
                <c:pt idx="16">
                  <c:v> 7 </c:v>
                </c:pt>
                <c:pt idx="17">
                  <c:v> 8 </c:v>
                </c:pt>
                <c:pt idx="18">
                  <c:v>YYY3
 EBITDA</c:v>
                </c:pt>
                <c:pt idx="19">
                  <c:v> 1 </c:v>
                </c:pt>
                <c:pt idx="20">
                  <c:v> 2 </c:v>
                </c:pt>
                <c:pt idx="21">
                  <c:v> 3 </c:v>
                </c:pt>
                <c:pt idx="22">
                  <c:v> 4 </c:v>
                </c:pt>
                <c:pt idx="23">
                  <c:v> 5 </c:v>
                </c:pt>
                <c:pt idx="24">
                  <c:v> 6 </c:v>
                </c:pt>
                <c:pt idx="25">
                  <c:v> 7 </c:v>
                </c:pt>
                <c:pt idx="26">
                  <c:v> 8 </c:v>
                </c:pt>
                <c:pt idx="27">
                  <c:v>YYY4
 EBITDA</c:v>
                </c:pt>
                <c:pt idx="28">
                  <c:v> 1 </c:v>
                </c:pt>
                <c:pt idx="29">
                  <c:v> 2 </c:v>
                </c:pt>
                <c:pt idx="30">
                  <c:v> 3 </c:v>
                </c:pt>
                <c:pt idx="31">
                  <c:v> 4 </c:v>
                </c:pt>
                <c:pt idx="32">
                  <c:v> 5 </c:v>
                </c:pt>
                <c:pt idx="33">
                  <c:v> 6 </c:v>
                </c:pt>
                <c:pt idx="34">
                  <c:v> 7 </c:v>
                </c:pt>
                <c:pt idx="35">
                  <c:v> 8 </c:v>
                </c:pt>
                <c:pt idx="36">
                  <c:v>YYY5
 EBITDA</c:v>
                </c:pt>
              </c:strCache>
            </c:strRef>
          </c:cat>
          <c:val>
            <c:numRef>
              <c:f>Bridge!$I$3:$I$39</c:f>
              <c:numCache>
                <c:formatCode>_(* #,##0.0_);_(* \(#,##0.0\);_(* " - "_);_(@_)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8E258D"/>
            </a:solidFill>
            <a:ln w="25400">
              <a:noFill/>
            </a:ln>
          </c:spPr>
          <c:invertIfNegative val="0"/>
          <c:cat>
            <c:strRef>
              <c:f>Bridge!$B$3:$B$39</c:f>
              <c:strCache>
                <c:ptCount val="37"/>
                <c:pt idx="0">
                  <c:v>FY10
 EBITDA</c:v>
                </c:pt>
                <c:pt idx="1">
                  <c:v> 1 </c:v>
                </c:pt>
                <c:pt idx="2">
                  <c:v> 2 </c:v>
                </c:pt>
                <c:pt idx="3">
                  <c:v> 3 </c:v>
                </c:pt>
                <c:pt idx="4">
                  <c:v> 4 </c:v>
                </c:pt>
                <c:pt idx="5">
                  <c:v> 5 </c:v>
                </c:pt>
                <c:pt idx="6">
                  <c:v> 6 </c:v>
                </c:pt>
                <c:pt idx="7">
                  <c:v> 7 </c:v>
                </c:pt>
                <c:pt idx="8">
                  <c:v> 8 </c:v>
                </c:pt>
                <c:pt idx="9">
                  <c:v>YYY2
 EBITDA</c:v>
                </c:pt>
                <c:pt idx="10">
                  <c:v> 1 </c:v>
                </c:pt>
                <c:pt idx="11">
                  <c:v> 2 </c:v>
                </c:pt>
                <c:pt idx="12">
                  <c:v> 3 </c:v>
                </c:pt>
                <c:pt idx="13">
                  <c:v> 4 </c:v>
                </c:pt>
                <c:pt idx="14">
                  <c:v> 5 </c:v>
                </c:pt>
                <c:pt idx="15">
                  <c:v> 6 </c:v>
                </c:pt>
                <c:pt idx="16">
                  <c:v> 7 </c:v>
                </c:pt>
                <c:pt idx="17">
                  <c:v> 8 </c:v>
                </c:pt>
                <c:pt idx="18">
                  <c:v>YYY3
 EBITDA</c:v>
                </c:pt>
                <c:pt idx="19">
                  <c:v> 1 </c:v>
                </c:pt>
                <c:pt idx="20">
                  <c:v> 2 </c:v>
                </c:pt>
                <c:pt idx="21">
                  <c:v> 3 </c:v>
                </c:pt>
                <c:pt idx="22">
                  <c:v> 4 </c:v>
                </c:pt>
                <c:pt idx="23">
                  <c:v> 5 </c:v>
                </c:pt>
                <c:pt idx="24">
                  <c:v> 6 </c:v>
                </c:pt>
                <c:pt idx="25">
                  <c:v> 7 </c:v>
                </c:pt>
                <c:pt idx="26">
                  <c:v> 8 </c:v>
                </c:pt>
                <c:pt idx="27">
                  <c:v>YYY4
 EBITDA</c:v>
                </c:pt>
                <c:pt idx="28">
                  <c:v> 1 </c:v>
                </c:pt>
                <c:pt idx="29">
                  <c:v> 2 </c:v>
                </c:pt>
                <c:pt idx="30">
                  <c:v> 3 </c:v>
                </c:pt>
                <c:pt idx="31">
                  <c:v> 4 </c:v>
                </c:pt>
                <c:pt idx="32">
                  <c:v> 5 </c:v>
                </c:pt>
                <c:pt idx="33">
                  <c:v> 6 </c:v>
                </c:pt>
                <c:pt idx="34">
                  <c:v> 7 </c:v>
                </c:pt>
                <c:pt idx="35">
                  <c:v> 8 </c:v>
                </c:pt>
                <c:pt idx="36">
                  <c:v>YYY5
 EBITDA</c:v>
                </c:pt>
              </c:strCache>
            </c:strRef>
          </c:cat>
          <c:val>
            <c:numRef>
              <c:f>Bridge!$L$3:$L$39</c:f>
              <c:numCache>
                <c:formatCode>_(* #,##0.0_);_(* \(#,##0.0\);_(* " - "_);_(@_)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7AB800"/>
            </a:solidFill>
            <a:ln w="25400">
              <a:noFill/>
            </a:ln>
          </c:spPr>
          <c:invertIfNegative val="0"/>
          <c:cat>
            <c:strRef>
              <c:f>Bridge!$B$3:$B$39</c:f>
              <c:strCache>
                <c:ptCount val="37"/>
                <c:pt idx="0">
                  <c:v>FY10
 EBITDA</c:v>
                </c:pt>
                <c:pt idx="1">
                  <c:v> 1 </c:v>
                </c:pt>
                <c:pt idx="2">
                  <c:v> 2 </c:v>
                </c:pt>
                <c:pt idx="3">
                  <c:v> 3 </c:v>
                </c:pt>
                <c:pt idx="4">
                  <c:v> 4 </c:v>
                </c:pt>
                <c:pt idx="5">
                  <c:v> 5 </c:v>
                </c:pt>
                <c:pt idx="6">
                  <c:v> 6 </c:v>
                </c:pt>
                <c:pt idx="7">
                  <c:v> 7 </c:v>
                </c:pt>
                <c:pt idx="8">
                  <c:v> 8 </c:v>
                </c:pt>
                <c:pt idx="9">
                  <c:v>YYY2
 EBITDA</c:v>
                </c:pt>
                <c:pt idx="10">
                  <c:v> 1 </c:v>
                </c:pt>
                <c:pt idx="11">
                  <c:v> 2 </c:v>
                </c:pt>
                <c:pt idx="12">
                  <c:v> 3 </c:v>
                </c:pt>
                <c:pt idx="13">
                  <c:v> 4 </c:v>
                </c:pt>
                <c:pt idx="14">
                  <c:v> 5 </c:v>
                </c:pt>
                <c:pt idx="15">
                  <c:v> 6 </c:v>
                </c:pt>
                <c:pt idx="16">
                  <c:v> 7 </c:v>
                </c:pt>
                <c:pt idx="17">
                  <c:v> 8 </c:v>
                </c:pt>
                <c:pt idx="18">
                  <c:v>YYY3
 EBITDA</c:v>
                </c:pt>
                <c:pt idx="19">
                  <c:v> 1 </c:v>
                </c:pt>
                <c:pt idx="20">
                  <c:v> 2 </c:v>
                </c:pt>
                <c:pt idx="21">
                  <c:v> 3 </c:v>
                </c:pt>
                <c:pt idx="22">
                  <c:v> 4 </c:v>
                </c:pt>
                <c:pt idx="23">
                  <c:v> 5 </c:v>
                </c:pt>
                <c:pt idx="24">
                  <c:v> 6 </c:v>
                </c:pt>
                <c:pt idx="25">
                  <c:v> 7 </c:v>
                </c:pt>
                <c:pt idx="26">
                  <c:v> 8 </c:v>
                </c:pt>
                <c:pt idx="27">
                  <c:v>YYY4
 EBITDA</c:v>
                </c:pt>
                <c:pt idx="28">
                  <c:v> 1 </c:v>
                </c:pt>
                <c:pt idx="29">
                  <c:v> 2 </c:v>
                </c:pt>
                <c:pt idx="30">
                  <c:v> 3 </c:v>
                </c:pt>
                <c:pt idx="31">
                  <c:v> 4 </c:v>
                </c:pt>
                <c:pt idx="32">
                  <c:v> 5 </c:v>
                </c:pt>
                <c:pt idx="33">
                  <c:v> 6 </c:v>
                </c:pt>
                <c:pt idx="34">
                  <c:v> 7 </c:v>
                </c:pt>
                <c:pt idx="35">
                  <c:v> 8 </c:v>
                </c:pt>
                <c:pt idx="36">
                  <c:v>YYY5
 EBITDA</c:v>
                </c:pt>
              </c:strCache>
            </c:strRef>
          </c:cat>
          <c:val>
            <c:numRef>
              <c:f>Bridge!$O$3:$O$39</c:f>
              <c:numCache>
                <c:formatCode>_(* #,##0.0_);_(* \(#,##0.0\);_(* " - "_);_(@_)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4"/>
          <c:order val="4"/>
          <c:spPr>
            <a:noFill/>
            <a:ln w="25400">
              <a:noFill/>
            </a:ln>
          </c:spPr>
          <c:invertIfNegative val="0"/>
          <c:cat>
            <c:strRef>
              <c:f>Bridge!$B$3:$B$39</c:f>
              <c:strCache>
                <c:ptCount val="37"/>
                <c:pt idx="0">
                  <c:v>FY10
 EBITDA</c:v>
                </c:pt>
                <c:pt idx="1">
                  <c:v> 1 </c:v>
                </c:pt>
                <c:pt idx="2">
                  <c:v> 2 </c:v>
                </c:pt>
                <c:pt idx="3">
                  <c:v> 3 </c:v>
                </c:pt>
                <c:pt idx="4">
                  <c:v> 4 </c:v>
                </c:pt>
                <c:pt idx="5">
                  <c:v> 5 </c:v>
                </c:pt>
                <c:pt idx="6">
                  <c:v> 6 </c:v>
                </c:pt>
                <c:pt idx="7">
                  <c:v> 7 </c:v>
                </c:pt>
                <c:pt idx="8">
                  <c:v> 8 </c:v>
                </c:pt>
                <c:pt idx="9">
                  <c:v>YYY2
 EBITDA</c:v>
                </c:pt>
                <c:pt idx="10">
                  <c:v> 1 </c:v>
                </c:pt>
                <c:pt idx="11">
                  <c:v> 2 </c:v>
                </c:pt>
                <c:pt idx="12">
                  <c:v> 3 </c:v>
                </c:pt>
                <c:pt idx="13">
                  <c:v> 4 </c:v>
                </c:pt>
                <c:pt idx="14">
                  <c:v> 5 </c:v>
                </c:pt>
                <c:pt idx="15">
                  <c:v> 6 </c:v>
                </c:pt>
                <c:pt idx="16">
                  <c:v> 7 </c:v>
                </c:pt>
                <c:pt idx="17">
                  <c:v> 8 </c:v>
                </c:pt>
                <c:pt idx="18">
                  <c:v>YYY3
 EBITDA</c:v>
                </c:pt>
                <c:pt idx="19">
                  <c:v> 1 </c:v>
                </c:pt>
                <c:pt idx="20">
                  <c:v> 2 </c:v>
                </c:pt>
                <c:pt idx="21">
                  <c:v> 3 </c:v>
                </c:pt>
                <c:pt idx="22">
                  <c:v> 4 </c:v>
                </c:pt>
                <c:pt idx="23">
                  <c:v> 5 </c:v>
                </c:pt>
                <c:pt idx="24">
                  <c:v> 6 </c:v>
                </c:pt>
                <c:pt idx="25">
                  <c:v> 7 </c:v>
                </c:pt>
                <c:pt idx="26">
                  <c:v> 8 </c:v>
                </c:pt>
                <c:pt idx="27">
                  <c:v>YYY4
 EBITDA</c:v>
                </c:pt>
                <c:pt idx="28">
                  <c:v> 1 </c:v>
                </c:pt>
                <c:pt idx="29">
                  <c:v> 2 </c:v>
                </c:pt>
                <c:pt idx="30">
                  <c:v> 3 </c:v>
                </c:pt>
                <c:pt idx="31">
                  <c:v> 4 </c:v>
                </c:pt>
                <c:pt idx="32">
                  <c:v> 5 </c:v>
                </c:pt>
                <c:pt idx="33">
                  <c:v> 6 </c:v>
                </c:pt>
                <c:pt idx="34">
                  <c:v> 7 </c:v>
                </c:pt>
                <c:pt idx="35">
                  <c:v> 8 </c:v>
                </c:pt>
                <c:pt idx="36">
                  <c:v>YYY5
 EBITDA</c:v>
                </c:pt>
              </c:strCache>
            </c:strRef>
          </c:cat>
          <c:val>
            <c:numRef>
              <c:f>Bridge!$S$3:$S$39</c:f>
              <c:numCache>
                <c:formatCode>_(* #,##0.0_);_(* \(#,##0.0\);_(* " - "_);_(@_)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8E258D"/>
            </a:solidFill>
            <a:ln w="25400">
              <a:noFill/>
            </a:ln>
          </c:spPr>
          <c:invertIfNegative val="0"/>
          <c:cat>
            <c:strRef>
              <c:f>Bridge!$B$3:$B$39</c:f>
              <c:strCache>
                <c:ptCount val="37"/>
                <c:pt idx="0">
                  <c:v>FY10
 EBITDA</c:v>
                </c:pt>
                <c:pt idx="1">
                  <c:v> 1 </c:v>
                </c:pt>
                <c:pt idx="2">
                  <c:v> 2 </c:v>
                </c:pt>
                <c:pt idx="3">
                  <c:v> 3 </c:v>
                </c:pt>
                <c:pt idx="4">
                  <c:v> 4 </c:v>
                </c:pt>
                <c:pt idx="5">
                  <c:v> 5 </c:v>
                </c:pt>
                <c:pt idx="6">
                  <c:v> 6 </c:v>
                </c:pt>
                <c:pt idx="7">
                  <c:v> 7 </c:v>
                </c:pt>
                <c:pt idx="8">
                  <c:v> 8 </c:v>
                </c:pt>
                <c:pt idx="9">
                  <c:v>YYY2
 EBITDA</c:v>
                </c:pt>
                <c:pt idx="10">
                  <c:v> 1 </c:v>
                </c:pt>
                <c:pt idx="11">
                  <c:v> 2 </c:v>
                </c:pt>
                <c:pt idx="12">
                  <c:v> 3 </c:v>
                </c:pt>
                <c:pt idx="13">
                  <c:v> 4 </c:v>
                </c:pt>
                <c:pt idx="14">
                  <c:v> 5 </c:v>
                </c:pt>
                <c:pt idx="15">
                  <c:v> 6 </c:v>
                </c:pt>
                <c:pt idx="16">
                  <c:v> 7 </c:v>
                </c:pt>
                <c:pt idx="17">
                  <c:v> 8 </c:v>
                </c:pt>
                <c:pt idx="18">
                  <c:v>YYY3
 EBITDA</c:v>
                </c:pt>
                <c:pt idx="19">
                  <c:v> 1 </c:v>
                </c:pt>
                <c:pt idx="20">
                  <c:v> 2 </c:v>
                </c:pt>
                <c:pt idx="21">
                  <c:v> 3 </c:v>
                </c:pt>
                <c:pt idx="22">
                  <c:v> 4 </c:v>
                </c:pt>
                <c:pt idx="23">
                  <c:v> 5 </c:v>
                </c:pt>
                <c:pt idx="24">
                  <c:v> 6 </c:v>
                </c:pt>
                <c:pt idx="25">
                  <c:v> 7 </c:v>
                </c:pt>
                <c:pt idx="26">
                  <c:v> 8 </c:v>
                </c:pt>
                <c:pt idx="27">
                  <c:v>YYY4
 EBITDA</c:v>
                </c:pt>
                <c:pt idx="28">
                  <c:v> 1 </c:v>
                </c:pt>
                <c:pt idx="29">
                  <c:v> 2 </c:v>
                </c:pt>
                <c:pt idx="30">
                  <c:v> 3 </c:v>
                </c:pt>
                <c:pt idx="31">
                  <c:v> 4 </c:v>
                </c:pt>
                <c:pt idx="32">
                  <c:v> 5 </c:v>
                </c:pt>
                <c:pt idx="33">
                  <c:v> 6 </c:v>
                </c:pt>
                <c:pt idx="34">
                  <c:v> 7 </c:v>
                </c:pt>
                <c:pt idx="35">
                  <c:v> 8 </c:v>
                </c:pt>
                <c:pt idx="36">
                  <c:v>YYY5
 EBITDA</c:v>
                </c:pt>
              </c:strCache>
            </c:strRef>
          </c:cat>
          <c:val>
            <c:numRef>
              <c:f>Bridge!$U$3:$U$39</c:f>
              <c:numCache>
                <c:formatCode>_(* #,##0.0_);_(* \(#,##0.0\);_(* " - "_);_(@_)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7AB800"/>
            </a:solidFill>
            <a:ln w="25400">
              <a:noFill/>
            </a:ln>
          </c:spPr>
          <c:invertIfNegative val="0"/>
          <c:cat>
            <c:strRef>
              <c:f>Bridge!$B$3:$B$39</c:f>
              <c:strCache>
                <c:ptCount val="37"/>
                <c:pt idx="0">
                  <c:v>FY10
 EBITDA</c:v>
                </c:pt>
                <c:pt idx="1">
                  <c:v> 1 </c:v>
                </c:pt>
                <c:pt idx="2">
                  <c:v> 2 </c:v>
                </c:pt>
                <c:pt idx="3">
                  <c:v> 3 </c:v>
                </c:pt>
                <c:pt idx="4">
                  <c:v> 4 </c:v>
                </c:pt>
                <c:pt idx="5">
                  <c:v> 5 </c:v>
                </c:pt>
                <c:pt idx="6">
                  <c:v> 6 </c:v>
                </c:pt>
                <c:pt idx="7">
                  <c:v> 7 </c:v>
                </c:pt>
                <c:pt idx="8">
                  <c:v> 8 </c:v>
                </c:pt>
                <c:pt idx="9">
                  <c:v>YYY2
 EBITDA</c:v>
                </c:pt>
                <c:pt idx="10">
                  <c:v> 1 </c:v>
                </c:pt>
                <c:pt idx="11">
                  <c:v> 2 </c:v>
                </c:pt>
                <c:pt idx="12">
                  <c:v> 3 </c:v>
                </c:pt>
                <c:pt idx="13">
                  <c:v> 4 </c:v>
                </c:pt>
                <c:pt idx="14">
                  <c:v> 5 </c:v>
                </c:pt>
                <c:pt idx="15">
                  <c:v> 6 </c:v>
                </c:pt>
                <c:pt idx="16">
                  <c:v> 7 </c:v>
                </c:pt>
                <c:pt idx="17">
                  <c:v> 8 </c:v>
                </c:pt>
                <c:pt idx="18">
                  <c:v>YYY3
 EBITDA</c:v>
                </c:pt>
                <c:pt idx="19">
                  <c:v> 1 </c:v>
                </c:pt>
                <c:pt idx="20">
                  <c:v> 2 </c:v>
                </c:pt>
                <c:pt idx="21">
                  <c:v> 3 </c:v>
                </c:pt>
                <c:pt idx="22">
                  <c:v> 4 </c:v>
                </c:pt>
                <c:pt idx="23">
                  <c:v> 5 </c:v>
                </c:pt>
                <c:pt idx="24">
                  <c:v> 6 </c:v>
                </c:pt>
                <c:pt idx="25">
                  <c:v> 7 </c:v>
                </c:pt>
                <c:pt idx="26">
                  <c:v> 8 </c:v>
                </c:pt>
                <c:pt idx="27">
                  <c:v>YYY4
 EBITDA</c:v>
                </c:pt>
                <c:pt idx="28">
                  <c:v> 1 </c:v>
                </c:pt>
                <c:pt idx="29">
                  <c:v> 2 </c:v>
                </c:pt>
                <c:pt idx="30">
                  <c:v> 3 </c:v>
                </c:pt>
                <c:pt idx="31">
                  <c:v> 4 </c:v>
                </c:pt>
                <c:pt idx="32">
                  <c:v> 5 </c:v>
                </c:pt>
                <c:pt idx="33">
                  <c:v> 6 </c:v>
                </c:pt>
                <c:pt idx="34">
                  <c:v> 7 </c:v>
                </c:pt>
                <c:pt idx="35">
                  <c:v> 8 </c:v>
                </c:pt>
                <c:pt idx="36">
                  <c:v>YYY5
 EBITDA</c:v>
                </c:pt>
              </c:strCache>
            </c:strRef>
          </c:cat>
          <c:val>
            <c:numRef>
              <c:f>Bridge!$W$3:$W$39</c:f>
              <c:numCache>
                <c:formatCode>_(* #,##0.0_);_(* \(#,##0.0\);_(* " - "_);_(@_)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74023232"/>
        <c:axId val="274024016"/>
      </c:barChart>
      <c:catAx>
        <c:axId val="27402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74024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4024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Units</a:t>
                </a:r>
              </a:p>
            </c:rich>
          </c:tx>
          <c:layout>
            <c:manualLayout>
              <c:xMode val="edge"/>
              <c:yMode val="edge"/>
              <c:x val="1.5473887814313561E-2"/>
              <c:y val="0.3895027624309836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_);_(* \(#,##0.0\);_(* &quot; - 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74023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 pitchFamily="34" charset="0"/>
          <a:ea typeface="Times New Roman"/>
          <a:cs typeface="Arial" pitchFamily="34" charset="0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22</xdr:row>
      <xdr:rowOff>67917</xdr:rowOff>
    </xdr:from>
    <xdr:to>
      <xdr:col>6</xdr:col>
      <xdr:colOff>149500</xdr:colOff>
      <xdr:row>23</xdr:row>
      <xdr:rowOff>139700</xdr:rowOff>
    </xdr:to>
    <xdr:sp macro="" textlink="">
      <xdr:nvSpPr>
        <xdr:cNvPr id="2" name="TM_Guide12131122"/>
        <xdr:cNvSpPr/>
      </xdr:nvSpPr>
      <xdr:spPr>
        <a:xfrm>
          <a:off x="0" y="3231874"/>
          <a:ext cx="2683978" cy="25400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47</xdr:row>
      <xdr:rowOff>64048</xdr:rowOff>
    </xdr:from>
    <xdr:to>
      <xdr:col>10</xdr:col>
      <xdr:colOff>404758</xdr:colOff>
      <xdr:row>48</xdr:row>
      <xdr:rowOff>147255</xdr:rowOff>
    </xdr:to>
    <xdr:sp macro="" textlink="">
      <xdr:nvSpPr>
        <xdr:cNvPr id="2" name="TM_Guide18102522"/>
        <xdr:cNvSpPr/>
      </xdr:nvSpPr>
      <xdr:spPr>
        <a:xfrm>
          <a:off x="0" y="3267075"/>
          <a:ext cx="3424840" cy="256956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30</xdr:row>
      <xdr:rowOff>144517</xdr:rowOff>
    </xdr:from>
    <xdr:to>
      <xdr:col>11</xdr:col>
      <xdr:colOff>389978</xdr:colOff>
      <xdr:row>32</xdr:row>
      <xdr:rowOff>33611</xdr:rowOff>
    </xdr:to>
    <xdr:sp macro="" textlink="">
      <xdr:nvSpPr>
        <xdr:cNvPr id="2" name="TM_Guide18102522"/>
        <xdr:cNvSpPr/>
      </xdr:nvSpPr>
      <xdr:spPr>
        <a:xfrm>
          <a:off x="0" y="2828925"/>
          <a:ext cx="3416300" cy="25400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34</xdr:row>
      <xdr:rowOff>131380</xdr:rowOff>
    </xdr:from>
    <xdr:to>
      <xdr:col>13</xdr:col>
      <xdr:colOff>413845</xdr:colOff>
      <xdr:row>36</xdr:row>
      <xdr:rowOff>20474</xdr:rowOff>
    </xdr:to>
    <xdr:sp macro="" textlink="">
      <xdr:nvSpPr>
        <xdr:cNvPr id="2" name="TM_Guide17453222"/>
        <xdr:cNvSpPr/>
      </xdr:nvSpPr>
      <xdr:spPr>
        <a:xfrm>
          <a:off x="0" y="2929759"/>
          <a:ext cx="3422431" cy="256956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12</xdr:row>
      <xdr:rowOff>51955</xdr:rowOff>
    </xdr:from>
    <xdr:to>
      <xdr:col>4</xdr:col>
      <xdr:colOff>93957</xdr:colOff>
      <xdr:row>13</xdr:row>
      <xdr:rowOff>144030</xdr:rowOff>
    </xdr:to>
    <xdr:sp macro="" textlink="">
      <xdr:nvSpPr>
        <xdr:cNvPr id="2" name="TM_Guide17441922"/>
        <xdr:cNvSpPr/>
      </xdr:nvSpPr>
      <xdr:spPr>
        <a:xfrm>
          <a:off x="0" y="2095500"/>
          <a:ext cx="3425825" cy="256598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2</xdr:row>
      <xdr:rowOff>28575</xdr:rowOff>
    </xdr:from>
    <xdr:to>
      <xdr:col>18</xdr:col>
      <xdr:colOff>447675</xdr:colOff>
      <xdr:row>22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28575</xdr:rowOff>
    </xdr:from>
    <xdr:to>
      <xdr:col>1</xdr:col>
      <xdr:colOff>1008530</xdr:colOff>
      <xdr:row>1</xdr:row>
      <xdr:rowOff>98612</xdr:rowOff>
    </xdr:to>
    <xdr:sp macro="[0]!BACK" textlink="">
      <xdr:nvSpPr>
        <xdr:cNvPr id="3" name="Abgerundetes Rechteck 2"/>
        <xdr:cNvSpPr/>
      </xdr:nvSpPr>
      <xdr:spPr>
        <a:xfrm>
          <a:off x="0" y="28575"/>
          <a:ext cx="1008530" cy="212912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Back to ToC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s-files\Hyperion\Daten\WIPL_04\Wipl_Datei\Fipro%2004_D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fr2fsr307\dtg_107\Users\reginehenke\AppData\LocalLow\eRoom\eRoom%20Client\V7\EditingFiles\52a%20Konsbogen_IAP_Reporting_IST_12_2010_Externe%20Konsolidierung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mucfsr58\dtg_262\Client\1130\1333265_162223\500%20INFORMATION%20RECEIVED\Phase%20II%20Dez%202012\530%20Dataroom\06%20DCT%2011\06.03.%20VLGs\DCAT\DCAT_IAP_Reporting2012_incl_external_view_v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mucfsr58\DTG_262\Client\1130\1333265_162223\300%20ENGAGEMENT%20DELIVERY%20&amp;%20WORKFILES\02_Abfragetemplate\Abfragetools%20Q1%20und%20V-Ist%202012\R&#252;cklauf\DCIT\DCIT_IAP_Reporting2012_incl_external_view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fr2fsr307\dtg_107\Users\asteins\AppData\Local\Temp\wz4346\capex_130410\2011\capex%20MIZ%20DC-Pneumatik%2012%202011%20nach%20Funktione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fr2fsr307\dtg_107\Documents%20and%20Settings\DUC1LA\My%20Documents\Downloads\BP2013_IAP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mucfsr58\dtg_262\Documents%20and%20Settings\DUC1LA\My%20Documents\Downloads\BP2013_IAP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mucfsr58\DATEN\users\FR_BEL1DY\explorer_cache\OLK46\R&#233;sultats%20engagements%202005\2004_BSFR_FNE%20-%20Solde%20IDR%20conventionnelle-%20Synth&#232;se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17932\C_FIA_HYPERION$\D_Daten\KFA\WIPL\Wipl%2007\2_Wipl%20Datei\2_BR%20R&#252;cklese-Datei\Wipl07_MASTERDATEI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S-FILES02\alexschi\Dokumente%20und%20Einstellungen\alexschi.REXROTH\Desktop\Auswertung_Investit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s-files\Hyperion\Daten\Reporting2010\040_Transfer_Applix_Ist2010\Template\Input_EB_2010_Werk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fr2fsr307\dtg_107\Users\asteins\AppData\Local\Temp\wz825c\capex_130410\2012\capex%20DC-Pneumatik%2012%202012%20nach%20Funktionen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mucfsr58\dtg_262\Client\1130\1333265_162223\500%20INFORMATION%20RECEIVED\Phase%20II%20Dez%202012\530%20Dataroom\10%20DCT%20Ist%2012\DCHK\DCHK_IAP_Reporting_Personal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fr2fsr307\dtg_107\Users\MKynast\AppData\Roaming\Microsoft\Excel\01%20Group\Master_DB_Group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mucfsr58\dtg_262\Intern\Advisory_Integration_Project_Azur_162410\300%20ENGAGEMENT%20DELIVERY%20&amp;%20WORKFILES\380%20Organization%20Charts\Erfassung\L&#228;nder\Organization%20Chart%20Azur%20v0.01%20110818.2010_Germany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fr2fsr307\dtg_107\Users\asteins\AppData\Local\Temp\wz6d65\capex_130410\12-14\MAE%20Auswertung%20FB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sch.com\dfsrb\CTG\200%20Planung\Wipl_2013ff\IAP_BRP_CH\Wipl13_Reporting\BP2013_IAP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fr2fsr307\dtg_107\eigene%20dateien\Formeln\Formeln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mucfsr58\dtg_262\Users\marcelzeitler\AppData\Local\Microsoft\Windows\Temporary%20Internet%20Files\Content.Outlook\MB9DXPL4\Enwurf-Reporting_IAP_2012-V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mucfsr58\DATEN\users\FR_BEL1DY\explorer_cache\OLK46\R&#233;sultats%20engagements%202005\Copie%20de%209501%20-%20BSFR%20-%20CAATA%204%25%20-%20R&#233;sultats%20engagements%20-%20fin%202005%20v2_F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fr2fsr307\dtg_107\Client\1130\1333265_162223\500%20INFORMATION%20RECEIVED\Phase%20II%20Dez%202012\530%20Dataroom\10%20DCT%20Ist%2012\DCHK\DCHK_IAP_Reporting_Personal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mucfsr58\dtg_262\Intern\Advisory_Integration_Project_Azur_162410\300%20ENGAGEMENT%20DELIVERY%20&amp;%20WORKFILES\380%20Organization%20Charts\Erfassung\RIO\Separation%20Costs%20Malibu%20Template%20v0.13%20081118.113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fr2fsr307\dtg_107\BRP-CTG\BRP-CTG1\Projekte_Sonderthemen\WiRe_und_IR\WiRe\WiRe-Tool%20BRP-CTG\WiRe-Tool%20Stand%2010.04.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mucfsr58\dtg_262\Intern\Advisory_Integration_Project_Azur_162410\300%20ENGAGEMENT%20DELIVERY%20&amp;%20WORKFILES\380%20Organization%20Charts\Erfassung\RIO\Separation%20Costs%20Rio%20Template%20v0.13%20081118.113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fr2fsr307\dtg_107\Client\1130\1333265_162223\300%20ENGAGEMENT%20DELIVERY%20&amp;%20WORKFILES\10%20Dateien%20Wipl_BP%202013\PBC%20Bosch\Copy%20of%20Wipl2013_BRP_AT%20(2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mucfsr58\dtg_262\Client\1130\1333265_162223\300%20ENGAGEMENT%20DELIVERY%20&amp;%20WORKFILES\10%20Dateien%20Wipl_BP%202013\PBC%20Bosch\Copy%20of%20Wipl2013_BRP_AT%20(2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fr2fsr307\dtg_107\Client\1130\1333265_162223\300%20ENGAGEMENT%20DELIVERY%20&amp;%20WORKFILES\10%20Dateien%20Wipl_BP%202013\BP2013_inter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mucfsr58\dtg_262\Client\1130\1333265_162223\300%20ENGAGEMENT%20DELIVERY%20&amp;%20WORKFILES\10%20Dateien%20Wipl_BP%202013\BP2013_inter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Commun\GL_New\G&#233;n&#233;ral%20Ledger\D&#233;clarations%20Annuelles\Hb3-IAS\2007\Divers%20Retraitements\OTP\IFRS_BSFR_2007_Vte_outpart%2031.12.2007_%20Retraitemen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mucfsr58\DOCUME~1\BHR1SH\LOCALS~1\Temp\7zO49.tmp\Project_Forest_BS_EU_Consol_lTool_2010093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Anlagespiegel"/>
      <sheetName val="Bilanz"/>
      <sheetName val="Rückst."/>
      <sheetName val="GuV"/>
      <sheetName val="Kapitalflußplan"/>
      <sheetName val="Devisenbilanz"/>
      <sheetName val="Texte"/>
      <sheetName val="Prüf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JT_EUR"/>
      <sheetName val="JT_LW"/>
      <sheetName val="extern_konsolidiert"/>
      <sheetName val="Tabelle2"/>
      <sheetName val="Währung"/>
      <sheetName val="EBIT"/>
      <sheetName val="Kosten"/>
    </sheetNames>
    <sheetDataSet>
      <sheetData sheetId="0">
        <row r="5">
          <cell r="B5" t="str">
            <v>YTD</v>
          </cell>
        </row>
        <row r="6">
          <cell r="B6" t="str">
            <v>2010</v>
          </cell>
        </row>
        <row r="7">
          <cell r="B7" t="str">
            <v>Ist</v>
          </cell>
        </row>
        <row r="8">
          <cell r="B8" t="str">
            <v>12</v>
          </cell>
        </row>
        <row r="12">
          <cell r="B12" t="str">
            <v>EUR</v>
          </cell>
        </row>
      </sheetData>
      <sheetData sheetId="1">
        <row r="6">
          <cell r="BE6">
            <v>24032.597190914461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Due Dates"/>
      <sheetName val="IAP"/>
      <sheetName val="Basic Information"/>
      <sheetName val="Lead PL"/>
      <sheetName val="Internal v External"/>
      <sheetName val="External PL"/>
      <sheetName val="Schedule for PL"/>
      <sheetName val="IFRS depreciation"/>
      <sheetName val="Capital charges"/>
      <sheetName val="Schedule for Consolidation PL"/>
      <sheetName val="Schedule for Normalisations"/>
      <sheetName val="Lead BS"/>
      <sheetName val="External"/>
      <sheetName val="Schedule for BS"/>
      <sheetName val="Schedule for Fixed assets"/>
      <sheetName val="Schedule for Consolidation"/>
    </sheetNames>
    <sheetDataSet>
      <sheetData sheetId="0">
        <row r="8">
          <cell r="I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Due Dates"/>
      <sheetName val="IAP"/>
      <sheetName val="Basic Information"/>
      <sheetName val="Lead PL"/>
      <sheetName val="Internal v External"/>
      <sheetName val="External PL"/>
      <sheetName val="Schedule for PL"/>
      <sheetName val="IFRS depreciation"/>
      <sheetName val="Capital charges"/>
      <sheetName val="Schedule for Consolidation PL"/>
      <sheetName val="Schedule for Normalisations"/>
      <sheetName val="Lead BS"/>
      <sheetName val="External"/>
      <sheetName val="Schedule for BS"/>
      <sheetName val="Schedule for Fixed assets"/>
      <sheetName val="Schedule for Consolidation"/>
    </sheetNames>
    <sheetDataSet>
      <sheetData sheetId="0">
        <row r="4">
          <cell r="I4" t="str">
            <v>Italy</v>
          </cell>
        </row>
        <row r="5">
          <cell r="I5" t="str">
            <v>DCIT</v>
          </cell>
        </row>
        <row r="8">
          <cell r="I8">
            <v>1</v>
          </cell>
        </row>
      </sheetData>
      <sheetData sheetId="1" refreshError="1"/>
      <sheetData sheetId="2" refreshError="1"/>
      <sheetData sheetId="3">
        <row r="4">
          <cell r="E4" t="str">
            <v>DCIT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bersicht"/>
      <sheetName val="MIZ 2011"/>
      <sheetName val="Kopie_Struktur_DC"/>
      <sheetName val="Struktur_DC"/>
    </sheetNames>
    <sheetDataSet>
      <sheetData sheetId="0" refreshError="1"/>
      <sheetData sheetId="1" refreshError="1"/>
      <sheetData sheetId="2" refreshError="1"/>
      <sheetData sheetId="3">
        <row r="107">
          <cell r="J107" t="str">
            <v>DC-IA/TE4</v>
          </cell>
        </row>
        <row r="108">
          <cell r="J108" t="str">
            <v>LS</v>
          </cell>
        </row>
        <row r="109">
          <cell r="J109" t="str">
            <v>MA</v>
          </cell>
        </row>
        <row r="110">
          <cell r="J110" t="str">
            <v>SH</v>
          </cell>
        </row>
        <row r="111">
          <cell r="J111" t="str">
            <v>SP</v>
          </cell>
        </row>
        <row r="112">
          <cell r="J112" t="str">
            <v>WE</v>
          </cell>
        </row>
        <row r="113">
          <cell r="J113" t="str">
            <v>ZA</v>
          </cell>
        </row>
        <row r="114">
          <cell r="J114" t="str">
            <v>ZP</v>
          </cell>
        </row>
        <row r="115">
          <cell r="J115" t="str">
            <v>ZU</v>
          </cell>
        </row>
        <row r="116">
          <cell r="J116" t="str">
            <v>DC-IA/BPS4</v>
          </cell>
        </row>
        <row r="117">
          <cell r="J117" t="str">
            <v>DC-IA/EPC</v>
          </cell>
        </row>
        <row r="118">
          <cell r="J118" t="str">
            <v>DC-IA/MFC4</v>
          </cell>
        </row>
        <row r="119">
          <cell r="J119" t="str">
            <v>DC-IA/PAS</v>
          </cell>
        </row>
        <row r="120">
          <cell r="J120" t="str">
            <v>DC-IA/PJ-CP</v>
          </cell>
        </row>
        <row r="121">
          <cell r="J121" t="str">
            <v>DC-IA/QMM4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-"/>
      <sheetName val="Link_Sheets"/>
      <sheetName val="--"/>
      <sheetName val="Total"/>
      <sheetName val="BU_MA"/>
      <sheetName val="BU_IA"/>
      <sheetName val="BU_RE"/>
      <sheetName val="PG_IAP"/>
      <sheetName val="NBU"/>
      <sheetName val="Remanenz_IAP"/>
      <sheetName val="Carve_out_IAP"/>
      <sheetName val="---_"/>
      <sheetName val="PDCL_Total"/>
      <sheetName val="PDCL_MA"/>
      <sheetName val="PDCL_IA_IAP"/>
      <sheetName val="PDCL_RE"/>
      <sheetName val="---"/>
      <sheetName val="Matrix_Alloc"/>
      <sheetName val="Matrix_Adj"/>
      <sheetName val="Matrix_Total"/>
      <sheetName val="------"/>
      <sheetName val="BC_MC"/>
      <sheetName val="BC_MF"/>
      <sheetName val="BC_ME"/>
      <sheetName val="BC_MV"/>
      <sheetName val="BC_MA_internal"/>
      <sheetName val="MS_ME"/>
      <sheetName val="MS_FA"/>
      <sheetName val="BC_ET"/>
      <sheetName val="BC_EF"/>
      <sheetName val="BC_EL"/>
      <sheetName val="BC_FA"/>
      <sheetName val="BC_FS"/>
      <sheetName val="BC_FP"/>
      <sheetName val="BC_IA_internal"/>
      <sheetName val="BC_RW"/>
      <sheetName val="BC_RE_internal"/>
      <sheetName val="----"/>
      <sheetName val="TP_MA"/>
      <sheetName val="TP_IA"/>
      <sheetName val="TP_RE"/>
      <sheetName val="TP_IAP"/>
      <sheetName val="-----"/>
      <sheetName val="CHECK_MA"/>
      <sheetName val="CHECK_IA"/>
      <sheetName val="CHECK_RE"/>
      <sheetName val="CHECK_IAP"/>
      <sheetName val="-------"/>
      <sheetName val="PDCL_Keys_OVC_Compcalc"/>
      <sheetName val="Plants_Margins_CrossSell"/>
      <sheetName val="PDCL_BC_Keys"/>
      <sheetName val="PDCL_BC_Keys_Total"/>
      <sheetName val="EZKL_BC_Com"/>
      <sheetName val="EZKL_BC_Lice"/>
      <sheetName val="EZKL_BC_FuE"/>
      <sheetName val="Language_EZKL"/>
      <sheetName val="Language_DB4_Matrix"/>
      <sheetName val="Language"/>
      <sheetName val="Language_EZKL_Links"/>
      <sheetName val="Language_PDCL"/>
    </sheetNames>
    <sheetDataSet>
      <sheetData sheetId="0">
        <row r="4">
          <cell r="I4" t="str">
            <v>Denmark</v>
          </cell>
        </row>
        <row r="5">
          <cell r="I5" t="str">
            <v>BRP_DK</v>
          </cell>
        </row>
        <row r="8">
          <cell r="I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875">
          <cell r="HZ1875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>
        <row r="1">
          <cell r="AL1" t="str">
            <v>Country:</v>
          </cell>
        </row>
      </sheetData>
      <sheetData sheetId="59" refreshError="1"/>
      <sheetData sheetId="6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-"/>
      <sheetName val="Link_Sheets"/>
      <sheetName val="--"/>
      <sheetName val="Total"/>
      <sheetName val="BU_MA"/>
      <sheetName val="BU_IA"/>
      <sheetName val="BU_RE"/>
      <sheetName val="PG_IAP"/>
      <sheetName val="NBU"/>
      <sheetName val="Remanenz_IAP"/>
      <sheetName val="Carve_out_IAP"/>
      <sheetName val="---_"/>
      <sheetName val="PDCL_Total"/>
      <sheetName val="PDCL_MA"/>
      <sheetName val="PDCL_IA_IAP"/>
      <sheetName val="PDCL_RE"/>
      <sheetName val="---"/>
      <sheetName val="Matrix_Alloc"/>
      <sheetName val="Matrix_Adj"/>
      <sheetName val="Matrix_Total"/>
      <sheetName val="------"/>
      <sheetName val="BC_MC"/>
      <sheetName val="BC_MF"/>
      <sheetName val="BC_ME"/>
      <sheetName val="BC_MV"/>
      <sheetName val="BC_MA_internal"/>
      <sheetName val="MS_ME"/>
      <sheetName val="MS_FA"/>
      <sheetName val="BC_ET"/>
      <sheetName val="BC_EF"/>
      <sheetName val="BC_EL"/>
      <sheetName val="BC_FA"/>
      <sheetName val="BC_FS"/>
      <sheetName val="BC_FP"/>
      <sheetName val="BC_IA_internal"/>
      <sheetName val="BC_RW"/>
      <sheetName val="BC_RE_internal"/>
      <sheetName val="----"/>
      <sheetName val="TP_MA"/>
      <sheetName val="TP_IA"/>
      <sheetName val="TP_RE"/>
      <sheetName val="TP_IAP"/>
      <sheetName val="-----"/>
      <sheetName val="CHECK_MA"/>
      <sheetName val="CHECK_IA"/>
      <sheetName val="CHECK_RE"/>
      <sheetName val="CHECK_IAP"/>
      <sheetName val="-------"/>
      <sheetName val="PDCL_Keys_OVC_Compcalc"/>
      <sheetName val="Plants_Margins_CrossSell"/>
      <sheetName val="PDCL_BC_Keys"/>
      <sheetName val="PDCL_BC_Keys_Total"/>
      <sheetName val="EZKL_BC_Com"/>
      <sheetName val="EZKL_BC_Lice"/>
      <sheetName val="EZKL_BC_FuE"/>
      <sheetName val="Language_EZKL"/>
      <sheetName val="Language_DB4_Matrix"/>
      <sheetName val="Language"/>
      <sheetName val="Language_EZKL_Links"/>
      <sheetName val="Language_PDCL"/>
    </sheetNames>
    <sheetDataSet>
      <sheetData sheetId="0">
        <row r="4">
          <cell r="I4" t="str">
            <v>Denmark</v>
          </cell>
        </row>
        <row r="5">
          <cell r="I5" t="str">
            <v>BRP_DK</v>
          </cell>
        </row>
        <row r="8">
          <cell r="I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875">
          <cell r="HZ1875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>
        <row r="1">
          <cell r="AL1" t="str">
            <v>Country:</v>
          </cell>
        </row>
      </sheetData>
      <sheetData sheetId="59" refreshError="1"/>
      <sheetData sheetId="6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ètres_Convention"/>
      <sheetName val="Droits IDR"/>
      <sheetName val="data_2004_JWA_BSFR_FNE_Bvs8.3"/>
      <sheetName val="Données import LASER (IFC)"/>
      <sheetName val="Résulta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Due Dates"/>
      <sheetName val="REX_GKZ"/>
      <sheetName val="Input_Abw"/>
      <sheetName val="TOTAL"/>
      <sheetName val="Check"/>
      <sheetName val="Kennzahlen in LW"/>
      <sheetName val="Kennzahlen in Euro"/>
      <sheetName val="Language"/>
      <sheetName val="DB_FX_VIST05"/>
      <sheetName val="DB_FX_Plan06"/>
      <sheetName val="Sprache_Language"/>
      <sheetName val="Anlagespiegel"/>
      <sheetName val="Plug Accounts"/>
      <sheetName val="Bilanz_GuV"/>
      <sheetName val="Rückstellungen_HFM"/>
      <sheetName val="Anlagespiegel_F_Assets_Receiv"/>
      <sheetName val="Bilanz_B_S_Budget"/>
      <sheetName val="Rückstellungen_Accrual"/>
      <sheetName val="GuV_Income_Budget"/>
      <sheetName val="Kapitalflußplan_Capital_Flow"/>
      <sheetName val="Pruefreport_Checkreport"/>
      <sheetName val="Währung_Currency"/>
      <sheetName val="Zinssätze_LRK_ThinCapRules"/>
      <sheetName val="Analyse_Analysis"/>
      <sheetName val="ZF Data"/>
      <sheetName val="Anlagespiegel_F_Assets"/>
      <sheetName val="BRH_I"/>
      <sheetName val="BRH_M"/>
      <sheetName val="CO"/>
      <sheetName val="DR"/>
      <sheetName val="SY"/>
      <sheetName val="PGS-I"/>
      <sheetName val="PGS-M"/>
      <sheetName val="NPB"/>
      <sheetName val="BRH"/>
      <sheetName val="Check_BRH"/>
      <sheetName val="BRL"/>
      <sheetName val="BRC"/>
      <sheetName val="BRP"/>
      <sheetName val="RGU"/>
      <sheetName val="NZP"/>
      <sheetName val="DB_FX_2006"/>
      <sheetName val="DB_FX_2007"/>
      <sheetName val="DB_FX_2008"/>
      <sheetName val="DB_FX_2009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">
          <cell r="A1" t="str">
            <v>Finanzdatenanalyse</v>
          </cell>
          <cell r="J1" t="str">
            <v>TOGE/RG:</v>
          </cell>
          <cell r="K1" t="str">
            <v>BRRR</v>
          </cell>
        </row>
        <row r="2">
          <cell r="A2" t="str">
            <v>Felder mit roter Schrift müssen / können ausgefüllt werden. Bitte die Kommentare berücksichtigen!</v>
          </cell>
          <cell r="J2" t="str">
            <v>Datum:</v>
          </cell>
          <cell r="K2">
            <v>100</v>
          </cell>
        </row>
        <row r="3">
          <cell r="J3" t="str">
            <v>TLW - Währung:</v>
          </cell>
          <cell r="K3" t="str">
            <v>EUR</v>
          </cell>
        </row>
        <row r="4">
          <cell r="J4" t="str">
            <v>Land:</v>
          </cell>
          <cell r="K4">
            <v>0</v>
          </cell>
        </row>
        <row r="6">
          <cell r="A6" t="str">
            <v>Geschätzte (interne) Finanzierungskosten</v>
          </cell>
          <cell r="B6" t="e">
            <v>#N/A</v>
          </cell>
          <cell r="C6">
            <v>0</v>
          </cell>
        </row>
        <row r="7">
          <cell r="A7" t="str">
            <v>Geschätztes maximales Zinssatzänderungsrisiko</v>
          </cell>
          <cell r="B7" t="e">
            <v>#N/A</v>
          </cell>
        </row>
        <row r="8">
          <cell r="A8" t="str">
            <v>Währung (ISO-Code)</v>
          </cell>
          <cell r="B8" t="str">
            <v>EUR</v>
          </cell>
        </row>
        <row r="10">
          <cell r="A10" t="str">
            <v>Mitglied des Finanzverbunds</v>
          </cell>
          <cell r="B10" t="str">
            <v>n</v>
          </cell>
          <cell r="C10" t="str">
            <v>y (yes) or n (no)</v>
          </cell>
        </row>
        <row r="12">
          <cell r="A12" t="str">
            <v>Mitglied eines Cash Pools</v>
          </cell>
        </row>
        <row r="13">
          <cell r="A13" t="str">
            <v>Leader</v>
          </cell>
          <cell r="B13" t="str">
            <v>n</v>
          </cell>
          <cell r="C13" t="str">
            <v>y (yes) or n (no)</v>
          </cell>
        </row>
        <row r="14">
          <cell r="A14" t="str">
            <v>Mitglied</v>
          </cell>
          <cell r="B14" t="str">
            <v>n</v>
          </cell>
          <cell r="C14" t="str">
            <v>y (yes) or n (no)</v>
          </cell>
        </row>
        <row r="18">
          <cell r="A18" t="str">
            <v>Check Finanzdaten</v>
          </cell>
          <cell r="B18">
            <v>2005</v>
          </cell>
          <cell r="C18">
            <v>2006</v>
          </cell>
          <cell r="D18">
            <v>2007</v>
          </cell>
          <cell r="E18">
            <v>2008</v>
          </cell>
          <cell r="F18">
            <v>2009</v>
          </cell>
        </row>
        <row r="19">
          <cell r="B19" t="str">
            <v>Ist</v>
          </cell>
          <cell r="C19" t="str">
            <v>V-Ist</v>
          </cell>
          <cell r="D19" t="str">
            <v>Plan</v>
          </cell>
          <cell r="E19" t="str">
            <v>Vorschau</v>
          </cell>
          <cell r="F19" t="str">
            <v>Vorschau</v>
          </cell>
        </row>
        <row r="20">
          <cell r="A20" t="str">
            <v>geplante Eigenkapitalmaßnahmen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</row>
        <row r="21">
          <cell r="A21" t="str">
            <v>Delta Finanzverbindlichkeiten ggü. Dritten (Vorjahresvergleich)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H21" t="str">
            <v/>
          </cell>
        </row>
        <row r="22">
          <cell r="A22" t="str">
            <v>Wertpapiere des UV und Liquide Mittel von Cash Pool Teilnehmern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A23" t="str">
            <v>Nettingpotential bei internen Finanzforderungen/-verbindlichkeiten?</v>
          </cell>
          <cell r="B23" t="e">
            <v>#VALUE!</v>
          </cell>
          <cell r="C23" t="str">
            <v>no</v>
          </cell>
          <cell r="D23" t="str">
            <v>no</v>
          </cell>
          <cell r="E23" t="str">
            <v>no</v>
          </cell>
          <cell r="F23" t="str">
            <v>no</v>
          </cell>
        </row>
        <row r="24">
          <cell r="A24" t="str">
            <v>Simultaner Anstieg Liquidität i.w.S. und Finanzverbindlichkeiten?</v>
          </cell>
          <cell r="C24" t="e">
            <v>#VALUE!</v>
          </cell>
          <cell r="D24" t="str">
            <v>no</v>
          </cell>
          <cell r="E24" t="str">
            <v>no</v>
          </cell>
          <cell r="F24" t="str">
            <v>no</v>
          </cell>
        </row>
        <row r="28">
          <cell r="A28" t="str">
            <v>Dividendenvorschlag TOGE/RG/BEGE</v>
          </cell>
          <cell r="B28">
            <v>2005</v>
          </cell>
          <cell r="C28">
            <v>2006</v>
          </cell>
          <cell r="D28">
            <v>2007</v>
          </cell>
          <cell r="E28">
            <v>2008</v>
          </cell>
          <cell r="F28">
            <v>2009</v>
          </cell>
        </row>
        <row r="29">
          <cell r="B29" t="str">
            <v>Ist</v>
          </cell>
          <cell r="C29" t="str">
            <v>V-Ist</v>
          </cell>
          <cell r="D29" t="str">
            <v>Plan</v>
          </cell>
          <cell r="E29" t="str">
            <v>Vorschau</v>
          </cell>
          <cell r="F29" t="str">
            <v>Vorschau</v>
          </cell>
        </row>
        <row r="30">
          <cell r="A30" t="str">
            <v>Vorschlag TOGE/RG/BEGE (absolut)</v>
          </cell>
          <cell r="B30" t="str">
            <v>missing</v>
          </cell>
          <cell r="C30" t="str">
            <v>missing</v>
          </cell>
          <cell r="D30" t="str">
            <v>missing</v>
          </cell>
          <cell r="E30" t="str">
            <v>missing</v>
          </cell>
          <cell r="F30" t="str">
            <v>missing</v>
          </cell>
        </row>
        <row r="31">
          <cell r="A31" t="str">
            <v>EnS lt. HB I (Abschätzung)</v>
          </cell>
          <cell r="B31" t="str">
            <v>missing</v>
          </cell>
          <cell r="C31" t="str">
            <v>missing</v>
          </cell>
          <cell r="D31" t="str">
            <v>missing</v>
          </cell>
          <cell r="E31" t="str">
            <v>missing</v>
          </cell>
          <cell r="F31" t="str">
            <v>missing</v>
          </cell>
        </row>
        <row r="32">
          <cell r="A32" t="str">
            <v>Ergebnis nach Steuern (EnS)</v>
          </cell>
          <cell r="B32" t="e">
            <v>#VALUE!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A33" t="str">
            <v>Vorschlag TOGE/RG/BEGE in % des EnS lt. HB I</v>
          </cell>
          <cell r="B33" t="str">
            <v/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</row>
        <row r="34">
          <cell r="A34" t="str">
            <v>Vorschlag TOGE/RG/BEGE in % des EnS lt. HB II</v>
          </cell>
          <cell r="B34" t="e">
            <v>#VALUE!</v>
          </cell>
          <cell r="C34" t="str">
            <v/>
          </cell>
          <cell r="D34" t="str">
            <v/>
          </cell>
          <cell r="E34" t="str">
            <v/>
          </cell>
          <cell r="F34" t="str">
            <v/>
          </cell>
        </row>
        <row r="35">
          <cell r="A35" t="str">
            <v>Eigenkapital insgesamt</v>
          </cell>
          <cell r="B35" t="e">
            <v>#VALUE!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</row>
        <row r="36">
          <cell r="A36" t="str">
            <v>Eigenkapitalquote</v>
          </cell>
          <cell r="B36" t="e">
            <v>#VALUE!</v>
          </cell>
          <cell r="C36" t="e">
            <v>#VALUE!</v>
          </cell>
          <cell r="D36" t="e">
            <v>#VALUE!</v>
          </cell>
          <cell r="E36" t="e">
            <v>#VALUE!</v>
          </cell>
          <cell r="F36" t="e">
            <v>#VALUE!</v>
          </cell>
        </row>
        <row r="37">
          <cell r="A37" t="str">
            <v>Bilanzergebnis</v>
          </cell>
          <cell r="B37" t="e">
            <v>#VALUE!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</row>
        <row r="38">
          <cell r="A38" t="str">
            <v>Liquidität (Wertpapiere des UV + flüssige Mittel)</v>
          </cell>
          <cell r="B38" t="e">
            <v>#VALUE!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</row>
        <row r="39">
          <cell r="A39" t="str">
            <v>Nettomittelüberschuss/-defizit</v>
          </cell>
          <cell r="C39" t="e">
            <v>#VALUE!</v>
          </cell>
          <cell r="D39" t="e">
            <v>#VALUE!</v>
          </cell>
          <cell r="E39" t="e">
            <v>#VALUE!</v>
          </cell>
          <cell r="F39" t="e">
            <v>#VALUE!</v>
          </cell>
        </row>
        <row r="43">
          <cell r="A43" t="str">
            <v>Standard Eigenkapital lt. Richtlinie RB/GF 115</v>
          </cell>
        </row>
        <row r="45">
          <cell r="A45" t="str">
            <v>Zinsrisiko (Datenimport)</v>
          </cell>
          <cell r="B45" t="e">
            <v>#N/A</v>
          </cell>
        </row>
        <row r="46">
          <cell r="A46" t="str">
            <v>geschätzte Finanzierungskosten (Datenimport)</v>
          </cell>
          <cell r="B46" t="e">
            <v>#N/A</v>
          </cell>
          <cell r="E46" t="str">
            <v>Zinsänderungsrisiko gem. Länderrisiko (LRK = Länderrisikoklasse)</v>
          </cell>
        </row>
        <row r="47">
          <cell r="A47" t="str">
            <v>Eigenkapitalanteil der Bosch-Gruppe an der TOGE/RG/BEGE</v>
          </cell>
          <cell r="B47">
            <v>1</v>
          </cell>
          <cell r="C47" t="str">
            <v>LRK I</v>
          </cell>
          <cell r="D47" t="str">
            <v>LRK II</v>
          </cell>
          <cell r="E47" t="str">
            <v>LRK III</v>
          </cell>
          <cell r="F47" t="str">
            <v>LRK IV</v>
          </cell>
          <cell r="G47" t="str">
            <v>LRK V</v>
          </cell>
        </row>
        <row r="48">
          <cell r="A48" t="str">
            <v>Thin Capitalization Rule</v>
          </cell>
          <cell r="B48">
            <v>1000000</v>
          </cell>
          <cell r="C48">
            <v>0.05</v>
          </cell>
          <cell r="D48">
            <v>7.0000000000000007E-2</v>
          </cell>
          <cell r="E48">
            <v>0.1</v>
          </cell>
          <cell r="F48">
            <v>0.15</v>
          </cell>
          <cell r="G48">
            <v>0.25</v>
          </cell>
        </row>
        <row r="50">
          <cell r="A50" t="e">
            <v>#N/A</v>
          </cell>
        </row>
        <row r="54">
          <cell r="A54" t="str">
            <v>Standard Eigenkapital lt. Richtlinie RB/GF 115</v>
          </cell>
          <cell r="B54">
            <v>2005</v>
          </cell>
          <cell r="C54">
            <v>2006</v>
          </cell>
          <cell r="D54">
            <v>2007</v>
          </cell>
          <cell r="E54">
            <v>2008</v>
          </cell>
          <cell r="F54">
            <v>2009</v>
          </cell>
        </row>
        <row r="55">
          <cell r="B55" t="str">
            <v>Ist</v>
          </cell>
          <cell r="C55" t="str">
            <v>V-Ist</v>
          </cell>
          <cell r="D55" t="str">
            <v>Plan</v>
          </cell>
          <cell r="E55" t="str">
            <v>Vorschau</v>
          </cell>
          <cell r="F55" t="str">
            <v>Vorschau</v>
          </cell>
        </row>
        <row r="56">
          <cell r="A56" t="str">
            <v>Operatives Norm-Eigenkapital</v>
          </cell>
          <cell r="B56">
            <v>0</v>
          </cell>
          <cell r="C56" t="e">
            <v>#VALUE!</v>
          </cell>
          <cell r="D56" t="e">
            <v>#VALUE!</v>
          </cell>
          <cell r="E56" t="e">
            <v>#VALUE!</v>
          </cell>
          <cell r="F56" t="e">
            <v>#VALUE!</v>
          </cell>
        </row>
        <row r="57">
          <cell r="A57" t="str">
            <v>Zusätzliche Abdeckung Zinsänderungsrisiko (Delta i)</v>
          </cell>
          <cell r="B57" t="e">
            <v>#VALUE!</v>
          </cell>
          <cell r="C57" t="e">
            <v>#VALUE!</v>
          </cell>
          <cell r="D57" t="e">
            <v>#VALUE!</v>
          </cell>
          <cell r="E57" t="e">
            <v>#VALUE!</v>
          </cell>
          <cell r="F57" t="e">
            <v>#VALUE!</v>
          </cell>
        </row>
        <row r="58">
          <cell r="A58" t="str">
            <v>Zusätzlicher Zinsaufwand (Delta FK)</v>
          </cell>
          <cell r="B58" t="e">
            <v>#VALUE!</v>
          </cell>
          <cell r="C58" t="e">
            <v>#VALUE!</v>
          </cell>
          <cell r="D58" t="e">
            <v>#VALUE!</v>
          </cell>
          <cell r="E58" t="e">
            <v>#VALUE!</v>
          </cell>
          <cell r="F58" t="e">
            <v>#VALUE!</v>
          </cell>
        </row>
        <row r="59">
          <cell r="A59" t="str">
            <v>Standard-Eigenkapitalausstattung</v>
          </cell>
          <cell r="B59" t="e">
            <v>#VALUE!</v>
          </cell>
          <cell r="C59" t="e">
            <v>#VALUE!</v>
          </cell>
          <cell r="D59" t="e">
            <v>#VALUE!</v>
          </cell>
          <cell r="E59" t="e">
            <v>#VALUE!</v>
          </cell>
          <cell r="F59" t="e">
            <v>#VALUE!</v>
          </cell>
        </row>
        <row r="60">
          <cell r="A60" t="str">
            <v>Standard-Eigenkapitalquote</v>
          </cell>
          <cell r="B60" t="e">
            <v>#VALUE!</v>
          </cell>
          <cell r="C60" t="e">
            <v>#VALUE!</v>
          </cell>
          <cell r="D60" t="e">
            <v>#VALUE!</v>
          </cell>
          <cell r="E60" t="e">
            <v>#VALUE!</v>
          </cell>
          <cell r="F60" t="e">
            <v>#VALUE!</v>
          </cell>
        </row>
        <row r="61">
          <cell r="A61" t="str">
            <v>Minimales Eigenkapital bei thin-capitalization rule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A62" t="str">
            <v>Angemessenes Eigenkapital lt. RB/GF 115</v>
          </cell>
          <cell r="B62" t="e">
            <v>#VALUE!</v>
          </cell>
          <cell r="C62" t="e">
            <v>#VALUE!</v>
          </cell>
          <cell r="D62" t="e">
            <v>#VALUE!</v>
          </cell>
          <cell r="E62" t="e">
            <v>#VALUE!</v>
          </cell>
          <cell r="F62" t="e">
            <v>#VALUE!</v>
          </cell>
        </row>
        <row r="63">
          <cell r="A63" t="str">
            <v>Standard-Eigenkapitalqotoe bei angemessenem EK lt. RB/GF 115</v>
          </cell>
          <cell r="B63" t="e">
            <v>#VALUE!</v>
          </cell>
          <cell r="C63" t="e">
            <v>#VALUE!</v>
          </cell>
          <cell r="D63" t="e">
            <v>#VALUE!</v>
          </cell>
          <cell r="E63" t="e">
            <v>#VALUE!</v>
          </cell>
          <cell r="F63" t="e">
            <v>#VALUE!</v>
          </cell>
        </row>
        <row r="65">
          <cell r="A65" t="str">
            <v>Nötige EK-Erhöhung</v>
          </cell>
          <cell r="B65" t="e">
            <v>#VALUE!</v>
          </cell>
          <cell r="C65" t="e">
            <v>#VALUE!</v>
          </cell>
          <cell r="D65" t="e">
            <v>#VALUE!</v>
          </cell>
          <cell r="E65" t="e">
            <v>#VALUE!</v>
          </cell>
          <cell r="F65" t="e">
            <v>#VALUE!</v>
          </cell>
        </row>
        <row r="66">
          <cell r="A66" t="str">
            <v>Mögliche EK-Reduzierung</v>
          </cell>
          <cell r="B66" t="e">
            <v>#VALUE!</v>
          </cell>
          <cell r="C66" t="e">
            <v>#VALUE!</v>
          </cell>
          <cell r="D66" t="e">
            <v>#VALUE!</v>
          </cell>
          <cell r="E66" t="e">
            <v>#VALUE!</v>
          </cell>
          <cell r="F66" t="e">
            <v>#VALUE!</v>
          </cell>
        </row>
        <row r="67">
          <cell r="A67" t="str">
            <v xml:space="preserve">  - durch Schüttung aus Bilanzgewinn</v>
          </cell>
          <cell r="B67" t="e">
            <v>#VALUE!</v>
          </cell>
          <cell r="C67" t="e">
            <v>#VALUE!</v>
          </cell>
          <cell r="D67" t="e">
            <v>#VALUE!</v>
          </cell>
          <cell r="E67" t="e">
            <v>#VALUE!</v>
          </cell>
          <cell r="F67" t="e">
            <v>#VALUE!</v>
          </cell>
        </row>
        <row r="68">
          <cell r="A68" t="str">
            <v xml:space="preserve">  - durch Reduzierung anderer Reserven oder des Grundkapitals</v>
          </cell>
          <cell r="B68" t="e">
            <v>#VALUE!</v>
          </cell>
          <cell r="C68" t="e">
            <v>#VALUE!</v>
          </cell>
          <cell r="D68" t="e">
            <v>#VALUE!</v>
          </cell>
          <cell r="E68" t="e">
            <v>#VALUE!</v>
          </cell>
          <cell r="F68" t="e">
            <v>#VALUE!</v>
          </cell>
        </row>
        <row r="70">
          <cell r="A70" t="str">
            <v>C/FI Dividendenvorschlag (Zahlung im kommenden Jahr)</v>
          </cell>
          <cell r="C70">
            <v>0</v>
          </cell>
          <cell r="D70">
            <v>0</v>
          </cell>
          <cell r="E70">
            <v>0</v>
          </cell>
        </row>
        <row r="74">
          <cell r="A74" t="str">
            <v>Ausgewählte Bilanzkennzahlen</v>
          </cell>
          <cell r="B74">
            <v>2005</v>
          </cell>
          <cell r="C74">
            <v>2006</v>
          </cell>
          <cell r="D74">
            <v>2007</v>
          </cell>
          <cell r="E74">
            <v>2008</v>
          </cell>
          <cell r="F74">
            <v>2009</v>
          </cell>
        </row>
        <row r="75">
          <cell r="B75" t="str">
            <v>Ist</v>
          </cell>
          <cell r="C75" t="str">
            <v>V-Ist</v>
          </cell>
          <cell r="D75" t="str">
            <v>Plan</v>
          </cell>
          <cell r="E75" t="str">
            <v>Vorschau</v>
          </cell>
          <cell r="F75" t="str">
            <v>Vorschau</v>
          </cell>
        </row>
        <row r="76">
          <cell r="A76" t="str">
            <v>Anlageinvestitionen [abs.]</v>
          </cell>
          <cell r="C76" t="e">
            <v>#VALUE!</v>
          </cell>
          <cell r="D76" t="e">
            <v>#VALUE!</v>
          </cell>
          <cell r="E76" t="e">
            <v>#VALUE!</v>
          </cell>
          <cell r="F76" t="e">
            <v>#VALUE!</v>
          </cell>
        </row>
        <row r="77">
          <cell r="A77" t="str">
            <v>Wachstum Anlagevermögen [%]</v>
          </cell>
          <cell r="C77" t="e">
            <v>#VALUE!</v>
          </cell>
          <cell r="D77" t="e">
            <v>#VALUE!</v>
          </cell>
          <cell r="E77" t="e">
            <v>#VALUE!</v>
          </cell>
          <cell r="F77" t="e">
            <v>#VALUE!</v>
          </cell>
        </row>
        <row r="78">
          <cell r="A78" t="str">
            <v>Laufzeit Forderungen aus LuL ggü. Dritten (Tage)</v>
          </cell>
          <cell r="B78" t="e">
            <v>#VALUE!</v>
          </cell>
          <cell r="C78" t="e">
            <v>#VALUE!</v>
          </cell>
          <cell r="D78" t="e">
            <v>#VALUE!</v>
          </cell>
          <cell r="E78" t="e">
            <v>#VALUE!</v>
          </cell>
          <cell r="F78" t="e">
            <v>#VALUE!</v>
          </cell>
        </row>
        <row r="79">
          <cell r="A79" t="str">
            <v>Laufzeit konzerninerner Forderungen (aus LuL)</v>
          </cell>
          <cell r="B79" t="e">
            <v>#VALUE!</v>
          </cell>
          <cell r="C79" t="e">
            <v>#VALUE!</v>
          </cell>
          <cell r="D79" t="e">
            <v>#VALUE!</v>
          </cell>
          <cell r="E79" t="e">
            <v>#VALUE!</v>
          </cell>
          <cell r="F79" t="e">
            <v>#VALUE!</v>
          </cell>
        </row>
        <row r="80">
          <cell r="A80" t="str">
            <v>Eindeckungszeit (GEZ) (Tage)</v>
          </cell>
          <cell r="B80" t="e">
            <v>#VALUE!</v>
          </cell>
          <cell r="C80" t="e">
            <v>#VALUE!</v>
          </cell>
          <cell r="D80" t="e">
            <v>#VALUE!</v>
          </cell>
          <cell r="E80" t="e">
            <v>#VALUE!</v>
          </cell>
          <cell r="F80" t="e">
            <v>#VALUE!</v>
          </cell>
        </row>
        <row r="81">
          <cell r="A81" t="str">
            <v>Liquidität zum Jahresende</v>
          </cell>
          <cell r="B81" t="e">
            <v>#VALUE!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A82" t="str">
            <v>Finanzforderungen (Darlehen, Clearing) zum Jahresende</v>
          </cell>
          <cell r="B82" t="e">
            <v>#VALUE!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6">
          <cell r="A86" t="str">
            <v>Minimale Kreditrahmen (Anfang / Ende Planjahr)</v>
          </cell>
          <cell r="B86">
            <v>2005</v>
          </cell>
          <cell r="C86">
            <v>2006</v>
          </cell>
          <cell r="D86">
            <v>2007</v>
          </cell>
          <cell r="E86">
            <v>2008</v>
          </cell>
          <cell r="F86">
            <v>2009</v>
          </cell>
        </row>
        <row r="87">
          <cell r="B87" t="str">
            <v>Ist</v>
          </cell>
          <cell r="C87" t="str">
            <v>V-Ist</v>
          </cell>
          <cell r="D87" t="str">
            <v>Plan</v>
          </cell>
          <cell r="E87" t="str">
            <v>Vorschau</v>
          </cell>
          <cell r="F87" t="str">
            <v>Vorschau</v>
          </cell>
        </row>
        <row r="88">
          <cell r="A88" t="str">
            <v>für externe Finanzverbindlichkeiten</v>
          </cell>
          <cell r="D88">
            <v>0</v>
          </cell>
          <cell r="H88" t="str">
            <v>Spitze am</v>
          </cell>
          <cell r="I88" t="str">
            <v>Jahresanfang</v>
          </cell>
        </row>
        <row r="89">
          <cell r="A89" t="str">
            <v>für interne Finanzverbindlichkeiten</v>
          </cell>
          <cell r="D89">
            <v>0</v>
          </cell>
          <cell r="H89" t="str">
            <v>Spitze am</v>
          </cell>
          <cell r="I89" t="str">
            <v>Jahresanfang</v>
          </cell>
        </row>
        <row r="91">
          <cell r="A91" t="str">
            <v>operative Sptizen (monatl. NGU * Pufferrate)</v>
          </cell>
          <cell r="C91" t="e">
            <v>#VALUE!</v>
          </cell>
          <cell r="D91" t="e">
            <v>#VALUE!</v>
          </cell>
          <cell r="E91" t="e">
            <v>#VALUE!</v>
          </cell>
          <cell r="F91" t="e">
            <v>#VALUE!</v>
          </cell>
          <cell r="H91">
            <v>0.5</v>
          </cell>
          <cell r="I91" t="str">
            <v>Pufferratio (grundsaetzlich &lt; 50%)</v>
          </cell>
        </row>
        <row r="92">
          <cell r="A92" t="str">
            <v>geschätzte Spitzen aus Investitionsaktivitäten</v>
          </cell>
          <cell r="C92" t="e">
            <v>#VALUE!</v>
          </cell>
          <cell r="D92" t="e">
            <v>#VALUE!</v>
          </cell>
          <cell r="E92" t="e">
            <v>#VALUE!</v>
          </cell>
          <cell r="F92" t="e">
            <v>#VALUE!</v>
          </cell>
          <cell r="H92">
            <v>0</v>
          </cell>
          <cell r="I92" t="str">
            <v>der Netto-Veränderung Anlagevermögen</v>
          </cell>
        </row>
        <row r="93">
          <cell r="A93" t="str">
            <v>geschätzte Spitzen aus Steuerzahlungen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H93">
            <v>4</v>
          </cell>
          <cell r="I93" t="str">
            <v>Anzahl jährlicher Steuerzahlungen</v>
          </cell>
        </row>
        <row r="94">
          <cell r="A94" t="str">
            <v>geschätzte Spitzen aus Dividendenzahlungen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</row>
        <row r="95">
          <cell r="A95" t="str">
            <v>geschätzte Spitzen aus Eigenkapitalveränderungen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H95">
            <v>1</v>
          </cell>
          <cell r="I95" t="str">
            <v>Berücksichtigung Kapitalveränderung</v>
          </cell>
        </row>
        <row r="96">
          <cell r="A96" t="str">
            <v>sonstige Spitzen (z.B. Bonuszahlungen)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</row>
        <row r="97">
          <cell r="A97" t="str">
            <v>reduzierbare Liquidität (Jahresanfang)</v>
          </cell>
          <cell r="C97" t="e">
            <v>#VALUE!</v>
          </cell>
          <cell r="D97">
            <v>0</v>
          </cell>
          <cell r="E97">
            <v>0</v>
          </cell>
          <cell r="F97">
            <v>0</v>
          </cell>
          <cell r="H97">
            <v>1</v>
          </cell>
          <cell r="I97" t="str">
            <v>Anteil reduzierbarer Liquiditaet</v>
          </cell>
        </row>
        <row r="98">
          <cell r="A98" t="str">
            <v>reduzierbare Finanzforderungen (Darlehen, Clearing) zum Jahresanfang</v>
          </cell>
          <cell r="C98" t="e">
            <v>#VALUE!</v>
          </cell>
          <cell r="D98">
            <v>0</v>
          </cell>
          <cell r="E98">
            <v>0</v>
          </cell>
          <cell r="F98">
            <v>0</v>
          </cell>
          <cell r="H98">
            <v>1</v>
          </cell>
          <cell r="I98" t="str">
            <v>Anteil liquidierbarer Clearingforderungen</v>
          </cell>
        </row>
        <row r="99">
          <cell r="A99" t="str">
            <v>Nettomittelüberschuss / -defizit nach x Monaten</v>
          </cell>
          <cell r="C99" t="e">
            <v>#VALUE!</v>
          </cell>
          <cell r="D99" t="e">
            <v>#VALUE!</v>
          </cell>
          <cell r="E99" t="e">
            <v>#VALUE!</v>
          </cell>
          <cell r="F99" t="e">
            <v>#VALUE!</v>
          </cell>
          <cell r="H99">
            <v>12</v>
          </cell>
          <cell r="I99" t="str">
            <v>Anzahl Monate</v>
          </cell>
        </row>
        <row r="103">
          <cell r="A103" t="str">
            <v>Indizierter Kreditrahmen, insg.</v>
          </cell>
          <cell r="C103" t="str">
            <v>TOGE/RG</v>
          </cell>
          <cell r="D103" t="str">
            <v>Indikation</v>
          </cell>
          <cell r="E103" t="str">
            <v>Minimum</v>
          </cell>
        </row>
        <row r="104">
          <cell r="A104" t="str">
            <v>(ohne Eventualverbindlichkeiten)</v>
          </cell>
          <cell r="C104">
            <v>13</v>
          </cell>
          <cell r="D104" t="e">
            <v>#VALUE!</v>
          </cell>
          <cell r="E104">
            <v>0</v>
          </cell>
        </row>
        <row r="105">
          <cell r="A105" t="str">
            <v>für externe Finanzverbindlichkeiten</v>
          </cell>
          <cell r="C105">
            <v>6</v>
          </cell>
          <cell r="D105">
            <v>0</v>
          </cell>
          <cell r="E105">
            <v>0</v>
          </cell>
        </row>
        <row r="106">
          <cell r="A106" t="str">
            <v>für interne Finanzverbindlichkeiten</v>
          </cell>
          <cell r="C106">
            <v>7</v>
          </cell>
          <cell r="D106">
            <v>0</v>
          </cell>
          <cell r="E106">
            <v>0</v>
          </cell>
        </row>
        <row r="107">
          <cell r="A107" t="str">
            <v>für Eventualverbindlichkeiten</v>
          </cell>
          <cell r="C107">
            <v>8</v>
          </cell>
          <cell r="D107">
            <v>0</v>
          </cell>
        </row>
        <row r="111">
          <cell r="A111" t="str">
            <v>Erläuterungen, Überlegungen, Annahmen zum Kreditrahmen und zu den erwarteten Spitzen</v>
          </cell>
        </row>
        <row r="125">
          <cell r="A125" t="str">
            <v>Sollumsatzrendite</v>
          </cell>
          <cell r="B125">
            <v>2005</v>
          </cell>
          <cell r="C125">
            <v>2006</v>
          </cell>
          <cell r="D125">
            <v>2007</v>
          </cell>
          <cell r="E125">
            <v>2008</v>
          </cell>
          <cell r="F125">
            <v>2009</v>
          </cell>
          <cell r="H125">
            <v>0</v>
          </cell>
          <cell r="I125" t="str">
            <v>Eigenkapitalrendite in % nach Steuern (Standard 11%)</v>
          </cell>
        </row>
        <row r="126">
          <cell r="B126" t="str">
            <v>Ist</v>
          </cell>
          <cell r="C126" t="str">
            <v>V-Ist</v>
          </cell>
          <cell r="D126" t="str">
            <v>Plan</v>
          </cell>
          <cell r="E126" t="str">
            <v>Vorschau</v>
          </cell>
          <cell r="F126" t="str">
            <v>Vorschau</v>
          </cell>
          <cell r="H126">
            <v>0</v>
          </cell>
          <cell r="I126" t="str">
            <v>Steuersatz</v>
          </cell>
        </row>
        <row r="127">
          <cell r="A127" t="str">
            <v>Sollrendite auf Planeigenkapital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H127">
            <v>0</v>
          </cell>
          <cell r="I127" t="str">
            <v>Eingabe: 1 für Fertigungsgesellschaft, 2 für Vertriebsgesellschaft</v>
          </cell>
        </row>
        <row r="128">
          <cell r="A128" t="str">
            <v>Planeigenkapital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</row>
        <row r="129">
          <cell r="A129" t="str">
            <v>Sollergebnis nach Steuern (Soll EnS)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</row>
      </sheetData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halt"/>
      <sheetName val="Auswertung"/>
      <sheetName val="Pivot-Auswertung"/>
      <sheetName val="Planerliste"/>
      <sheetName val="MAE-Liste"/>
      <sheetName val="Abkürzungen"/>
      <sheetName val="Erweiterter M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4">
          <cell r="A4" t="str">
            <v>BR AG</v>
          </cell>
          <cell r="E4" t="str">
            <v>BRI-SE</v>
          </cell>
          <cell r="G4" t="str">
            <v>Germany</v>
          </cell>
        </row>
        <row r="5">
          <cell r="A5" t="str">
            <v>BRI</v>
          </cell>
          <cell r="E5" t="str">
            <v>BRI-IC</v>
          </cell>
          <cell r="G5" t="str">
            <v>Europe without Germany</v>
          </cell>
        </row>
        <row r="6">
          <cell r="A6" t="str">
            <v>BRC</v>
          </cell>
          <cell r="E6" t="str">
            <v>BRI-CC</v>
          </cell>
          <cell r="G6" t="str">
            <v>Americas</v>
          </cell>
        </row>
        <row r="7">
          <cell r="A7" t="str">
            <v>BRL</v>
          </cell>
          <cell r="E7" t="str">
            <v>BRI-IP</v>
          </cell>
          <cell r="G7" t="str">
            <v>Asia / Pacific</v>
          </cell>
        </row>
        <row r="8">
          <cell r="A8" t="str">
            <v>BRP</v>
          </cell>
          <cell r="E8" t="str">
            <v>BRI-AB</v>
          </cell>
        </row>
        <row r="9">
          <cell r="A9" t="str">
            <v>BRS</v>
          </cell>
          <cell r="E9" t="str">
            <v>BRI-ZY</v>
          </cell>
        </row>
        <row r="10">
          <cell r="A10" t="str">
            <v>BRM</v>
          </cell>
          <cell r="E10" t="str">
            <v>BRI-Allgemein</v>
          </cell>
        </row>
        <row r="11">
          <cell r="A11" t="str">
            <v>Guss</v>
          </cell>
        </row>
        <row r="12">
          <cell r="A12" t="str">
            <v>RG / VG</v>
          </cell>
          <cell r="E12" t="str">
            <v>BRC-FU</v>
          </cell>
        </row>
        <row r="13">
          <cell r="E13" t="str">
            <v>BRC-SE</v>
          </cell>
        </row>
        <row r="14">
          <cell r="E14" t="str">
            <v>BRC-WS</v>
          </cell>
        </row>
        <row r="15">
          <cell r="E15" t="str">
            <v>BRC-AN</v>
          </cell>
        </row>
        <row r="16">
          <cell r="E16" t="str">
            <v>BRC-ST</v>
          </cell>
        </row>
        <row r="17">
          <cell r="E17" t="str">
            <v>BRC-Allgemein</v>
          </cell>
        </row>
        <row r="19">
          <cell r="E19" t="str">
            <v>BRL-LT</v>
          </cell>
        </row>
        <row r="20">
          <cell r="E20" t="str">
            <v>BRL-MT</v>
          </cell>
        </row>
        <row r="21">
          <cell r="E21" t="str">
            <v>BRL-Allgemein</v>
          </cell>
        </row>
        <row r="23">
          <cell r="E23" t="str">
            <v>BRP-VE</v>
          </cell>
        </row>
        <row r="24">
          <cell r="E24" t="str">
            <v>BRP-ZY</v>
          </cell>
        </row>
        <row r="25">
          <cell r="E25" t="str">
            <v>BRP-SA</v>
          </cell>
        </row>
        <row r="26">
          <cell r="E26" t="str">
            <v>BRP-CP</v>
          </cell>
        </row>
        <row r="27">
          <cell r="E27" t="str">
            <v>BRP-MA</v>
          </cell>
        </row>
        <row r="28">
          <cell r="E28" t="str">
            <v>BRP-KT</v>
          </cell>
        </row>
        <row r="29">
          <cell r="E29" t="str">
            <v>BRP-WE</v>
          </cell>
        </row>
        <row r="30">
          <cell r="E30" t="str">
            <v>BRP-Allgemein</v>
          </cell>
        </row>
        <row r="32">
          <cell r="E32" t="str">
            <v>BRS-SVC</v>
          </cell>
        </row>
        <row r="33">
          <cell r="E33" t="str">
            <v>BRS-SVI</v>
          </cell>
        </row>
        <row r="34">
          <cell r="E34" t="str">
            <v>BRS-SVL</v>
          </cell>
        </row>
        <row r="35">
          <cell r="E35" t="str">
            <v>BRS-SVP</v>
          </cell>
        </row>
        <row r="36">
          <cell r="E36" t="str">
            <v>BRS-Allgemein</v>
          </cell>
        </row>
        <row r="38">
          <cell r="E38" t="str">
            <v>BRM-AK</v>
          </cell>
        </row>
        <row r="39">
          <cell r="E39" t="str">
            <v>BRM-MC</v>
          </cell>
        </row>
        <row r="40">
          <cell r="E40" t="str">
            <v>BRM-AZ</v>
          </cell>
        </row>
        <row r="41">
          <cell r="E41" t="str">
            <v>BRM-ME</v>
          </cell>
        </row>
        <row r="42">
          <cell r="E42" t="str">
            <v>BRM-GT</v>
          </cell>
        </row>
        <row r="43">
          <cell r="E43" t="str">
            <v>BRM-RM</v>
          </cell>
        </row>
        <row r="44">
          <cell r="E44" t="str">
            <v>BRM-MS</v>
          </cell>
        </row>
        <row r="45">
          <cell r="E45" t="str">
            <v>BRM-Allgemein</v>
          </cell>
        </row>
        <row r="47">
          <cell r="E47" t="str">
            <v>Guss-Guss</v>
          </cell>
        </row>
      </sheetData>
      <sheetData sheetId="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DCH_I"/>
      <sheetName val="DCH_M"/>
      <sheetName val="CO"/>
      <sheetName val="DR"/>
      <sheetName val="AB"/>
      <sheetName val="ZY"/>
      <sheetName val="PG_SE"/>
      <sheetName val="PG_SH"/>
      <sheetName val="PG_ZH"/>
      <sheetName val="OC"/>
      <sheetName val="HD"/>
      <sheetName val="NPB"/>
      <sheetName val="DCL"/>
      <sheetName val="DCC"/>
      <sheetName val="DCP"/>
      <sheetName val="PB_WE"/>
      <sheetName val="PB_FG"/>
      <sheetName val="NZP"/>
    </sheetNames>
    <sheetDataSet>
      <sheetData sheetId="0" refreshError="1">
        <row r="5">
          <cell r="I5" t="str">
            <v>BRFS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IZ 2012"/>
      <sheetName val="MIZ Tools"/>
      <sheetName val="Kopie_Struktur_DC"/>
      <sheetName val="Struktur_DC"/>
    </sheetNames>
    <sheetDataSet>
      <sheetData sheetId="0"/>
      <sheetData sheetId="1"/>
      <sheetData sheetId="2"/>
      <sheetData sheetId="3" refreshError="1"/>
      <sheetData sheetId="4">
        <row r="107">
          <cell r="J107" t="str">
            <v>DC-IA/TE4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Due Dates"/>
      <sheetName val="IAP"/>
    </sheetNames>
    <sheetDataSet>
      <sheetData sheetId="0">
        <row r="4">
          <cell r="I4" t="str">
            <v>Hongkong</v>
          </cell>
        </row>
        <row r="5">
          <cell r="I5" t="str">
            <v>DCHK</v>
          </cell>
        </row>
        <row r="7">
          <cell r="I7">
            <v>11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_TM_Lead PL"/>
      <sheetName val="Lead Schedules -&gt;"/>
      <sheetName val="Lead Net assets Consol."/>
      <sheetName val="Net assets reclassification"/>
      <sheetName val="Net assets_after reclas."/>
      <sheetName val="Net assets_Azur vs Azur+"/>
      <sheetName val="BS reclassification"/>
      <sheetName val="Balance sheet_after reclas."/>
      <sheetName val="Lead PL Consol."/>
      <sheetName val="Group PL_Consol."/>
      <sheetName val="Group PL_Azur vs Azur+"/>
      <sheetName val="Group PL_R&amp;D Changes"/>
      <sheetName val="Bewegungsbilanz"/>
      <sheetName val="BS Analysis -&gt;"/>
      <sheetName val="BS_Fixed assets"/>
      <sheetName val="BS_Total FA"/>
      <sheetName val="BS_Goodwill"/>
      <sheetName val="BS_Intangibles"/>
      <sheetName val="BS_Tangibles"/>
      <sheetName val="BS_Investments"/>
      <sheetName val="BS_Land&amp;Building"/>
      <sheetName val="BS_TWC overview"/>
      <sheetName val="BS_TWC 3rd"/>
      <sheetName val="BS_TWC incl. Cat. 3"/>
      <sheetName val="BS_TWC by country 3rd"/>
      <sheetName val="BS_Inventories"/>
      <sheetName val="BS_Inv. by country"/>
      <sheetName val="BS_TR"/>
      <sheetName val="BS_TR by country"/>
      <sheetName val="BS_TP"/>
      <sheetName val="BS_TP by country"/>
      <sheetName val="BS_TR DCP"/>
      <sheetName val="BS_TR Cat. 1+2"/>
      <sheetName val="BS_TR Cat. 3"/>
      <sheetName val="BS_TP DCP"/>
      <sheetName val="BS_TP Cat. 1+2"/>
      <sheetName val="BS_TP Cat. 3"/>
      <sheetName val="BS_Other rec. DCP"/>
      <sheetName val="BS_Other liab. DCP"/>
      <sheetName val="BS_Other receiv."/>
      <sheetName val="Other rec. by country"/>
      <sheetName val="Other rec._Prepaid exp."/>
      <sheetName val="Other rec._VAT"/>
      <sheetName val="Other rec._Other"/>
      <sheetName val="BS_Other liabilities"/>
      <sheetName val="Other liab.by country"/>
      <sheetName val="Other liab._Ad. payments"/>
      <sheetName val="Other liab._Accrued liab."/>
      <sheetName val="Other liab._Person. rel."/>
      <sheetName val="Other liab._Other"/>
      <sheetName val="Other liab._Financ.lease"/>
      <sheetName val="Other liab._Tax authority"/>
      <sheetName val="Other liab._Others"/>
      <sheetName val="Other provisions"/>
      <sheetName val="Other prov. by country"/>
      <sheetName val="Other prov._Personnel rel."/>
      <sheetName val="Other prov._Pers. adjustm."/>
      <sheetName val="Other prov._Pers. adjustm. othe"/>
      <sheetName val="Other prov._Other pers. rel."/>
      <sheetName val="Other prov._Sales rel."/>
      <sheetName val="Other prov._Tax accruals"/>
      <sheetName val="Sundry provisions"/>
      <sheetName val="Prov. labour agreem."/>
      <sheetName val="Prov. part-time retirem."/>
      <sheetName val="Warranty commit. general"/>
      <sheetName val="Warranty commit.specific"/>
      <sheetName val="BS_Prov. sales agreem."/>
      <sheetName val="Pension prov."/>
      <sheetName val="Net financial position"/>
      <sheetName val="Net financial position II"/>
      <sheetName val="Off balance sheet"/>
      <sheetName val="PL Analysis -&gt;"/>
      <sheetName val="PL_Overview"/>
      <sheetName val="PL_Overview II"/>
      <sheetName val="PL_Top Customer"/>
      <sheetName val="PL_Top Supplier"/>
      <sheetName val="PL_Sales 3rd"/>
      <sheetName val="PL_Total sales"/>
      <sheetName val="PL_Sales Cat. 1+2"/>
      <sheetName val="PL_Sales 3rd incl Cat. 3"/>
      <sheetName val="COS"/>
      <sheetName val="COS_Material"/>
      <sheetName val="COS_Personal"/>
      <sheetName val="COS_Other"/>
      <sheetName val="COS_IT"/>
      <sheetName val="COS_TSA"/>
      <sheetName val="S&amp;D costs"/>
      <sheetName val="S&amp;D_Personnel exp."/>
      <sheetName val="S&amp;D Warranty"/>
      <sheetName val="S&amp;D IT"/>
      <sheetName val="S&amp;D Other"/>
      <sheetName val="S&amp;D TSA"/>
      <sheetName val="Admin costs"/>
      <sheetName val="Admin_Personnel"/>
      <sheetName val="Admin_IT"/>
      <sheetName val="Admin_Consulting"/>
      <sheetName val="Admin_Other"/>
      <sheetName val="Admin_TSA"/>
      <sheetName val="Develop. costs"/>
      <sheetName val="Develop. costs_Personel"/>
      <sheetName val="Develop. costs_Material"/>
      <sheetName val="Develop. costs_extDev"/>
      <sheetName val="Develop. costs_License"/>
      <sheetName val="Develop. costs_Deprec"/>
      <sheetName val="Develop. costs_IT"/>
      <sheetName val="Develop. costs_other"/>
      <sheetName val="Develop. costs_TSA"/>
      <sheetName val="Other costs"/>
      <sheetName val="Other costs_Bad debt"/>
      <sheetName val="Other costs_other"/>
      <sheetName val="Other costs_FX"/>
      <sheetName val="Other costs_Disposal"/>
      <sheetName val="Other costs_TSA"/>
      <sheetName val="Depreciation"/>
      <sheetName val="Pension interest"/>
      <sheetName val="Gross profit"/>
      <sheetName val="EBIT"/>
      <sheetName val="EBITDA"/>
      <sheetName val="Vergleich 2011FC_Actual"/>
      <sheetName val="PL_Group detail"/>
      <sheetName val="Lead PL_Group"/>
      <sheetName val="Lead PL_by Entity _2008"/>
      <sheetName val="Lead PL_by Entity _2009"/>
      <sheetName val="Lead PL_by Entity _2010"/>
      <sheetName val="Lead PL_by Entity _V Ist 2011"/>
      <sheetName val="Lead PL_by Entity _2012"/>
      <sheetName val="Lead PL_by Entity _2013"/>
      <sheetName val="Lead PL_by Entity _2014"/>
      <sheetName val="Lead BS_Group"/>
      <sheetName val="Lead BS_by Entity _2008"/>
      <sheetName val="Lead BS_by Entity _2009"/>
      <sheetName val="Lead BS_by Entity _2010"/>
      <sheetName val="Lead BS_by Entity _V Ist 2011"/>
      <sheetName val="Lead BS_by Entity _2012"/>
      <sheetName val="Lead BS_by Entity _2013"/>
      <sheetName val="_TM_PL2-Sales_DCxx"/>
      <sheetName val="Lead BS_by Entity _2014"/>
      <sheetName val="PL2-Sales_DCxx"/>
      <sheetName val="PL2-Sales_by Entity_2008"/>
      <sheetName val="PL2-Sales_by Entity_2009"/>
      <sheetName val="PL2-Sales_by Entity_2010"/>
      <sheetName val="PL2-Sales_by Entity_V Ist 2011"/>
      <sheetName val="PL2-Sales_by Entity_2012"/>
      <sheetName val="PL2-Sales_by Entity_2013"/>
      <sheetName val="PL2-Sales_by Entity_2014"/>
      <sheetName val="PL3-CoS_DCxx"/>
      <sheetName val="PL3-CoS_by Entity_2008"/>
      <sheetName val="PL3-CoS_by Entity_2009"/>
      <sheetName val="PL3-CoS_by Entity_2010"/>
      <sheetName val="PL3-CoS_by Entity_V Ist 2011"/>
      <sheetName val="PL3-CoS_by Entity_2012"/>
      <sheetName val="PL3-CoS_by Entity_2013"/>
      <sheetName val="PL3-CoS_by Entity_2014"/>
      <sheetName val="PL4-S&amp;D_DCxx"/>
      <sheetName val="PL4-S&amp;D_by Entity_2008"/>
      <sheetName val="PL4-S&amp;D_by Entity_2009"/>
      <sheetName val="PL4-S&amp;D_by Entity_2010"/>
      <sheetName val="PL4-S&amp;D_by Entity_V Ist 2011"/>
      <sheetName val="PL4-S&amp;D_by Entity_2012"/>
      <sheetName val="PL4-S&amp;D_by Entity_2013"/>
      <sheetName val="PL4-S&amp;D_by Entity_2014"/>
      <sheetName val="PL5-Admin_DCxx"/>
      <sheetName val="PL5-Admin_by Entity_2008"/>
      <sheetName val="PL5-Admin_by Entity_2009"/>
      <sheetName val="PL5-Admin_by Entity_2010"/>
      <sheetName val="PL5-Admin_by Entity_V Ist 2011"/>
      <sheetName val="PL5-Admin_by Entity_2012"/>
      <sheetName val="PL5-Admin_by Entity_2013"/>
      <sheetName val="PL5-Admin_by Entity_2014"/>
      <sheetName val="PL6-Development_DCxx"/>
      <sheetName val="PL6-Develop_by Ent_2008"/>
      <sheetName val="PL6-Develop_by Ent_2009"/>
      <sheetName val="PL6-Develop_by Ent_2010"/>
      <sheetName val="PL6-Develop_by Ent_V Ist 2011"/>
      <sheetName val="PL6-Develop_by Ent_2012"/>
      <sheetName val="PL6-Develop_by Ent_2013"/>
      <sheetName val="PL6-Develop_by Ent_2014"/>
      <sheetName val="PL7-Other_DCxx"/>
      <sheetName val="PL7-Other_by Entity_2008"/>
      <sheetName val="PL7-Other_by Entity_2009"/>
      <sheetName val="PL7-Other_by Entity_2010"/>
      <sheetName val="PL7-Other_by Entity_V Ist 2011"/>
      <sheetName val="PL7-Other_by Entity_2012"/>
      <sheetName val="PL7-Other_by Entity_2013"/>
      <sheetName val="Bridge"/>
      <sheetName val="PL7-Other_by Entity_2014"/>
      <sheetName val="--&gt; INPUT sheets"/>
      <sheetName val="FX-rates"/>
      <sheetName val="IS_2008"/>
      <sheetName val="IS_2009"/>
      <sheetName val="IS_2010"/>
      <sheetName val="IS_2011"/>
      <sheetName val="IS_Ist 2012"/>
      <sheetName val="IS_2013"/>
      <sheetName val="IS_2014"/>
      <sheetName val="Equity RF"/>
      <sheetName val="Equity roll-forward"/>
      <sheetName val="BS_ISt 2008"/>
      <sheetName val="BS_ISt 2009"/>
      <sheetName val="BS_ISt 2010"/>
      <sheetName val="BS_ISt 2011"/>
      <sheetName val="BS_ISt 2012"/>
      <sheetName val="BS_2013"/>
      <sheetName val="BS_2014"/>
      <sheetName val="Consolidation-Germany"/>
      <sheetName val="Consolidation-France"/>
      <sheetName val="Consolidation-Hungary"/>
      <sheetName val="Consolidation-China"/>
      <sheetName val="Consolidation-Germany BS"/>
      <sheetName val="Consolidation-France BS"/>
      <sheetName val="Consolidation-Hungary BS"/>
      <sheetName val="Consolidation-China BS"/>
      <sheetName val="Consolidation_2008"/>
      <sheetName val="Consolidation_2009"/>
      <sheetName val="Consolidation_2010"/>
      <sheetName val="Consolidation_Trade 2011"/>
      <sheetName val="Consolidation_Other 2011"/>
      <sheetName val="Consolidation_Trade 2012"/>
      <sheetName val="Consolidation_Other 2012"/>
      <sheetName val="Consolidation_2013"/>
      <sheetName val="Consolidation_2014"/>
      <sheetName val="Consolidation_2008 PL"/>
      <sheetName val="Consolidation_2009 PL"/>
      <sheetName val="Consolidation_2010 PL"/>
      <sheetName val="Consolidation_2011 PL"/>
      <sheetName val="Consolidation_2012 PL"/>
      <sheetName val="Consolidation_2013 PL"/>
      <sheetName val="Consolidation_2014 PL"/>
      <sheetName val="Cash Flow"/>
      <sheetName val="Lead PL_by Entity _VIST2012"/>
      <sheetName val="Lead BS_by Entity _VIST2012"/>
      <sheetName val="PL2-Sales_by Entity_VIST2012"/>
      <sheetName val="PL3-CoS_by Entity_VIST2012"/>
      <sheetName val="PL4-S&amp;D_by Entity_VIST2012"/>
      <sheetName val="PL5-Admin_by Entity_VIST2012"/>
      <sheetName val="PL6-Develop_by Ent_VIST2012"/>
      <sheetName val="PL7-Other_by Entity_VIST2012"/>
      <sheetName val="IS_VIst 2012"/>
      <sheetName val="BS_VISt 2012"/>
      <sheetName val="Consolidation_2012FC"/>
      <sheetName val="Consolidation_2012FC P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>
        <row r="4">
          <cell r="B4">
            <v>1</v>
          </cell>
          <cell r="D4">
            <v>0</v>
          </cell>
          <cell r="E4" t="str">
            <v/>
          </cell>
          <cell r="F4" t="b">
            <v>0</v>
          </cell>
          <cell r="G4" t="b">
            <v>0</v>
          </cell>
          <cell r="H4" t="b">
            <v>0</v>
          </cell>
          <cell r="I4">
            <v>0</v>
          </cell>
          <cell r="J4" t="b">
            <v>0</v>
          </cell>
          <cell r="K4" t="b">
            <v>0</v>
          </cell>
          <cell r="L4">
            <v>0</v>
          </cell>
          <cell r="M4" t="b">
            <v>0</v>
          </cell>
          <cell r="N4" t="b">
            <v>0</v>
          </cell>
          <cell r="O4">
            <v>0</v>
          </cell>
          <cell r="P4" t="b">
            <v>0</v>
          </cell>
          <cell r="Q4" t="b">
            <v>0</v>
          </cell>
          <cell r="R4" t="b">
            <v>0</v>
          </cell>
          <cell r="S4">
            <v>0</v>
          </cell>
          <cell r="T4" t="b">
            <v>0</v>
          </cell>
          <cell r="U4">
            <v>0</v>
          </cell>
          <cell r="V4" t="b">
            <v>0</v>
          </cell>
          <cell r="W4">
            <v>0</v>
          </cell>
        </row>
        <row r="5">
          <cell r="B5">
            <v>2</v>
          </cell>
          <cell r="D5">
            <v>0</v>
          </cell>
          <cell r="E5" t="str">
            <v/>
          </cell>
          <cell r="F5" t="b">
            <v>0</v>
          </cell>
          <cell r="G5" t="b">
            <v>0</v>
          </cell>
          <cell r="H5" t="b">
            <v>0</v>
          </cell>
          <cell r="I5">
            <v>0</v>
          </cell>
          <cell r="J5" t="b">
            <v>0</v>
          </cell>
          <cell r="K5" t="b">
            <v>0</v>
          </cell>
          <cell r="L5">
            <v>0</v>
          </cell>
          <cell r="M5" t="b">
            <v>0</v>
          </cell>
          <cell r="N5" t="b">
            <v>0</v>
          </cell>
          <cell r="O5">
            <v>0</v>
          </cell>
          <cell r="P5" t="b">
            <v>0</v>
          </cell>
          <cell r="Q5" t="b">
            <v>0</v>
          </cell>
          <cell r="R5" t="b">
            <v>0</v>
          </cell>
          <cell r="S5">
            <v>0</v>
          </cell>
          <cell r="T5" t="b">
            <v>0</v>
          </cell>
          <cell r="U5">
            <v>0</v>
          </cell>
          <cell r="V5" t="b">
            <v>0</v>
          </cell>
          <cell r="W5">
            <v>0</v>
          </cell>
        </row>
        <row r="6">
          <cell r="B6">
            <v>3</v>
          </cell>
          <cell r="D6">
            <v>0</v>
          </cell>
          <cell r="E6" t="str">
            <v/>
          </cell>
          <cell r="F6" t="b">
            <v>0</v>
          </cell>
          <cell r="G6" t="b">
            <v>0</v>
          </cell>
          <cell r="H6" t="b">
            <v>0</v>
          </cell>
          <cell r="I6">
            <v>0</v>
          </cell>
          <cell r="J6" t="b">
            <v>0</v>
          </cell>
          <cell r="K6" t="b">
            <v>0</v>
          </cell>
          <cell r="L6">
            <v>0</v>
          </cell>
          <cell r="M6" t="b">
            <v>0</v>
          </cell>
          <cell r="N6" t="b">
            <v>0</v>
          </cell>
          <cell r="O6">
            <v>0</v>
          </cell>
          <cell r="P6" t="b">
            <v>0</v>
          </cell>
          <cell r="Q6" t="b">
            <v>0</v>
          </cell>
          <cell r="R6" t="b">
            <v>0</v>
          </cell>
          <cell r="S6">
            <v>0</v>
          </cell>
          <cell r="T6" t="b">
            <v>0</v>
          </cell>
          <cell r="U6">
            <v>0</v>
          </cell>
          <cell r="V6" t="b">
            <v>0</v>
          </cell>
          <cell r="W6">
            <v>0</v>
          </cell>
        </row>
        <row r="7">
          <cell r="B7">
            <v>4</v>
          </cell>
          <cell r="D7">
            <v>0</v>
          </cell>
          <cell r="E7" t="str">
            <v/>
          </cell>
          <cell r="F7" t="b">
            <v>0</v>
          </cell>
          <cell r="G7" t="b">
            <v>0</v>
          </cell>
          <cell r="H7" t="b">
            <v>0</v>
          </cell>
          <cell r="I7">
            <v>0</v>
          </cell>
          <cell r="J7" t="b">
            <v>0</v>
          </cell>
          <cell r="K7" t="b">
            <v>0</v>
          </cell>
          <cell r="L7">
            <v>0</v>
          </cell>
          <cell r="M7" t="b">
            <v>0</v>
          </cell>
          <cell r="N7" t="b">
            <v>0</v>
          </cell>
          <cell r="O7">
            <v>0</v>
          </cell>
          <cell r="P7" t="b">
            <v>0</v>
          </cell>
          <cell r="Q7" t="b">
            <v>0</v>
          </cell>
          <cell r="R7" t="b">
            <v>0</v>
          </cell>
          <cell r="S7">
            <v>0</v>
          </cell>
          <cell r="T7" t="b">
            <v>0</v>
          </cell>
          <cell r="U7">
            <v>0</v>
          </cell>
          <cell r="V7" t="b">
            <v>0</v>
          </cell>
          <cell r="W7">
            <v>0</v>
          </cell>
        </row>
        <row r="8">
          <cell r="B8">
            <v>5</v>
          </cell>
          <cell r="D8">
            <v>0</v>
          </cell>
          <cell r="E8" t="str">
            <v/>
          </cell>
          <cell r="F8" t="b">
            <v>0</v>
          </cell>
          <cell r="G8" t="b">
            <v>0</v>
          </cell>
          <cell r="H8" t="b">
            <v>0</v>
          </cell>
          <cell r="I8">
            <v>0</v>
          </cell>
          <cell r="J8" t="b">
            <v>0</v>
          </cell>
          <cell r="K8" t="b">
            <v>0</v>
          </cell>
          <cell r="L8">
            <v>0</v>
          </cell>
          <cell r="M8" t="b">
            <v>0</v>
          </cell>
          <cell r="N8" t="b">
            <v>0</v>
          </cell>
          <cell r="O8">
            <v>0</v>
          </cell>
          <cell r="P8" t="b">
            <v>0</v>
          </cell>
          <cell r="Q8" t="b">
            <v>0</v>
          </cell>
          <cell r="R8" t="b">
            <v>0</v>
          </cell>
          <cell r="S8">
            <v>0</v>
          </cell>
          <cell r="T8" t="b">
            <v>0</v>
          </cell>
          <cell r="U8">
            <v>0</v>
          </cell>
          <cell r="V8" t="b">
            <v>0</v>
          </cell>
          <cell r="W8">
            <v>0</v>
          </cell>
        </row>
        <row r="9">
          <cell r="B9">
            <v>6</v>
          </cell>
          <cell r="D9">
            <v>0</v>
          </cell>
          <cell r="E9" t="str">
            <v/>
          </cell>
          <cell r="F9" t="b">
            <v>0</v>
          </cell>
          <cell r="G9" t="b">
            <v>0</v>
          </cell>
          <cell r="H9" t="b">
            <v>0</v>
          </cell>
          <cell r="I9">
            <v>0</v>
          </cell>
          <cell r="J9" t="b">
            <v>0</v>
          </cell>
          <cell r="K9" t="b">
            <v>0</v>
          </cell>
          <cell r="L9">
            <v>0</v>
          </cell>
          <cell r="M9" t="b">
            <v>0</v>
          </cell>
          <cell r="N9" t="b">
            <v>0</v>
          </cell>
          <cell r="O9">
            <v>0</v>
          </cell>
          <cell r="P9" t="b">
            <v>0</v>
          </cell>
          <cell r="Q9" t="b">
            <v>0</v>
          </cell>
          <cell r="R9" t="b">
            <v>0</v>
          </cell>
          <cell r="S9">
            <v>0</v>
          </cell>
          <cell r="T9" t="b">
            <v>0</v>
          </cell>
          <cell r="U9">
            <v>0</v>
          </cell>
          <cell r="V9" t="b">
            <v>0</v>
          </cell>
          <cell r="W9">
            <v>0</v>
          </cell>
        </row>
        <row r="10">
          <cell r="B10">
            <v>7</v>
          </cell>
          <cell r="D10">
            <v>0</v>
          </cell>
          <cell r="E10" t="str">
            <v/>
          </cell>
          <cell r="F10" t="b">
            <v>0</v>
          </cell>
          <cell r="G10" t="b">
            <v>0</v>
          </cell>
          <cell r="H10" t="b">
            <v>0</v>
          </cell>
          <cell r="I10">
            <v>0</v>
          </cell>
          <cell r="J10" t="b">
            <v>0</v>
          </cell>
          <cell r="K10" t="b">
            <v>0</v>
          </cell>
          <cell r="L10">
            <v>0</v>
          </cell>
          <cell r="M10" t="b">
            <v>0</v>
          </cell>
          <cell r="N10" t="b">
            <v>0</v>
          </cell>
          <cell r="O10">
            <v>0</v>
          </cell>
          <cell r="P10" t="b">
            <v>0</v>
          </cell>
          <cell r="Q10" t="b">
            <v>0</v>
          </cell>
          <cell r="R10" t="b">
            <v>0</v>
          </cell>
          <cell r="S10">
            <v>0</v>
          </cell>
          <cell r="T10" t="b">
            <v>0</v>
          </cell>
          <cell r="U10">
            <v>0</v>
          </cell>
          <cell r="V10" t="b">
            <v>0</v>
          </cell>
          <cell r="W10">
            <v>0</v>
          </cell>
        </row>
        <row r="11">
          <cell r="B11">
            <v>8</v>
          </cell>
          <cell r="D11">
            <v>0</v>
          </cell>
          <cell r="E11" t="str">
            <v/>
          </cell>
          <cell r="F11" t="b">
            <v>0</v>
          </cell>
          <cell r="G11" t="b">
            <v>0</v>
          </cell>
          <cell r="H11" t="b">
            <v>0</v>
          </cell>
          <cell r="I11">
            <v>0</v>
          </cell>
          <cell r="J11" t="b">
            <v>0</v>
          </cell>
          <cell r="K11" t="b">
            <v>0</v>
          </cell>
          <cell r="L11">
            <v>0</v>
          </cell>
          <cell r="M11" t="b">
            <v>0</v>
          </cell>
          <cell r="N11" t="b">
            <v>0</v>
          </cell>
          <cell r="O11">
            <v>0</v>
          </cell>
          <cell r="P11" t="b">
            <v>0</v>
          </cell>
          <cell r="Q11" t="b">
            <v>0</v>
          </cell>
          <cell r="R11" t="b">
            <v>0</v>
          </cell>
          <cell r="S11">
            <v>0</v>
          </cell>
          <cell r="T11" t="b">
            <v>0</v>
          </cell>
          <cell r="U11">
            <v>0</v>
          </cell>
          <cell r="V11" t="b">
            <v>0</v>
          </cell>
          <cell r="W11">
            <v>0</v>
          </cell>
        </row>
        <row r="13">
          <cell r="B13">
            <v>1</v>
          </cell>
          <cell r="D13">
            <v>0</v>
          </cell>
          <cell r="E13" t="str">
            <v/>
          </cell>
          <cell r="F13" t="b">
            <v>0</v>
          </cell>
          <cell r="G13" t="b">
            <v>0</v>
          </cell>
          <cell r="H13" t="b">
            <v>0</v>
          </cell>
          <cell r="I13">
            <v>0</v>
          </cell>
          <cell r="J13" t="b">
            <v>0</v>
          </cell>
          <cell r="K13" t="b">
            <v>0</v>
          </cell>
          <cell r="L13">
            <v>0</v>
          </cell>
          <cell r="M13" t="b">
            <v>0</v>
          </cell>
          <cell r="N13" t="b">
            <v>0</v>
          </cell>
          <cell r="O13">
            <v>0</v>
          </cell>
          <cell r="P13" t="b">
            <v>0</v>
          </cell>
          <cell r="Q13" t="b">
            <v>0</v>
          </cell>
          <cell r="R13" t="b">
            <v>0</v>
          </cell>
          <cell r="S13">
            <v>0</v>
          </cell>
          <cell r="T13" t="b">
            <v>0</v>
          </cell>
          <cell r="U13">
            <v>0</v>
          </cell>
          <cell r="V13" t="b">
            <v>0</v>
          </cell>
          <cell r="W13">
            <v>0</v>
          </cell>
        </row>
        <row r="14">
          <cell r="B14">
            <v>2</v>
          </cell>
          <cell r="D14">
            <v>0</v>
          </cell>
          <cell r="E14" t="str">
            <v/>
          </cell>
          <cell r="F14" t="b">
            <v>0</v>
          </cell>
          <cell r="G14" t="b">
            <v>0</v>
          </cell>
          <cell r="H14" t="b">
            <v>0</v>
          </cell>
          <cell r="I14">
            <v>0</v>
          </cell>
          <cell r="J14" t="b">
            <v>0</v>
          </cell>
          <cell r="K14" t="b">
            <v>0</v>
          </cell>
          <cell r="L14">
            <v>0</v>
          </cell>
          <cell r="M14" t="b">
            <v>0</v>
          </cell>
          <cell r="N14" t="b">
            <v>0</v>
          </cell>
          <cell r="O14">
            <v>0</v>
          </cell>
          <cell r="P14" t="b">
            <v>0</v>
          </cell>
          <cell r="Q14" t="b">
            <v>0</v>
          </cell>
          <cell r="R14" t="b">
            <v>0</v>
          </cell>
          <cell r="S14">
            <v>0</v>
          </cell>
          <cell r="T14" t="b">
            <v>0</v>
          </cell>
          <cell r="U14">
            <v>0</v>
          </cell>
          <cell r="V14" t="b">
            <v>0</v>
          </cell>
          <cell r="W14">
            <v>0</v>
          </cell>
        </row>
        <row r="15">
          <cell r="B15">
            <v>3</v>
          </cell>
          <cell r="D15">
            <v>0</v>
          </cell>
          <cell r="E15" t="str">
            <v/>
          </cell>
          <cell r="F15" t="b">
            <v>0</v>
          </cell>
          <cell r="G15" t="b">
            <v>0</v>
          </cell>
          <cell r="H15" t="b">
            <v>0</v>
          </cell>
          <cell r="I15">
            <v>0</v>
          </cell>
          <cell r="J15" t="b">
            <v>0</v>
          </cell>
          <cell r="K15" t="b">
            <v>0</v>
          </cell>
          <cell r="L15">
            <v>0</v>
          </cell>
          <cell r="M15" t="b">
            <v>0</v>
          </cell>
          <cell r="N15" t="b">
            <v>0</v>
          </cell>
          <cell r="O15">
            <v>0</v>
          </cell>
          <cell r="P15" t="b">
            <v>0</v>
          </cell>
          <cell r="Q15" t="b">
            <v>0</v>
          </cell>
          <cell r="R15" t="b">
            <v>0</v>
          </cell>
          <cell r="S15">
            <v>0</v>
          </cell>
          <cell r="T15" t="b">
            <v>0</v>
          </cell>
          <cell r="U15">
            <v>0</v>
          </cell>
          <cell r="V15" t="b">
            <v>0</v>
          </cell>
          <cell r="W15">
            <v>0</v>
          </cell>
        </row>
        <row r="16">
          <cell r="B16">
            <v>4</v>
          </cell>
          <cell r="D16">
            <v>0</v>
          </cell>
          <cell r="E16" t="str">
            <v/>
          </cell>
          <cell r="F16" t="b">
            <v>0</v>
          </cell>
          <cell r="G16" t="b">
            <v>0</v>
          </cell>
          <cell r="H16" t="b">
            <v>0</v>
          </cell>
          <cell r="I16">
            <v>0</v>
          </cell>
          <cell r="J16" t="b">
            <v>0</v>
          </cell>
          <cell r="K16" t="b">
            <v>0</v>
          </cell>
          <cell r="L16">
            <v>0</v>
          </cell>
          <cell r="M16" t="b">
            <v>0</v>
          </cell>
          <cell r="N16" t="b">
            <v>0</v>
          </cell>
          <cell r="O16">
            <v>0</v>
          </cell>
          <cell r="P16" t="b">
            <v>0</v>
          </cell>
          <cell r="Q16" t="b">
            <v>0</v>
          </cell>
          <cell r="R16" t="b">
            <v>0</v>
          </cell>
          <cell r="S16">
            <v>0</v>
          </cell>
          <cell r="T16" t="b">
            <v>0</v>
          </cell>
          <cell r="U16">
            <v>0</v>
          </cell>
          <cell r="V16" t="b">
            <v>0</v>
          </cell>
          <cell r="W16">
            <v>0</v>
          </cell>
        </row>
        <row r="17">
          <cell r="B17">
            <v>5</v>
          </cell>
          <cell r="D17">
            <v>0</v>
          </cell>
          <cell r="E17" t="str">
            <v/>
          </cell>
          <cell r="F17" t="b">
            <v>0</v>
          </cell>
          <cell r="G17" t="b">
            <v>0</v>
          </cell>
          <cell r="H17" t="b">
            <v>0</v>
          </cell>
          <cell r="I17">
            <v>0</v>
          </cell>
          <cell r="J17" t="b">
            <v>0</v>
          </cell>
          <cell r="K17" t="b">
            <v>0</v>
          </cell>
          <cell r="L17">
            <v>0</v>
          </cell>
          <cell r="M17" t="b">
            <v>0</v>
          </cell>
          <cell r="N17" t="b">
            <v>0</v>
          </cell>
          <cell r="O17">
            <v>0</v>
          </cell>
          <cell r="P17" t="b">
            <v>0</v>
          </cell>
          <cell r="Q17" t="b">
            <v>0</v>
          </cell>
          <cell r="R17" t="b">
            <v>0</v>
          </cell>
          <cell r="S17">
            <v>0</v>
          </cell>
          <cell r="T17" t="b">
            <v>0</v>
          </cell>
          <cell r="U17">
            <v>0</v>
          </cell>
          <cell r="V17" t="b">
            <v>0</v>
          </cell>
          <cell r="W17">
            <v>0</v>
          </cell>
        </row>
        <row r="18">
          <cell r="B18">
            <v>6</v>
          </cell>
          <cell r="D18">
            <v>0</v>
          </cell>
          <cell r="E18" t="str">
            <v/>
          </cell>
          <cell r="F18" t="b">
            <v>0</v>
          </cell>
          <cell r="G18" t="b">
            <v>0</v>
          </cell>
          <cell r="H18" t="b">
            <v>0</v>
          </cell>
          <cell r="I18">
            <v>0</v>
          </cell>
          <cell r="J18" t="b">
            <v>0</v>
          </cell>
          <cell r="K18" t="b">
            <v>0</v>
          </cell>
          <cell r="L18">
            <v>0</v>
          </cell>
          <cell r="M18" t="b">
            <v>0</v>
          </cell>
          <cell r="N18" t="b">
            <v>0</v>
          </cell>
          <cell r="O18">
            <v>0</v>
          </cell>
          <cell r="P18" t="b">
            <v>0</v>
          </cell>
          <cell r="Q18" t="b">
            <v>0</v>
          </cell>
          <cell r="R18" t="b">
            <v>0</v>
          </cell>
          <cell r="S18">
            <v>0</v>
          </cell>
          <cell r="T18" t="b">
            <v>0</v>
          </cell>
          <cell r="U18">
            <v>0</v>
          </cell>
          <cell r="V18" t="b">
            <v>0</v>
          </cell>
          <cell r="W18">
            <v>0</v>
          </cell>
        </row>
        <row r="19">
          <cell r="B19">
            <v>7</v>
          </cell>
          <cell r="D19">
            <v>0</v>
          </cell>
          <cell r="E19" t="str">
            <v/>
          </cell>
          <cell r="F19" t="b">
            <v>0</v>
          </cell>
          <cell r="G19" t="b">
            <v>0</v>
          </cell>
          <cell r="H19" t="b">
            <v>0</v>
          </cell>
          <cell r="I19">
            <v>0</v>
          </cell>
          <cell r="J19" t="b">
            <v>0</v>
          </cell>
          <cell r="K19" t="b">
            <v>0</v>
          </cell>
          <cell r="L19">
            <v>0</v>
          </cell>
          <cell r="M19" t="b">
            <v>0</v>
          </cell>
          <cell r="N19" t="b">
            <v>0</v>
          </cell>
          <cell r="O19">
            <v>0</v>
          </cell>
          <cell r="P19" t="b">
            <v>0</v>
          </cell>
          <cell r="Q19" t="b">
            <v>0</v>
          </cell>
          <cell r="R19" t="b">
            <v>0</v>
          </cell>
          <cell r="S19">
            <v>0</v>
          </cell>
          <cell r="T19" t="b">
            <v>0</v>
          </cell>
          <cell r="U19">
            <v>0</v>
          </cell>
          <cell r="V19" t="b">
            <v>0</v>
          </cell>
          <cell r="W19">
            <v>0</v>
          </cell>
        </row>
        <row r="20">
          <cell r="B20">
            <v>8</v>
          </cell>
          <cell r="D20">
            <v>0</v>
          </cell>
          <cell r="E20" t="str">
            <v/>
          </cell>
          <cell r="F20" t="b">
            <v>0</v>
          </cell>
          <cell r="G20" t="b">
            <v>0</v>
          </cell>
          <cell r="H20" t="b">
            <v>0</v>
          </cell>
          <cell r="I20">
            <v>0</v>
          </cell>
          <cell r="J20" t="b">
            <v>0</v>
          </cell>
          <cell r="K20" t="b">
            <v>0</v>
          </cell>
          <cell r="L20">
            <v>0</v>
          </cell>
          <cell r="M20" t="b">
            <v>0</v>
          </cell>
          <cell r="N20" t="b">
            <v>0</v>
          </cell>
          <cell r="O20">
            <v>0</v>
          </cell>
          <cell r="P20" t="b">
            <v>0</v>
          </cell>
          <cell r="Q20" t="b">
            <v>0</v>
          </cell>
          <cell r="R20" t="b">
            <v>0</v>
          </cell>
          <cell r="S20">
            <v>0</v>
          </cell>
          <cell r="T20" t="b">
            <v>0</v>
          </cell>
          <cell r="U20">
            <v>0</v>
          </cell>
          <cell r="V20" t="b">
            <v>0</v>
          </cell>
          <cell r="W20">
            <v>0</v>
          </cell>
        </row>
        <row r="22">
          <cell r="B22">
            <v>1</v>
          </cell>
          <cell r="D22">
            <v>0</v>
          </cell>
          <cell r="E22" t="str">
            <v/>
          </cell>
          <cell r="F22" t="b">
            <v>0</v>
          </cell>
          <cell r="G22" t="b">
            <v>0</v>
          </cell>
          <cell r="H22" t="b">
            <v>0</v>
          </cell>
          <cell r="I22">
            <v>0</v>
          </cell>
          <cell r="J22" t="b">
            <v>0</v>
          </cell>
          <cell r="K22" t="b">
            <v>0</v>
          </cell>
          <cell r="L22">
            <v>0</v>
          </cell>
          <cell r="M22" t="b">
            <v>0</v>
          </cell>
          <cell r="N22" t="b">
            <v>0</v>
          </cell>
          <cell r="O22">
            <v>0</v>
          </cell>
          <cell r="P22" t="b">
            <v>0</v>
          </cell>
          <cell r="Q22" t="b">
            <v>0</v>
          </cell>
          <cell r="R22" t="b">
            <v>0</v>
          </cell>
          <cell r="S22">
            <v>0</v>
          </cell>
          <cell r="T22" t="b">
            <v>0</v>
          </cell>
          <cell r="U22">
            <v>0</v>
          </cell>
          <cell r="V22" t="b">
            <v>0</v>
          </cell>
          <cell r="W22">
            <v>0</v>
          </cell>
        </row>
        <row r="23">
          <cell r="B23">
            <v>2</v>
          </cell>
          <cell r="D23">
            <v>0</v>
          </cell>
          <cell r="E23" t="str">
            <v/>
          </cell>
          <cell r="F23" t="b">
            <v>0</v>
          </cell>
          <cell r="G23" t="b">
            <v>0</v>
          </cell>
          <cell r="H23" t="b">
            <v>0</v>
          </cell>
          <cell r="I23">
            <v>0</v>
          </cell>
          <cell r="J23" t="b">
            <v>0</v>
          </cell>
          <cell r="K23" t="b">
            <v>0</v>
          </cell>
          <cell r="L23">
            <v>0</v>
          </cell>
          <cell r="M23" t="b">
            <v>0</v>
          </cell>
          <cell r="N23" t="b">
            <v>0</v>
          </cell>
          <cell r="O23">
            <v>0</v>
          </cell>
          <cell r="P23" t="b">
            <v>0</v>
          </cell>
          <cell r="Q23" t="b">
            <v>0</v>
          </cell>
          <cell r="R23" t="b">
            <v>0</v>
          </cell>
          <cell r="S23">
            <v>0</v>
          </cell>
          <cell r="T23" t="b">
            <v>0</v>
          </cell>
          <cell r="U23">
            <v>0</v>
          </cell>
          <cell r="V23" t="b">
            <v>0</v>
          </cell>
          <cell r="W23">
            <v>0</v>
          </cell>
        </row>
        <row r="24">
          <cell r="B24">
            <v>3</v>
          </cell>
          <cell r="D24">
            <v>0</v>
          </cell>
          <cell r="E24" t="str">
            <v/>
          </cell>
          <cell r="F24" t="b">
            <v>0</v>
          </cell>
          <cell r="G24" t="b">
            <v>0</v>
          </cell>
          <cell r="H24" t="b">
            <v>0</v>
          </cell>
          <cell r="I24">
            <v>0</v>
          </cell>
          <cell r="J24" t="b">
            <v>0</v>
          </cell>
          <cell r="K24" t="b">
            <v>0</v>
          </cell>
          <cell r="L24">
            <v>0</v>
          </cell>
          <cell r="M24" t="b">
            <v>0</v>
          </cell>
          <cell r="N24" t="b">
            <v>0</v>
          </cell>
          <cell r="O24">
            <v>0</v>
          </cell>
          <cell r="P24" t="b">
            <v>0</v>
          </cell>
          <cell r="Q24" t="b">
            <v>0</v>
          </cell>
          <cell r="R24" t="b">
            <v>0</v>
          </cell>
          <cell r="S24">
            <v>0</v>
          </cell>
          <cell r="T24" t="b">
            <v>0</v>
          </cell>
          <cell r="U24">
            <v>0</v>
          </cell>
          <cell r="V24" t="b">
            <v>0</v>
          </cell>
          <cell r="W24">
            <v>0</v>
          </cell>
        </row>
        <row r="25">
          <cell r="B25">
            <v>4</v>
          </cell>
          <cell r="D25">
            <v>0</v>
          </cell>
          <cell r="E25" t="str">
            <v/>
          </cell>
          <cell r="F25" t="b">
            <v>0</v>
          </cell>
          <cell r="G25" t="b">
            <v>0</v>
          </cell>
          <cell r="H25" t="b">
            <v>0</v>
          </cell>
          <cell r="I25">
            <v>0</v>
          </cell>
          <cell r="J25" t="b">
            <v>0</v>
          </cell>
          <cell r="K25" t="b">
            <v>0</v>
          </cell>
          <cell r="L25">
            <v>0</v>
          </cell>
          <cell r="M25" t="b">
            <v>0</v>
          </cell>
          <cell r="N25" t="b">
            <v>0</v>
          </cell>
          <cell r="O25">
            <v>0</v>
          </cell>
          <cell r="P25" t="b">
            <v>0</v>
          </cell>
          <cell r="Q25" t="b">
            <v>0</v>
          </cell>
          <cell r="R25" t="b">
            <v>0</v>
          </cell>
          <cell r="S25">
            <v>0</v>
          </cell>
          <cell r="T25" t="b">
            <v>0</v>
          </cell>
          <cell r="U25">
            <v>0</v>
          </cell>
          <cell r="V25" t="b">
            <v>0</v>
          </cell>
          <cell r="W25">
            <v>0</v>
          </cell>
        </row>
        <row r="26">
          <cell r="B26">
            <v>5</v>
          </cell>
          <cell r="D26">
            <v>0</v>
          </cell>
          <cell r="E26" t="str">
            <v/>
          </cell>
          <cell r="F26" t="b">
            <v>0</v>
          </cell>
          <cell r="G26" t="b">
            <v>0</v>
          </cell>
          <cell r="H26" t="b">
            <v>0</v>
          </cell>
          <cell r="I26">
            <v>0</v>
          </cell>
          <cell r="J26" t="b">
            <v>0</v>
          </cell>
          <cell r="K26" t="b">
            <v>0</v>
          </cell>
          <cell r="L26">
            <v>0</v>
          </cell>
          <cell r="M26" t="b">
            <v>0</v>
          </cell>
          <cell r="N26" t="b">
            <v>0</v>
          </cell>
          <cell r="O26">
            <v>0</v>
          </cell>
          <cell r="P26" t="b">
            <v>0</v>
          </cell>
          <cell r="Q26" t="b">
            <v>0</v>
          </cell>
          <cell r="R26" t="b">
            <v>0</v>
          </cell>
          <cell r="S26">
            <v>0</v>
          </cell>
          <cell r="T26" t="b">
            <v>0</v>
          </cell>
          <cell r="U26">
            <v>0</v>
          </cell>
          <cell r="V26" t="b">
            <v>0</v>
          </cell>
          <cell r="W26">
            <v>0</v>
          </cell>
        </row>
        <row r="27">
          <cell r="B27">
            <v>6</v>
          </cell>
          <cell r="D27">
            <v>0</v>
          </cell>
          <cell r="E27" t="str">
            <v/>
          </cell>
          <cell r="F27" t="b">
            <v>0</v>
          </cell>
          <cell r="G27" t="b">
            <v>0</v>
          </cell>
          <cell r="H27" t="b">
            <v>0</v>
          </cell>
          <cell r="I27">
            <v>0</v>
          </cell>
          <cell r="J27" t="b">
            <v>0</v>
          </cell>
          <cell r="K27" t="b">
            <v>0</v>
          </cell>
          <cell r="L27">
            <v>0</v>
          </cell>
          <cell r="M27" t="b">
            <v>0</v>
          </cell>
          <cell r="N27" t="b">
            <v>0</v>
          </cell>
          <cell r="O27">
            <v>0</v>
          </cell>
          <cell r="P27" t="b">
            <v>0</v>
          </cell>
          <cell r="Q27" t="b">
            <v>0</v>
          </cell>
          <cell r="R27" t="b">
            <v>0</v>
          </cell>
          <cell r="S27">
            <v>0</v>
          </cell>
          <cell r="T27" t="b">
            <v>0</v>
          </cell>
          <cell r="U27">
            <v>0</v>
          </cell>
          <cell r="V27" t="b">
            <v>0</v>
          </cell>
          <cell r="W27">
            <v>0</v>
          </cell>
        </row>
        <row r="28">
          <cell r="B28">
            <v>7</v>
          </cell>
          <cell r="D28">
            <v>0</v>
          </cell>
          <cell r="E28" t="str">
            <v/>
          </cell>
          <cell r="F28" t="b">
            <v>0</v>
          </cell>
          <cell r="G28" t="b">
            <v>0</v>
          </cell>
          <cell r="H28" t="b">
            <v>0</v>
          </cell>
          <cell r="I28">
            <v>0</v>
          </cell>
          <cell r="J28" t="b">
            <v>0</v>
          </cell>
          <cell r="K28" t="b">
            <v>0</v>
          </cell>
          <cell r="L28">
            <v>0</v>
          </cell>
          <cell r="M28" t="b">
            <v>0</v>
          </cell>
          <cell r="N28" t="b">
            <v>0</v>
          </cell>
          <cell r="O28">
            <v>0</v>
          </cell>
          <cell r="P28" t="b">
            <v>0</v>
          </cell>
          <cell r="Q28" t="b">
            <v>0</v>
          </cell>
          <cell r="R28" t="b">
            <v>0</v>
          </cell>
          <cell r="S28">
            <v>0</v>
          </cell>
          <cell r="T28" t="b">
            <v>0</v>
          </cell>
          <cell r="U28">
            <v>0</v>
          </cell>
          <cell r="V28" t="b">
            <v>0</v>
          </cell>
          <cell r="W28">
            <v>0</v>
          </cell>
        </row>
        <row r="29">
          <cell r="B29">
            <v>8</v>
          </cell>
          <cell r="D29">
            <v>0</v>
          </cell>
          <cell r="E29" t="str">
            <v/>
          </cell>
          <cell r="F29" t="b">
            <v>0</v>
          </cell>
          <cell r="G29" t="b">
            <v>0</v>
          </cell>
          <cell r="H29" t="b">
            <v>0</v>
          </cell>
          <cell r="I29">
            <v>0</v>
          </cell>
          <cell r="J29" t="b">
            <v>0</v>
          </cell>
          <cell r="K29" t="b">
            <v>0</v>
          </cell>
          <cell r="L29">
            <v>0</v>
          </cell>
          <cell r="M29" t="b">
            <v>0</v>
          </cell>
          <cell r="N29" t="b">
            <v>0</v>
          </cell>
          <cell r="O29">
            <v>0</v>
          </cell>
          <cell r="P29" t="b">
            <v>0</v>
          </cell>
          <cell r="Q29" t="b">
            <v>0</v>
          </cell>
          <cell r="R29" t="b">
            <v>0</v>
          </cell>
          <cell r="S29">
            <v>0</v>
          </cell>
          <cell r="T29" t="b">
            <v>0</v>
          </cell>
          <cell r="U29">
            <v>0</v>
          </cell>
          <cell r="V29" t="b">
            <v>0</v>
          </cell>
          <cell r="W29">
            <v>0</v>
          </cell>
        </row>
        <row r="31">
          <cell r="B31">
            <v>1</v>
          </cell>
          <cell r="D31">
            <v>0</v>
          </cell>
          <cell r="E31" t="str">
            <v/>
          </cell>
          <cell r="F31" t="b">
            <v>0</v>
          </cell>
          <cell r="G31" t="b">
            <v>0</v>
          </cell>
          <cell r="H31" t="b">
            <v>0</v>
          </cell>
          <cell r="I31">
            <v>0</v>
          </cell>
          <cell r="J31" t="b">
            <v>0</v>
          </cell>
          <cell r="K31" t="b">
            <v>0</v>
          </cell>
          <cell r="L31">
            <v>0</v>
          </cell>
          <cell r="M31" t="b">
            <v>0</v>
          </cell>
          <cell r="N31" t="b">
            <v>0</v>
          </cell>
          <cell r="O31">
            <v>0</v>
          </cell>
          <cell r="P31" t="b">
            <v>0</v>
          </cell>
          <cell r="Q31" t="b">
            <v>0</v>
          </cell>
          <cell r="R31" t="b">
            <v>0</v>
          </cell>
          <cell r="S31">
            <v>0</v>
          </cell>
          <cell r="T31" t="b">
            <v>0</v>
          </cell>
          <cell r="U31">
            <v>0</v>
          </cell>
          <cell r="V31" t="b">
            <v>0</v>
          </cell>
          <cell r="W31">
            <v>0</v>
          </cell>
        </row>
        <row r="32">
          <cell r="B32">
            <v>2</v>
          </cell>
          <cell r="D32">
            <v>0</v>
          </cell>
          <cell r="E32" t="str">
            <v/>
          </cell>
          <cell r="F32" t="b">
            <v>0</v>
          </cell>
          <cell r="G32" t="b">
            <v>0</v>
          </cell>
          <cell r="H32" t="b">
            <v>0</v>
          </cell>
          <cell r="I32">
            <v>0</v>
          </cell>
          <cell r="J32" t="b">
            <v>0</v>
          </cell>
          <cell r="K32" t="b">
            <v>0</v>
          </cell>
          <cell r="L32">
            <v>0</v>
          </cell>
          <cell r="M32" t="b">
            <v>0</v>
          </cell>
          <cell r="N32" t="b">
            <v>0</v>
          </cell>
          <cell r="O32">
            <v>0</v>
          </cell>
          <cell r="P32" t="b">
            <v>0</v>
          </cell>
          <cell r="Q32" t="b">
            <v>0</v>
          </cell>
          <cell r="R32" t="b">
            <v>0</v>
          </cell>
          <cell r="S32">
            <v>0</v>
          </cell>
          <cell r="T32" t="b">
            <v>0</v>
          </cell>
          <cell r="U32">
            <v>0</v>
          </cell>
          <cell r="V32" t="b">
            <v>0</v>
          </cell>
          <cell r="W32">
            <v>0</v>
          </cell>
        </row>
        <row r="33">
          <cell r="B33">
            <v>3</v>
          </cell>
          <cell r="D33">
            <v>0</v>
          </cell>
          <cell r="E33" t="str">
            <v/>
          </cell>
          <cell r="F33" t="b">
            <v>0</v>
          </cell>
          <cell r="G33" t="b">
            <v>0</v>
          </cell>
          <cell r="H33" t="b">
            <v>0</v>
          </cell>
          <cell r="I33">
            <v>0</v>
          </cell>
          <cell r="J33" t="b">
            <v>0</v>
          </cell>
          <cell r="K33" t="b">
            <v>0</v>
          </cell>
          <cell r="L33">
            <v>0</v>
          </cell>
          <cell r="M33" t="b">
            <v>0</v>
          </cell>
          <cell r="N33" t="b">
            <v>0</v>
          </cell>
          <cell r="O33">
            <v>0</v>
          </cell>
          <cell r="P33" t="b">
            <v>0</v>
          </cell>
          <cell r="Q33" t="b">
            <v>0</v>
          </cell>
          <cell r="R33" t="b">
            <v>0</v>
          </cell>
          <cell r="S33">
            <v>0</v>
          </cell>
          <cell r="T33" t="b">
            <v>0</v>
          </cell>
          <cell r="U33">
            <v>0</v>
          </cell>
          <cell r="V33" t="b">
            <v>0</v>
          </cell>
          <cell r="W33">
            <v>0</v>
          </cell>
        </row>
        <row r="34">
          <cell r="B34">
            <v>4</v>
          </cell>
          <cell r="D34">
            <v>0</v>
          </cell>
          <cell r="E34" t="str">
            <v/>
          </cell>
          <cell r="F34" t="b">
            <v>0</v>
          </cell>
          <cell r="G34" t="b">
            <v>0</v>
          </cell>
          <cell r="H34" t="b">
            <v>0</v>
          </cell>
          <cell r="I34">
            <v>0</v>
          </cell>
          <cell r="J34" t="b">
            <v>0</v>
          </cell>
          <cell r="K34" t="b">
            <v>0</v>
          </cell>
          <cell r="L34">
            <v>0</v>
          </cell>
          <cell r="M34" t="b">
            <v>0</v>
          </cell>
          <cell r="N34" t="b">
            <v>0</v>
          </cell>
          <cell r="O34">
            <v>0</v>
          </cell>
          <cell r="P34" t="b">
            <v>0</v>
          </cell>
          <cell r="Q34" t="b">
            <v>0</v>
          </cell>
          <cell r="R34" t="b">
            <v>0</v>
          </cell>
          <cell r="S34">
            <v>0</v>
          </cell>
          <cell r="T34" t="b">
            <v>0</v>
          </cell>
          <cell r="U34">
            <v>0</v>
          </cell>
          <cell r="V34" t="b">
            <v>0</v>
          </cell>
          <cell r="W34">
            <v>0</v>
          </cell>
        </row>
        <row r="35">
          <cell r="B35">
            <v>5</v>
          </cell>
          <cell r="D35">
            <v>0</v>
          </cell>
          <cell r="E35" t="str">
            <v/>
          </cell>
          <cell r="F35" t="b">
            <v>0</v>
          </cell>
          <cell r="G35" t="b">
            <v>0</v>
          </cell>
          <cell r="H35" t="b">
            <v>0</v>
          </cell>
          <cell r="I35">
            <v>0</v>
          </cell>
          <cell r="J35" t="b">
            <v>0</v>
          </cell>
          <cell r="K35" t="b">
            <v>0</v>
          </cell>
          <cell r="L35">
            <v>0</v>
          </cell>
          <cell r="M35" t="b">
            <v>0</v>
          </cell>
          <cell r="N35" t="b">
            <v>0</v>
          </cell>
          <cell r="O35">
            <v>0</v>
          </cell>
          <cell r="P35" t="b">
            <v>0</v>
          </cell>
          <cell r="Q35" t="b">
            <v>0</v>
          </cell>
          <cell r="R35" t="b">
            <v>0</v>
          </cell>
          <cell r="S35">
            <v>0</v>
          </cell>
          <cell r="T35" t="b">
            <v>0</v>
          </cell>
          <cell r="U35">
            <v>0</v>
          </cell>
          <cell r="V35" t="b">
            <v>0</v>
          </cell>
          <cell r="W35">
            <v>0</v>
          </cell>
        </row>
        <row r="36">
          <cell r="B36">
            <v>6</v>
          </cell>
          <cell r="D36">
            <v>0</v>
          </cell>
          <cell r="E36" t="str">
            <v/>
          </cell>
          <cell r="F36" t="b">
            <v>0</v>
          </cell>
          <cell r="G36" t="b">
            <v>0</v>
          </cell>
          <cell r="H36" t="b">
            <v>0</v>
          </cell>
          <cell r="I36">
            <v>0</v>
          </cell>
          <cell r="J36" t="b">
            <v>0</v>
          </cell>
          <cell r="K36" t="b">
            <v>0</v>
          </cell>
          <cell r="L36">
            <v>0</v>
          </cell>
          <cell r="M36" t="b">
            <v>0</v>
          </cell>
          <cell r="N36" t="b">
            <v>0</v>
          </cell>
          <cell r="O36">
            <v>0</v>
          </cell>
          <cell r="P36" t="b">
            <v>0</v>
          </cell>
          <cell r="Q36" t="b">
            <v>0</v>
          </cell>
          <cell r="R36" t="b">
            <v>0</v>
          </cell>
          <cell r="S36">
            <v>0</v>
          </cell>
          <cell r="T36" t="b">
            <v>0</v>
          </cell>
          <cell r="U36">
            <v>0</v>
          </cell>
          <cell r="V36" t="b">
            <v>0</v>
          </cell>
          <cell r="W36">
            <v>0</v>
          </cell>
        </row>
        <row r="37">
          <cell r="B37">
            <v>7</v>
          </cell>
          <cell r="D37">
            <v>0</v>
          </cell>
          <cell r="E37" t="str">
            <v/>
          </cell>
          <cell r="F37" t="b">
            <v>0</v>
          </cell>
          <cell r="G37" t="b">
            <v>0</v>
          </cell>
          <cell r="H37" t="b">
            <v>0</v>
          </cell>
          <cell r="I37">
            <v>0</v>
          </cell>
          <cell r="J37" t="b">
            <v>0</v>
          </cell>
          <cell r="K37" t="b">
            <v>0</v>
          </cell>
          <cell r="L37">
            <v>0</v>
          </cell>
          <cell r="M37" t="b">
            <v>0</v>
          </cell>
          <cell r="N37" t="b">
            <v>0</v>
          </cell>
          <cell r="O37">
            <v>0</v>
          </cell>
          <cell r="P37" t="b">
            <v>0</v>
          </cell>
          <cell r="Q37" t="b">
            <v>0</v>
          </cell>
          <cell r="R37" t="b">
            <v>0</v>
          </cell>
          <cell r="S37">
            <v>0</v>
          </cell>
          <cell r="T37" t="b">
            <v>0</v>
          </cell>
          <cell r="U37">
            <v>0</v>
          </cell>
          <cell r="V37" t="b">
            <v>0</v>
          </cell>
          <cell r="W37">
            <v>0</v>
          </cell>
        </row>
        <row r="38">
          <cell r="B38">
            <v>8</v>
          </cell>
          <cell r="D38">
            <v>0</v>
          </cell>
          <cell r="E38" t="str">
            <v/>
          </cell>
          <cell r="F38" t="b">
            <v>0</v>
          </cell>
          <cell r="G38" t="b">
            <v>0</v>
          </cell>
          <cell r="H38" t="b">
            <v>0</v>
          </cell>
          <cell r="I38">
            <v>0</v>
          </cell>
          <cell r="J38" t="b">
            <v>0</v>
          </cell>
          <cell r="K38" t="b">
            <v>0</v>
          </cell>
          <cell r="L38">
            <v>0</v>
          </cell>
          <cell r="M38" t="b">
            <v>0</v>
          </cell>
          <cell r="N38" t="b">
            <v>0</v>
          </cell>
          <cell r="O38">
            <v>0</v>
          </cell>
          <cell r="P38" t="b">
            <v>0</v>
          </cell>
          <cell r="Q38" t="b">
            <v>0</v>
          </cell>
          <cell r="R38" t="b">
            <v>0</v>
          </cell>
          <cell r="S38">
            <v>0</v>
          </cell>
          <cell r="T38" t="b">
            <v>0</v>
          </cell>
          <cell r="U38">
            <v>0</v>
          </cell>
          <cell r="V38" t="b">
            <v>0</v>
          </cell>
          <cell r="W38">
            <v>0</v>
          </cell>
        </row>
      </sheetData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>
        <row r="4">
          <cell r="B4">
            <v>1</v>
          </cell>
        </row>
      </sheetData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Version history"/>
      <sheetName val="Input --&gt;"/>
      <sheetName val="Main Data"/>
      <sheetName val="Process_Workstream_IT"/>
      <sheetName val="Process_FTE_Workstream_IT"/>
      <sheetName val="Process_Workstream_HR"/>
      <sheetName val="Process_FTE_Workstream_HR"/>
      <sheetName val="Process_Workstream_PUR"/>
      <sheetName val="Process_FTE_Workstream_PUR"/>
      <sheetName val="Process_Workstream_QM"/>
      <sheetName val="Process_FTE_Workstream_QM"/>
      <sheetName val="Process_Workstream_LOG"/>
      <sheetName val="Process_FTE_Workstream_LOG"/>
      <sheetName val="Process_Workstream_PROD"/>
      <sheetName val="Process_FTE_Workstream_PROD"/>
      <sheetName val="Process_Workstream_Sales"/>
      <sheetName val="Process_FTE_Workstream_Sales"/>
      <sheetName val="Process_Workstream_Comm"/>
      <sheetName val="Process_FTE_Workstream_Comm"/>
      <sheetName val="Process_Workstream_RD"/>
      <sheetName val="Process_FTE_Workstream_RD"/>
      <sheetName val="Process_Workstream_Finance"/>
      <sheetName val="Process_FTE_Workstream_Finance"/>
      <sheetName val="Process_Workstream_Legal"/>
      <sheetName val="Process_FTE_Workstream_Legal"/>
      <sheetName val="Process_Workstream_Service"/>
      <sheetName val="Process_FTE_Workstream_Service"/>
      <sheetName val="Process_Workstream_HSE_FCM"/>
      <sheetName val="Process_FTE_Workstream_HSE_FCM"/>
      <sheetName val="Calculation --&gt;"/>
      <sheetName val="Check-Sheet"/>
      <sheetName val="As-Is-FTE-Structure"/>
      <sheetName val="Output --&gt;"/>
      <sheetName val="Germany"/>
      <sheetName val="Workstream IT"/>
      <sheetName val="Workstream HR"/>
      <sheetName val="Workstream PUR"/>
      <sheetName val="Workstream QM"/>
      <sheetName val="Workstream LOG"/>
      <sheetName val="Workstream PROD"/>
      <sheetName val="Workstream Sales"/>
      <sheetName val="Workstream Comm"/>
      <sheetName val="Workstream RD"/>
      <sheetName val="Workstream Finance"/>
      <sheetName val="Workstream Legal"/>
      <sheetName val="Workstream Service"/>
      <sheetName val="Workstream HSE,FCM"/>
    </sheetNames>
    <sheetDataSet>
      <sheetData sheetId="0" refreshError="1"/>
      <sheetData sheetId="1" refreshError="1"/>
      <sheetData sheetId="2" refreshError="1"/>
      <sheetData sheetId="3" refreshError="1">
        <row r="10">
          <cell r="G10" t="str">
            <v>IT</v>
          </cell>
        </row>
        <row r="11">
          <cell r="G11" t="str">
            <v>HR</v>
          </cell>
        </row>
        <row r="12">
          <cell r="G12" t="str">
            <v>PUR</v>
          </cell>
        </row>
        <row r="13">
          <cell r="G13" t="str">
            <v>QM</v>
          </cell>
        </row>
        <row r="14">
          <cell r="G14" t="str">
            <v>LOG</v>
          </cell>
        </row>
        <row r="15">
          <cell r="G15" t="str">
            <v>PROD</v>
          </cell>
        </row>
        <row r="16">
          <cell r="G16" t="str">
            <v>Sales, Marketing</v>
          </cell>
        </row>
        <row r="17">
          <cell r="G17" t="str">
            <v>Communication</v>
          </cell>
        </row>
        <row r="18">
          <cell r="G18" t="str">
            <v>R&amp;D, IP</v>
          </cell>
        </row>
        <row r="19">
          <cell r="G19" t="str">
            <v>Finance, Tax</v>
          </cell>
        </row>
        <row r="20">
          <cell r="G20" t="str">
            <v>Legal</v>
          </cell>
        </row>
        <row r="21">
          <cell r="G21" t="str">
            <v>Service</v>
          </cell>
        </row>
        <row r="22">
          <cell r="G22" t="str">
            <v>HSE/ FCM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Total"/>
      <sheetName val="BnvP"/>
      <sheetName val="EgrP"/>
      <sheetName val="LexP"/>
      <sheetName val="LaP"/>
      <sheetName val="GB_Si"/>
      <sheetName val="Gro"/>
      <sheetName val="WujP"/>
      <sheetName val="data"/>
      <sheetName val="Pivot"/>
    </sheetNames>
    <sheetDataSet>
      <sheetData sheetId="0"/>
      <sheetData sheetId="1"/>
      <sheetData sheetId="2">
        <row r="130">
          <cell r="H130">
            <v>290.00033000000002</v>
          </cell>
        </row>
      </sheetData>
      <sheetData sheetId="3">
        <row r="124">
          <cell r="H124">
            <v>500.27551923076925</v>
          </cell>
        </row>
      </sheetData>
      <sheetData sheetId="4">
        <row r="86">
          <cell r="H86">
            <v>400.28214285714284</v>
          </cell>
        </row>
      </sheetData>
      <sheetData sheetId="5">
        <row r="78">
          <cell r="H78">
            <v>529.46494000000007</v>
          </cell>
        </row>
      </sheetData>
      <sheetData sheetId="6">
        <row r="48">
          <cell r="H48">
            <v>10</v>
          </cell>
        </row>
      </sheetData>
      <sheetData sheetId="7">
        <row r="45">
          <cell r="H45">
            <v>239.98432</v>
          </cell>
        </row>
      </sheetData>
      <sheetData sheetId="8">
        <row r="83">
          <cell r="H83">
            <v>89.967704103066382</v>
          </cell>
        </row>
      </sheetData>
      <sheetData sheetId="9"/>
      <sheetData sheetId="10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-"/>
      <sheetName val="Link_Sheets"/>
      <sheetName val="--"/>
      <sheetName val="Total"/>
      <sheetName val="BU_MA"/>
      <sheetName val="BU_IA"/>
      <sheetName val="BU_RE"/>
      <sheetName val="PG_IAP"/>
      <sheetName val="NBU"/>
      <sheetName val="Remanenz_IAP"/>
      <sheetName val="Carve_out_IAP"/>
      <sheetName val="---_"/>
      <sheetName val="PDCL_Total"/>
      <sheetName val="PDCL_MA"/>
      <sheetName val="PDCL_IA_IAP"/>
      <sheetName val="PDCL_RE"/>
      <sheetName val="---"/>
      <sheetName val="Matrix_Alloc"/>
      <sheetName val="Matrix_Adj"/>
      <sheetName val="Matrix_Total"/>
      <sheetName val="------"/>
      <sheetName val="BC_MC"/>
      <sheetName val="BC_MF"/>
      <sheetName val="BC_ME"/>
      <sheetName val="BC_MV"/>
      <sheetName val="BC_MA_internal"/>
      <sheetName val="MS_ME"/>
      <sheetName val="MS_FA"/>
      <sheetName val="BC_ET"/>
      <sheetName val="BC_EF"/>
      <sheetName val="BC_EL"/>
      <sheetName val="BC_FA"/>
      <sheetName val="BC_FS"/>
      <sheetName val="BC_FP"/>
      <sheetName val="BC_IA_internal"/>
      <sheetName val="BC_RW"/>
      <sheetName val="BC_RE_internal"/>
      <sheetName val="----"/>
      <sheetName val="TP_MA"/>
      <sheetName val="TP_IA"/>
      <sheetName val="TP_RE"/>
      <sheetName val="TP_IAP"/>
      <sheetName val="-----"/>
      <sheetName val="CHECK_MA"/>
      <sheetName val="CHECK_IA"/>
      <sheetName val="CHECK_RE"/>
      <sheetName val="CHECK_IAP"/>
      <sheetName val="-------"/>
      <sheetName val="PDCL_Keys_OVC_Compcalc"/>
      <sheetName val="Plants_Margins_CrossSell"/>
      <sheetName val="PDCL_BC_Keys"/>
      <sheetName val="PDCL_BC_Keys_Total"/>
      <sheetName val="EZKL_BC_Com"/>
      <sheetName val="EZKL_BC_Lice"/>
      <sheetName val="EZKL_BC_FuE"/>
      <sheetName val="Language_EZKL"/>
      <sheetName val="Language_DB4_Matrix"/>
      <sheetName val="Language"/>
      <sheetName val="Language_EZKL_Links"/>
      <sheetName val="Language_PDCL"/>
    </sheetNames>
    <sheetDataSet>
      <sheetData sheetId="0">
        <row r="8">
          <cell r="I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eln"/>
      <sheetName val="DATENPAL"/>
    </sheetNames>
    <sheetDataSet>
      <sheetData sheetId="0" refreshError="1"/>
      <sheetData sheetId="1">
        <row r="2">
          <cell r="A2" t="str">
            <v>411X10101</v>
          </cell>
          <cell r="K2" t="str">
            <v>132 Zylinder ISO 6432 Ø ≤25mm</v>
          </cell>
        </row>
        <row r="3">
          <cell r="A3" t="str">
            <v>411X10102</v>
          </cell>
          <cell r="K3" t="str">
            <v>133 Zylinder ISO 6432 Ø ≤25mm</v>
          </cell>
        </row>
        <row r="4">
          <cell r="A4" t="str">
            <v>411X10103</v>
          </cell>
          <cell r="K4" t="str">
            <v>522 Zylinder ISO 6432 Ø ≤25mm</v>
          </cell>
        </row>
        <row r="5">
          <cell r="A5" t="str">
            <v>411X10104</v>
          </cell>
          <cell r="K5" t="str">
            <v>OCT Zylinder ISO 6432 Ø ≤25mm</v>
          </cell>
        </row>
        <row r="6">
          <cell r="A6" t="str">
            <v>411X10105</v>
          </cell>
          <cell r="K6" t="str">
            <v>MNI Zylinder ISO 6432 Ø ≤25mm</v>
          </cell>
        </row>
        <row r="7">
          <cell r="A7" t="str">
            <v>411X10106</v>
          </cell>
          <cell r="K7" t="str">
            <v>OCT-CKD Zylinder ISO 6432 Ø ≤25mm</v>
          </cell>
        </row>
        <row r="8">
          <cell r="A8" t="str">
            <v>411X10107</v>
          </cell>
          <cell r="K8" t="str">
            <v>OCT mit SF1 Sensor</v>
          </cell>
        </row>
        <row r="9">
          <cell r="A9" t="str">
            <v>411X101xx</v>
          </cell>
          <cell r="K9" t="str">
            <v>Zylinder ISO 6432 Ø ≤25mm</v>
          </cell>
        </row>
        <row r="10">
          <cell r="A10" t="str">
            <v>411X1xxxx</v>
          </cell>
          <cell r="K10" t="str">
            <v>Zylinder nach Norm Ø ≤25mm</v>
          </cell>
        </row>
        <row r="11">
          <cell r="A11" t="str">
            <v>411X20101</v>
          </cell>
          <cell r="K11" t="str">
            <v>167 Zylinder ISO 6431 Ø &gt;25-100mm</v>
          </cell>
        </row>
        <row r="12">
          <cell r="A12" t="str">
            <v>411X201xx</v>
          </cell>
          <cell r="K12" t="str">
            <v>Zylinder ISO 6431 Ø &gt;25-100mm</v>
          </cell>
        </row>
        <row r="13">
          <cell r="A13" t="str">
            <v>411X20201</v>
          </cell>
          <cell r="K13" t="str">
            <v>TRB Zylinder ISO 15552 Ø &gt;25-100mm</v>
          </cell>
        </row>
        <row r="14">
          <cell r="A14" t="str">
            <v>411X20202</v>
          </cell>
          <cell r="K14" t="str">
            <v>PRB Zylinder ISO 15552 Ø &gt;25-100mm</v>
          </cell>
        </row>
        <row r="15">
          <cell r="A15" t="str">
            <v>411X20203</v>
          </cell>
          <cell r="K15" t="str">
            <v>PRA Zylinder ISO 15552 Ø &gt;25-100mm</v>
          </cell>
        </row>
        <row r="16">
          <cell r="A16" t="str">
            <v>411X20204</v>
          </cell>
          <cell r="K16" t="str">
            <v>523 Zylinder ISO 15552 Ø &gt;25-100mm</v>
          </cell>
        </row>
        <row r="17">
          <cell r="A17" t="str">
            <v>411X20205</v>
          </cell>
          <cell r="K17" t="str">
            <v>168 Zylinder ISO 15552 Ø &gt;25-100mm</v>
          </cell>
        </row>
        <row r="18">
          <cell r="A18" t="str">
            <v>411X20206</v>
          </cell>
          <cell r="K18" t="str">
            <v>TRL Zylinder ISO 15552 Ø &gt;25-100mm</v>
          </cell>
        </row>
        <row r="19">
          <cell r="A19" t="str">
            <v>411X20207</v>
          </cell>
          <cell r="K19" t="str">
            <v>ICL Zylinder ISO 15552 Ø &gt;25-100mm</v>
          </cell>
        </row>
        <row r="20">
          <cell r="A20" t="str">
            <v>411X202xx</v>
          </cell>
          <cell r="K20" t="str">
            <v>Zylinder ISO 15552 Ø &gt;25-100mm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Due Dates"/>
      <sheetName val="CO"/>
      <sheetName val="DR"/>
      <sheetName val="AB"/>
      <sheetName val="ZY"/>
      <sheetName val="PG_SE"/>
      <sheetName val="PG_SH"/>
      <sheetName val="PG_ZH"/>
      <sheetName val="OC"/>
      <sheetName val="HD"/>
      <sheetName val="NPB"/>
      <sheetName val="Check_DCH"/>
      <sheetName val="IAP"/>
      <sheetName val="Data-Collecting-Tool ff."/>
      <sheetName val="Language"/>
    </sheetNames>
    <sheetDataSet>
      <sheetData sheetId="0" refreshError="1">
        <row r="23">
          <cell r="E23">
            <v>0.28999999999999998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pothèses"/>
      <sheetName val="Export - Prév &amp; Ret"/>
      <sheetName val="Export - CRAM"/>
      <sheetName val="Export - CAATA"/>
      <sheetName val="Export - IDR"/>
      <sheetName val="Récap_4%"/>
    </sheetNames>
    <sheetDataSet>
      <sheetData sheetId="0" refreshError="1">
        <row r="3">
          <cell r="B3">
            <v>0.04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Due Dates"/>
      <sheetName val="IAP"/>
    </sheetNames>
    <sheetDataSet>
      <sheetData sheetId="0">
        <row r="4">
          <cell r="I4" t="str">
            <v>Hongkong</v>
          </cell>
        </row>
        <row r="7">
          <cell r="I7">
            <v>11</v>
          </cell>
        </row>
      </sheetData>
      <sheetData sheetId="1"/>
      <sheetData sheetId="2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itle"/>
      <sheetName val="Workstream detail"/>
      <sheetName val="Master"/>
      <sheetName val="Control"/>
      <sheetName val="Checks"/>
      <sheetName val="BlankTemplate"/>
      <sheetName val="TEMPLATES &gt;"/>
      <sheetName val="DATA &gt;"/>
      <sheetName val="B1_Db_All"/>
      <sheetName val="PIVOTS&gt;"/>
      <sheetName val="C1_Pvt_Recurring"/>
      <sheetName val="C2_Pvt_OneOff"/>
      <sheetName val="C3_Pvt_Stranded"/>
      <sheetName val="C4_Pvt_RecurringTSA"/>
      <sheetName val="C5_Pvt_StaffFTEs"/>
      <sheetName val="REPORTS &gt;"/>
      <sheetName val="D1_Recur(WS)"/>
      <sheetName val="D2_OneOff(WS)"/>
      <sheetName val="D3_Stranded(WS)"/>
      <sheetName val="D4_TSA(WS)"/>
      <sheetName val="D5_StaffFTEs(WS)"/>
      <sheetName val="CHECKS&gt;"/>
      <sheetName val="E1_Check_PvtRecur"/>
      <sheetName val="E2_Check_PvtOneOff"/>
      <sheetName val="E3_Check_PvtStranded"/>
      <sheetName val="E4_Check_PvtTSA"/>
      <sheetName val="E5_Check_PvtFTE"/>
      <sheetName val="Glob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8">
          <cell r="E8" t="str">
            <v>Malibu</v>
          </cell>
        </row>
        <row r="9">
          <cell r="E9" t="str">
            <v>CONFIDENTIAL</v>
          </cell>
        </row>
        <row r="11">
          <cell r="E11" t="str">
            <v>Malibu Separation Model</v>
          </cell>
        </row>
        <row r="16">
          <cell r="E16">
            <v>39762.666666666664</v>
          </cell>
        </row>
        <row r="17">
          <cell r="E17" t="str">
            <v>Draft : Separation Costs Malibu Template v0.13 081118.1130.xls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 data"/>
      <sheetName val="Graphics"/>
      <sheetName val="WiRe"/>
      <sheetName val="Break-Even"/>
      <sheetName val="Market data + PHEK"/>
      <sheetName val="MAE+EWAK"/>
      <sheetName val="Project description"/>
      <sheetName val="Overheads"/>
      <sheetName val="Vorbereitung IR "/>
      <sheetName val="Dateneingabe-Ergebnisse"/>
      <sheetName val="Kapitalaufwand"/>
      <sheetName val="Zahlungsreihe"/>
      <sheetName val="Szenario1"/>
      <sheetName val="AfA gesamt"/>
      <sheetName val="Szenario2"/>
      <sheetName val="Kennzahlen-Ermittlung"/>
      <sheetName val="AfA-Ermittlung 1 (Kat. 1 - 5)"/>
      <sheetName val="AfA-Ermittlung 2 (Kat. 6 - 8)"/>
      <sheetName val="Ertragsteuern"/>
      <sheetName val="details for using the file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>
        <row r="3">
          <cell r="C3" t="str">
            <v xml:space="preserve"> </v>
          </cell>
          <cell r="I3" t="str">
            <v xml:space="preserve"> </v>
          </cell>
        </row>
        <row r="4">
          <cell r="C4" t="str">
            <v>Verbalteil</v>
          </cell>
        </row>
        <row r="5">
          <cell r="C5" t="str">
            <v xml:space="preserve"> </v>
          </cell>
          <cell r="D5" t="str">
            <v xml:space="preserve"> </v>
          </cell>
          <cell r="E5" t="str">
            <v xml:space="preserve"> </v>
          </cell>
          <cell r="F5" t="str">
            <v xml:space="preserve"> </v>
          </cell>
          <cell r="G5" t="str">
            <v xml:space="preserve"> </v>
          </cell>
          <cell r="H5" t="str">
            <v xml:space="preserve"> </v>
          </cell>
          <cell r="I5" t="str">
            <v xml:space="preserve"> </v>
          </cell>
        </row>
        <row r="6">
          <cell r="C6" t="str">
            <v xml:space="preserve"> </v>
          </cell>
          <cell r="D6" t="str">
            <v xml:space="preserve"> </v>
          </cell>
          <cell r="I6" t="str">
            <v xml:space="preserve"> </v>
          </cell>
        </row>
        <row r="7">
          <cell r="C7" t="str">
            <v>Ziele/Begründung der Investition (Zusammenfassung):</v>
          </cell>
        </row>
        <row r="8">
          <cell r="C8" t="str">
            <v xml:space="preserve"> </v>
          </cell>
          <cell r="D8" t="str">
            <v xml:space="preserve"> </v>
          </cell>
          <cell r="I8" t="str">
            <v xml:space="preserve"> </v>
          </cell>
        </row>
        <row r="9">
          <cell r="C9" t="str">
            <v xml:space="preserve"> </v>
          </cell>
          <cell r="D9" t="str">
            <v xml:space="preserve"> </v>
          </cell>
          <cell r="F9" t="str">
            <v xml:space="preserve"> </v>
          </cell>
          <cell r="G9" t="str">
            <v xml:space="preserve"> </v>
          </cell>
          <cell r="H9" t="str">
            <v xml:space="preserve"> </v>
          </cell>
          <cell r="I9" t="str">
            <v xml:space="preserve"> </v>
          </cell>
        </row>
        <row r="10">
          <cell r="C10" t="str">
            <v xml:space="preserve"> </v>
          </cell>
          <cell r="D10" t="str">
            <v xml:space="preserve"> </v>
          </cell>
          <cell r="E10" t="str">
            <v xml:space="preserve"> </v>
          </cell>
          <cell r="F10" t="str">
            <v xml:space="preserve"> </v>
          </cell>
          <cell r="G10" t="str">
            <v xml:space="preserve"> </v>
          </cell>
          <cell r="H10" t="str">
            <v xml:space="preserve"> </v>
          </cell>
          <cell r="I10" t="str">
            <v xml:space="preserve"> </v>
          </cell>
        </row>
        <row r="11">
          <cell r="C11" t="str">
            <v xml:space="preserve"> </v>
          </cell>
          <cell r="D11" t="str">
            <v xml:space="preserve"> </v>
          </cell>
          <cell r="G11" t="str">
            <v xml:space="preserve"> </v>
          </cell>
          <cell r="H11" t="str">
            <v xml:space="preserve"> </v>
          </cell>
          <cell r="I11" t="str">
            <v xml:space="preserve"> </v>
          </cell>
        </row>
        <row r="12">
          <cell r="C12" t="str">
            <v xml:space="preserve"> </v>
          </cell>
          <cell r="D12" t="str">
            <v xml:space="preserve"> </v>
          </cell>
          <cell r="I12" t="str">
            <v xml:space="preserve"> </v>
          </cell>
        </row>
        <row r="13">
          <cell r="C13" t="str">
            <v xml:space="preserve"> </v>
          </cell>
          <cell r="D13" t="str">
            <v xml:space="preserve"> </v>
          </cell>
          <cell r="I13" t="str">
            <v xml:space="preserve"> </v>
          </cell>
        </row>
        <row r="14">
          <cell r="C14" t="str">
            <v xml:space="preserve"> </v>
          </cell>
          <cell r="D14" t="str">
            <v xml:space="preserve"> </v>
          </cell>
          <cell r="I14" t="str">
            <v xml:space="preserve"> </v>
          </cell>
        </row>
        <row r="15">
          <cell r="C15" t="str">
            <v xml:space="preserve"> </v>
          </cell>
          <cell r="D15" t="str">
            <v xml:space="preserve"> </v>
          </cell>
          <cell r="I15" t="str">
            <v xml:space="preserve">  </v>
          </cell>
        </row>
        <row r="16">
          <cell r="C16" t="str">
            <v xml:space="preserve"> </v>
          </cell>
          <cell r="D16" t="str">
            <v xml:space="preserve"> </v>
          </cell>
          <cell r="I16" t="str">
            <v xml:space="preserve"> </v>
          </cell>
        </row>
        <row r="18">
          <cell r="C18" t="str">
            <v>Personelle Auswirkungen:</v>
          </cell>
        </row>
        <row r="28">
          <cell r="H28" t="str">
            <v xml:space="preserve"> </v>
          </cell>
          <cell r="I28" t="str">
            <v xml:space="preserve"> </v>
          </cell>
        </row>
        <row r="29">
          <cell r="C29" t="str">
            <v>Technische Beschreibung der Investition:</v>
          </cell>
          <cell r="F29" t="str">
            <v xml:space="preserve"> </v>
          </cell>
          <cell r="I29" t="str">
            <v xml:space="preserve"> </v>
          </cell>
        </row>
        <row r="31">
          <cell r="C31" t="str">
            <v xml:space="preserve"> </v>
          </cell>
          <cell r="F31" t="str">
            <v xml:space="preserve">  </v>
          </cell>
          <cell r="I31" t="str">
            <v xml:space="preserve"> </v>
          </cell>
        </row>
        <row r="32">
          <cell r="C32" t="str">
            <v xml:space="preserve"> </v>
          </cell>
          <cell r="D32" t="str">
            <v xml:space="preserve"> </v>
          </cell>
          <cell r="E32" t="str">
            <v xml:space="preserve"> </v>
          </cell>
          <cell r="F32" t="str">
            <v xml:space="preserve"> </v>
          </cell>
          <cell r="G32" t="str">
            <v xml:space="preserve"> </v>
          </cell>
          <cell r="H32" t="str">
            <v xml:space="preserve"> </v>
          </cell>
          <cell r="I32" t="str">
            <v xml:space="preserve">  </v>
          </cell>
        </row>
        <row r="33">
          <cell r="C33" t="str">
            <v xml:space="preserve"> </v>
          </cell>
          <cell r="D33" t="str">
            <v xml:space="preserve"> </v>
          </cell>
          <cell r="E33" t="str">
            <v xml:space="preserve"> </v>
          </cell>
          <cell r="F33" t="str">
            <v xml:space="preserve"> </v>
          </cell>
          <cell r="G33" t="str">
            <v xml:space="preserve"> </v>
          </cell>
          <cell r="H33" t="str">
            <v xml:space="preserve"> </v>
          </cell>
          <cell r="I33" t="str">
            <v xml:space="preserve"> </v>
          </cell>
        </row>
        <row r="34">
          <cell r="C34" t="str">
            <v xml:space="preserve"> </v>
          </cell>
          <cell r="D34" t="str">
            <v xml:space="preserve"> </v>
          </cell>
          <cell r="E34" t="str">
            <v xml:space="preserve"> </v>
          </cell>
          <cell r="F34" t="str">
            <v xml:space="preserve"> </v>
          </cell>
          <cell r="I34" t="str">
            <v xml:space="preserve"> </v>
          </cell>
        </row>
        <row r="35">
          <cell r="C35" t="str">
            <v xml:space="preserve"> </v>
          </cell>
          <cell r="D35" t="str">
            <v xml:space="preserve"> </v>
          </cell>
          <cell r="F35" t="str">
            <v xml:space="preserve"> </v>
          </cell>
          <cell r="I35" t="str">
            <v xml:space="preserve">  </v>
          </cell>
        </row>
        <row r="36">
          <cell r="C36" t="str">
            <v xml:space="preserve"> </v>
          </cell>
          <cell r="D36" t="str">
            <v xml:space="preserve"> </v>
          </cell>
          <cell r="F36" t="str">
            <v xml:space="preserve"> </v>
          </cell>
          <cell r="I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F37" t="str">
            <v xml:space="preserve"> </v>
          </cell>
          <cell r="I37" t="str">
            <v xml:space="preserve"> </v>
          </cell>
        </row>
        <row r="38">
          <cell r="C38" t="str">
            <v xml:space="preserve">  </v>
          </cell>
          <cell r="D38" t="str">
            <v xml:space="preserve"> </v>
          </cell>
          <cell r="I38" t="str">
            <v xml:space="preserve"> </v>
          </cell>
        </row>
        <row r="39">
          <cell r="C39" t="str">
            <v xml:space="preserve"> </v>
          </cell>
          <cell r="D39" t="str">
            <v xml:space="preserve"> </v>
          </cell>
          <cell r="I39" t="str">
            <v xml:space="preserve"> </v>
          </cell>
        </row>
        <row r="40">
          <cell r="C40" t="str">
            <v>Prämissen der Investition:</v>
          </cell>
        </row>
        <row r="41">
          <cell r="C41" t="str">
            <v xml:space="preserve"> </v>
          </cell>
          <cell r="D41" t="str">
            <v xml:space="preserve"> </v>
          </cell>
          <cell r="I41" t="str">
            <v xml:space="preserve"> </v>
          </cell>
        </row>
        <row r="42">
          <cell r="C42" t="str">
            <v xml:space="preserve"> </v>
          </cell>
          <cell r="D42" t="str">
            <v xml:space="preserve"> </v>
          </cell>
          <cell r="F42" t="str">
            <v xml:space="preserve"> </v>
          </cell>
          <cell r="G42" t="str">
            <v xml:space="preserve"> </v>
          </cell>
          <cell r="H42" t="str">
            <v xml:space="preserve"> </v>
          </cell>
          <cell r="I42" t="str">
            <v xml:space="preserve"> </v>
          </cell>
        </row>
        <row r="43">
          <cell r="C43" t="str">
            <v xml:space="preserve"> </v>
          </cell>
          <cell r="D43" t="str">
            <v xml:space="preserve"> </v>
          </cell>
          <cell r="E43" t="str">
            <v xml:space="preserve"> </v>
          </cell>
          <cell r="F43" t="str">
            <v xml:space="preserve"> </v>
          </cell>
          <cell r="G43" t="str">
            <v xml:space="preserve"> </v>
          </cell>
          <cell r="H43" t="str">
            <v xml:space="preserve"> </v>
          </cell>
          <cell r="I43" t="str">
            <v xml:space="preserve"> </v>
          </cell>
        </row>
        <row r="44">
          <cell r="C44" t="str">
            <v xml:space="preserve"> </v>
          </cell>
          <cell r="D44" t="str">
            <v xml:space="preserve"> </v>
          </cell>
          <cell r="G44" t="str">
            <v xml:space="preserve"> </v>
          </cell>
          <cell r="H44" t="str">
            <v xml:space="preserve"> </v>
          </cell>
          <cell r="I44" t="str">
            <v xml:space="preserve"> </v>
          </cell>
        </row>
        <row r="45">
          <cell r="C45" t="str">
            <v xml:space="preserve"> </v>
          </cell>
          <cell r="D45" t="str">
            <v xml:space="preserve"> </v>
          </cell>
          <cell r="I45" t="str">
            <v xml:space="preserve"> </v>
          </cell>
        </row>
        <row r="46">
          <cell r="C46" t="str">
            <v xml:space="preserve"> </v>
          </cell>
          <cell r="D46" t="str">
            <v xml:space="preserve"> </v>
          </cell>
          <cell r="I46" t="str">
            <v xml:space="preserve"> </v>
          </cell>
        </row>
        <row r="47">
          <cell r="C47" t="str">
            <v xml:space="preserve"> </v>
          </cell>
          <cell r="D47" t="str">
            <v xml:space="preserve"> </v>
          </cell>
          <cell r="I47" t="str">
            <v xml:space="preserve"> </v>
          </cell>
        </row>
        <row r="48">
          <cell r="C48" t="str">
            <v xml:space="preserve"> </v>
          </cell>
          <cell r="D48" t="str">
            <v xml:space="preserve"> </v>
          </cell>
          <cell r="I48" t="str">
            <v xml:space="preserve">  </v>
          </cell>
        </row>
        <row r="49">
          <cell r="C49" t="str">
            <v xml:space="preserve"> </v>
          </cell>
          <cell r="D49" t="str">
            <v xml:space="preserve"> </v>
          </cell>
          <cell r="I49" t="str">
            <v xml:space="preserve"> </v>
          </cell>
        </row>
        <row r="51">
          <cell r="C51" t="str">
            <v>Risiken der Investition:</v>
          </cell>
          <cell r="I51" t="str">
            <v xml:space="preserve"> </v>
          </cell>
        </row>
        <row r="52">
          <cell r="C52" t="str">
            <v xml:space="preserve"> </v>
          </cell>
          <cell r="I52" t="str">
            <v xml:space="preserve"> </v>
          </cell>
        </row>
        <row r="53">
          <cell r="C53" t="str">
            <v xml:space="preserve"> </v>
          </cell>
          <cell r="I53" t="str">
            <v xml:space="preserve"> </v>
          </cell>
        </row>
        <row r="54">
          <cell r="C54" t="str">
            <v xml:space="preserve"> </v>
          </cell>
          <cell r="I54" t="str">
            <v xml:space="preserve"> </v>
          </cell>
        </row>
        <row r="55">
          <cell r="C55" t="str">
            <v xml:space="preserve"> </v>
          </cell>
          <cell r="I55" t="str">
            <v xml:space="preserve"> </v>
          </cell>
        </row>
        <row r="56">
          <cell r="C56" t="str">
            <v xml:space="preserve"> </v>
          </cell>
          <cell r="I56" t="str">
            <v xml:space="preserve"> </v>
          </cell>
        </row>
        <row r="57">
          <cell r="C57" t="str">
            <v xml:space="preserve"> </v>
          </cell>
          <cell r="I57" t="str">
            <v xml:space="preserve"> </v>
          </cell>
        </row>
        <row r="58">
          <cell r="C58" t="str">
            <v xml:space="preserve"> </v>
          </cell>
          <cell r="I58" t="str">
            <v xml:space="preserve"> </v>
          </cell>
        </row>
        <row r="59">
          <cell r="C59" t="str">
            <v xml:space="preserve"> </v>
          </cell>
          <cell r="I59" t="str">
            <v xml:space="preserve"> </v>
          </cell>
        </row>
        <row r="61">
          <cell r="C61" t="str">
            <v xml:space="preserve"> </v>
          </cell>
          <cell r="I61" t="str">
            <v xml:space="preserve"> </v>
          </cell>
        </row>
        <row r="62">
          <cell r="C62" t="str">
            <v xml:space="preserve"> </v>
          </cell>
          <cell r="I62" t="str">
            <v xml:space="preserve"> </v>
          </cell>
        </row>
        <row r="63">
          <cell r="C63" t="str">
            <v>Qualitative Faktoren:</v>
          </cell>
        </row>
        <row r="64">
          <cell r="I64" t="str">
            <v xml:space="preserve">  </v>
          </cell>
        </row>
        <row r="65">
          <cell r="I65" t="str">
            <v xml:space="preserve"> </v>
          </cell>
        </row>
        <row r="69">
          <cell r="I69" t="str">
            <v xml:space="preserve"> </v>
          </cell>
        </row>
        <row r="70">
          <cell r="C70" t="str">
            <v xml:space="preserve"> </v>
          </cell>
          <cell r="I70" t="str">
            <v xml:space="preserve"> </v>
          </cell>
        </row>
        <row r="71">
          <cell r="C71" t="str">
            <v xml:space="preserve"> </v>
          </cell>
          <cell r="I71" t="str">
            <v xml:space="preserve"> </v>
          </cell>
        </row>
        <row r="72">
          <cell r="C72" t="str">
            <v xml:space="preserve"> </v>
          </cell>
          <cell r="I72" t="str">
            <v xml:space="preserve"> </v>
          </cell>
        </row>
        <row r="73">
          <cell r="C73" t="str">
            <v xml:space="preserve"> </v>
          </cell>
          <cell r="I73" t="str">
            <v xml:space="preserve"> </v>
          </cell>
        </row>
        <row r="74">
          <cell r="C74" t="str">
            <v xml:space="preserve"> </v>
          </cell>
          <cell r="I74" t="str">
            <v xml:space="preserve">  </v>
          </cell>
        </row>
        <row r="75">
          <cell r="C75" t="str">
            <v>Untersuchte Alternativen und deren Ergebnisse:</v>
          </cell>
          <cell r="I75" t="str">
            <v xml:space="preserve"> </v>
          </cell>
        </row>
        <row r="76">
          <cell r="C76" t="str">
            <v xml:space="preserve"> </v>
          </cell>
          <cell r="I76" t="str">
            <v xml:space="preserve"> </v>
          </cell>
        </row>
        <row r="77">
          <cell r="C77" t="str">
            <v xml:space="preserve"> </v>
          </cell>
          <cell r="I77" t="str">
            <v xml:space="preserve"> </v>
          </cell>
        </row>
        <row r="78">
          <cell r="C78" t="str">
            <v xml:space="preserve"> </v>
          </cell>
          <cell r="I78" t="str">
            <v xml:space="preserve"> </v>
          </cell>
        </row>
        <row r="79">
          <cell r="C79" t="str">
            <v xml:space="preserve">       </v>
          </cell>
        </row>
        <row r="81">
          <cell r="C81" t="str">
            <v xml:space="preserve"> </v>
          </cell>
        </row>
        <row r="82">
          <cell r="C82" t="str">
            <v xml:space="preserve"> </v>
          </cell>
          <cell r="I82" t="str">
            <v xml:space="preserve"> </v>
          </cell>
        </row>
        <row r="83">
          <cell r="C83" t="str">
            <v xml:space="preserve"> </v>
          </cell>
          <cell r="I83" t="str">
            <v xml:space="preserve"> </v>
          </cell>
        </row>
        <row r="84">
          <cell r="C84" t="str">
            <v xml:space="preserve"> </v>
          </cell>
          <cell r="I84" t="str">
            <v xml:space="preserve"> </v>
          </cell>
        </row>
        <row r="85">
          <cell r="C85" t="str">
            <v xml:space="preserve">  </v>
          </cell>
          <cell r="I85" t="str">
            <v xml:space="preserve"> </v>
          </cell>
        </row>
        <row r="86">
          <cell r="C86" t="str">
            <v xml:space="preserve"> </v>
          </cell>
          <cell r="E86" t="str">
            <v xml:space="preserve"> </v>
          </cell>
          <cell r="F86" t="str">
            <v xml:space="preserve"> </v>
          </cell>
          <cell r="G86" t="str">
            <v xml:space="preserve"> </v>
          </cell>
          <cell r="H86" t="str">
            <v xml:space="preserve"> </v>
          </cell>
          <cell r="I86" t="str">
            <v xml:space="preserve"> </v>
          </cell>
        </row>
        <row r="87">
          <cell r="C87" t="str">
            <v xml:space="preserve"> </v>
          </cell>
          <cell r="E87" t="str">
            <v xml:space="preserve"> </v>
          </cell>
          <cell r="H87" t="str">
            <v xml:space="preserve"> </v>
          </cell>
          <cell r="I87" t="str">
            <v xml:space="preserve"> </v>
          </cell>
        </row>
      </sheetData>
      <sheetData sheetId="7">
        <row r="4">
          <cell r="E4">
            <v>2004</v>
          </cell>
          <cell r="F4">
            <v>2005</v>
          </cell>
          <cell r="G4">
            <v>2006</v>
          </cell>
          <cell r="H4">
            <v>2007</v>
          </cell>
          <cell r="I4">
            <v>2008</v>
          </cell>
          <cell r="J4">
            <v>2009</v>
          </cell>
          <cell r="K4">
            <v>2010</v>
          </cell>
          <cell r="L4">
            <v>2011</v>
          </cell>
          <cell r="M4">
            <v>2012</v>
          </cell>
          <cell r="N4">
            <v>2013</v>
          </cell>
        </row>
        <row r="9">
          <cell r="E9">
            <v>0.04</v>
          </cell>
        </row>
        <row r="10">
          <cell r="E10">
            <v>7.0000000000000007E-2</v>
          </cell>
        </row>
        <row r="11">
          <cell r="E11">
            <v>1.29E-2</v>
          </cell>
        </row>
        <row r="49">
          <cell r="E49">
            <v>0.02</v>
          </cell>
        </row>
        <row r="60">
          <cell r="E60">
            <v>0.10822667409169645</v>
          </cell>
        </row>
        <row r="61">
          <cell r="E61">
            <v>9.7134046945608371E-2</v>
          </cell>
        </row>
        <row r="62">
          <cell r="E62">
            <v>0.36349931921333656</v>
          </cell>
        </row>
        <row r="63">
          <cell r="E63">
            <v>0.12466519454536827</v>
          </cell>
        </row>
        <row r="110">
          <cell r="E110">
            <v>4.8000000000000001E-2</v>
          </cell>
        </row>
        <row r="111">
          <cell r="E111">
            <v>4.4999999999999998E-2</v>
          </cell>
        </row>
        <row r="112">
          <cell r="E112">
            <v>0.19400000000000001</v>
          </cell>
        </row>
        <row r="113">
          <cell r="E113">
            <v>5.8999999999999997E-2</v>
          </cell>
        </row>
        <row r="260">
          <cell r="E260">
            <v>75.349999999999994</v>
          </cell>
        </row>
        <row r="261">
          <cell r="E261">
            <v>86</v>
          </cell>
        </row>
        <row r="262">
          <cell r="E262">
            <v>57</v>
          </cell>
        </row>
        <row r="263">
          <cell r="E263">
            <v>49.14</v>
          </cell>
        </row>
        <row r="265">
          <cell r="E265">
            <v>5.5999999999999999E-3</v>
          </cell>
        </row>
        <row r="301">
          <cell r="E301">
            <v>0.33035230543416655</v>
          </cell>
        </row>
        <row r="312">
          <cell r="E312">
            <v>-0.10462987747255574</v>
          </cell>
        </row>
        <row r="356">
          <cell r="E356" t="e">
            <v>#N/A</v>
          </cell>
        </row>
        <row r="357">
          <cell r="E357" t="e">
            <v>#N/A</v>
          </cell>
        </row>
        <row r="365">
          <cell r="E365" t="e">
            <v>#N/A</v>
          </cell>
          <cell r="F365" t="e">
            <v>#N/A</v>
          </cell>
        </row>
        <row r="376">
          <cell r="E376" t="e">
            <v>#N/A</v>
          </cell>
        </row>
      </sheetData>
      <sheetData sheetId="8" refreshError="1"/>
      <sheetData sheetId="9" refreshError="1"/>
      <sheetData sheetId="10">
        <row r="8">
          <cell r="B8" t="str">
            <v xml:space="preserve">IR-KAPITALAUFWAND </v>
          </cell>
          <cell r="C8" t="str">
            <v>Werte in</v>
          </cell>
          <cell r="D8" t="str">
            <v>€</v>
          </cell>
          <cell r="G8" t="str">
            <v xml:space="preserve"> </v>
          </cell>
          <cell r="H8" t="str">
            <v>Bearbeiter:</v>
          </cell>
          <cell r="J8">
            <v>0</v>
          </cell>
          <cell r="L8" t="str">
            <v>Datum:</v>
          </cell>
          <cell r="N8">
            <v>0</v>
          </cell>
        </row>
        <row r="9">
          <cell r="B9" t="str">
            <v>(Blatt  4)</v>
          </cell>
        </row>
        <row r="11">
          <cell r="B11" t="str">
            <v>Kurzbezeichnung :</v>
          </cell>
          <cell r="C11">
            <v>0</v>
          </cell>
          <cell r="H11" t="str">
            <v>GB/Werk/Standort:</v>
          </cell>
          <cell r="J11">
            <v>0</v>
          </cell>
          <cell r="L11" t="str">
            <v>Invest.plan-Nr.:</v>
          </cell>
          <cell r="N11">
            <v>0</v>
          </cell>
        </row>
        <row r="13">
          <cell r="C13" t="str">
            <v>gesamt</v>
          </cell>
          <cell r="D13">
            <v>1900</v>
          </cell>
          <cell r="E13">
            <v>1900</v>
          </cell>
          <cell r="F13">
            <v>1901</v>
          </cell>
          <cell r="G13">
            <v>1902</v>
          </cell>
          <cell r="H13">
            <v>1903</v>
          </cell>
          <cell r="I13">
            <v>1904</v>
          </cell>
          <cell r="J13">
            <v>1905</v>
          </cell>
          <cell r="K13">
            <v>1906</v>
          </cell>
          <cell r="L13">
            <v>1907</v>
          </cell>
          <cell r="M13">
            <v>1908</v>
          </cell>
          <cell r="N13">
            <v>1909</v>
          </cell>
        </row>
        <row r="14">
          <cell r="B14" t="str">
            <v>Periode ------&gt;</v>
          </cell>
          <cell r="C14" t="str">
            <v xml:space="preserve"> </v>
          </cell>
          <cell r="D14">
            <v>0</v>
          </cell>
          <cell r="E14">
            <v>1</v>
          </cell>
          <cell r="F14">
            <v>2</v>
          </cell>
          <cell r="G14">
            <v>3</v>
          </cell>
          <cell r="H14">
            <v>4</v>
          </cell>
          <cell r="I14">
            <v>5</v>
          </cell>
          <cell r="J14">
            <v>6</v>
          </cell>
          <cell r="K14">
            <v>7</v>
          </cell>
          <cell r="L14">
            <v>8</v>
          </cell>
          <cell r="M14">
            <v>9</v>
          </cell>
          <cell r="N14">
            <v>10</v>
          </cell>
        </row>
        <row r="16">
          <cell r="B16" t="str">
            <v xml:space="preserve"> 1.  AfA-Kategorie  1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B17" t="str">
            <v xml:space="preserve"> 2.  AfA-Kategorie  2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B18" t="str">
            <v xml:space="preserve"> 3.  AfA-Kategorie  3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B19" t="str">
            <v xml:space="preserve"> 4.  AfA-Kategorie  4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B20" t="str">
            <v xml:space="preserve"> 5.  AfA-Kategorie  5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B21" t="str">
            <v xml:space="preserve"> 6.  AfA-Kategorie  6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 t="str">
            <v xml:space="preserve"> 7.  AfA-Kategorie  7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 t="str">
            <v xml:space="preserve"> 8.  AfA-Kategorie  8  *)</v>
          </cell>
          <cell r="C23">
            <v>0</v>
          </cell>
        </row>
        <row r="24">
          <cell r="B24" t="str">
            <v xml:space="preserve"> 9. Anlagevermögen 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6">
          <cell r="B26" t="str">
            <v xml:space="preserve">  *)  Bitte beachten:  hier  besteht keine Verbindung zu Blatt11; die AfA-Basis für die AfA-Kategorie  8 muß in Blatt 11 explizit angegeben werden </v>
          </cell>
          <cell r="K26" t="str">
            <v xml:space="preserve"> </v>
          </cell>
          <cell r="L26" t="str">
            <v xml:space="preserve"> </v>
          </cell>
        </row>
        <row r="27">
          <cell r="H27" t="str">
            <v xml:space="preserve"> </v>
          </cell>
        </row>
        <row r="28">
          <cell r="B28" t="str">
            <v>Umlaufvermögen</v>
          </cell>
          <cell r="C28" t="str">
            <v>Ford.</v>
          </cell>
          <cell r="E28" t="e">
            <v>#DIV/0!</v>
          </cell>
          <cell r="F28" t="e">
            <v>#DIV/0!</v>
          </cell>
          <cell r="G28" t="e">
            <v>#DIV/0!</v>
          </cell>
          <cell r="H28" t="e">
            <v>#DIV/0!</v>
          </cell>
          <cell r="I28" t="e">
            <v>#DIV/0!</v>
          </cell>
          <cell r="J28" t="e">
            <v>#DIV/0!</v>
          </cell>
        </row>
        <row r="29">
          <cell r="C29" t="str">
            <v>Vorräte</v>
          </cell>
          <cell r="E29" t="e">
            <v>#DIV/0!</v>
          </cell>
          <cell r="F29" t="e">
            <v>#DIV/0!</v>
          </cell>
          <cell r="G29" t="e">
            <v>#DIV/0!</v>
          </cell>
          <cell r="H29" t="e">
            <v>#DIV/0!</v>
          </cell>
          <cell r="I29" t="e">
            <v>#DIV/0!</v>
          </cell>
          <cell r="J29" t="e">
            <v>#DIV/0!</v>
          </cell>
        </row>
        <row r="30">
          <cell r="B30" t="str">
            <v xml:space="preserve"> Hier ist der absolute Wert des </v>
          </cell>
        </row>
        <row r="31">
          <cell r="B31" t="str">
            <v xml:space="preserve"> Bestandes am Ende der jeweiligen</v>
          </cell>
          <cell r="C31" t="str">
            <v>Verb.</v>
          </cell>
          <cell r="E31" t="e">
            <v>#DIV/0!</v>
          </cell>
          <cell r="F31" t="e">
            <v>#DIV/0!</v>
          </cell>
          <cell r="G31" t="e">
            <v>#DIV/0!</v>
          </cell>
          <cell r="H31" t="e">
            <v>#DIV/0!</v>
          </cell>
          <cell r="I31" t="e">
            <v>#DIV/0!</v>
          </cell>
          <cell r="J31" t="e">
            <v>#DIV/0!</v>
          </cell>
          <cell r="K31" t="str">
            <v xml:space="preserve"> </v>
          </cell>
          <cell r="L31" t="str">
            <v xml:space="preserve"> </v>
          </cell>
          <cell r="M31" t="str">
            <v xml:space="preserve"> </v>
          </cell>
        </row>
        <row r="32">
          <cell r="B32" t="str">
            <v xml:space="preserve">Periode (als Folge der Investi- </v>
          </cell>
        </row>
        <row r="33">
          <cell r="B33" t="str">
            <v>ition) explizit anzugeben 3)</v>
          </cell>
        </row>
        <row r="34">
          <cell r="B34" t="str">
            <v xml:space="preserve"> </v>
          </cell>
          <cell r="C34" t="str">
            <v>Summe</v>
          </cell>
          <cell r="D34">
            <v>0</v>
          </cell>
          <cell r="E34" t="e">
            <v>#DIV/0!</v>
          </cell>
          <cell r="F34" t="e">
            <v>#DIV/0!</v>
          </cell>
          <cell r="G34" t="e">
            <v>#DIV/0!</v>
          </cell>
          <cell r="H34" t="e">
            <v>#DIV/0!</v>
          </cell>
          <cell r="I34" t="e">
            <v>#DIV/0!</v>
          </cell>
          <cell r="J34" t="e">
            <v>#DIV/0!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B36" t="str">
            <v xml:space="preserve"> 10.  UV-Veränderung  4) 5)</v>
          </cell>
          <cell r="C36" t="e">
            <v>#DIV/0!</v>
          </cell>
          <cell r="D36">
            <v>0</v>
          </cell>
          <cell r="E36" t="e">
            <v>#DIV/0!</v>
          </cell>
          <cell r="F36" t="e">
            <v>#DIV/0!</v>
          </cell>
          <cell r="G36" t="e">
            <v>#DIV/0!</v>
          </cell>
          <cell r="H36" t="e">
            <v>#DIV/0!</v>
          </cell>
          <cell r="I36" t="e">
            <v>#DIV/0!</v>
          </cell>
          <cell r="J36" t="e">
            <v>#DIV/0!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8">
          <cell r="B38" t="str">
            <v xml:space="preserve"> 11. Kapitalaufwand  ges.</v>
          </cell>
          <cell r="C38" t="e">
            <v>#DIV/0!</v>
          </cell>
          <cell r="D38">
            <v>0</v>
          </cell>
          <cell r="E38" t="e">
            <v>#DIV/0!</v>
          </cell>
          <cell r="F38" t="e">
            <v>#DIV/0!</v>
          </cell>
          <cell r="G38" t="e">
            <v>#DIV/0!</v>
          </cell>
          <cell r="H38" t="e">
            <v>#DIV/0!</v>
          </cell>
          <cell r="I38" t="e">
            <v>#DIV/0!</v>
          </cell>
          <cell r="J38" t="e">
            <v>#DIV/0!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</sheetData>
      <sheetData sheetId="11">
        <row r="9">
          <cell r="D9" t="str">
            <v xml:space="preserve">IR-ZAHLUNGSREIHE </v>
          </cell>
          <cell r="E9" t="str">
            <v>Werte in</v>
          </cell>
          <cell r="F9">
            <v>0</v>
          </cell>
          <cell r="G9" t="str">
            <v>€</v>
          </cell>
          <cell r="I9" t="str">
            <v xml:space="preserve"> </v>
          </cell>
          <cell r="J9" t="str">
            <v>Bearbeiter:</v>
          </cell>
          <cell r="L9">
            <v>0</v>
          </cell>
          <cell r="N9" t="str">
            <v>Datum:</v>
          </cell>
          <cell r="P9">
            <v>0</v>
          </cell>
        </row>
        <row r="10">
          <cell r="D10" t="str">
            <v>(Blatt  5)</v>
          </cell>
        </row>
        <row r="12">
          <cell r="D12" t="str">
            <v>Kurzbezeichnung :</v>
          </cell>
          <cell r="E12">
            <v>0</v>
          </cell>
          <cell r="J12" t="str">
            <v>GB/Werk/Standort:</v>
          </cell>
          <cell r="L12">
            <v>0</v>
          </cell>
          <cell r="N12" t="str">
            <v>Invest.plan-Nr.:</v>
          </cell>
          <cell r="P12">
            <v>0</v>
          </cell>
        </row>
        <row r="14">
          <cell r="E14" t="str">
            <v>gesamt</v>
          </cell>
          <cell r="F14">
            <v>1900</v>
          </cell>
          <cell r="G14">
            <v>1900</v>
          </cell>
          <cell r="H14">
            <v>1901</v>
          </cell>
          <cell r="I14">
            <v>1902</v>
          </cell>
          <cell r="J14">
            <v>1903</v>
          </cell>
          <cell r="K14">
            <v>1904</v>
          </cell>
          <cell r="L14">
            <v>1905</v>
          </cell>
          <cell r="M14">
            <v>1906</v>
          </cell>
          <cell r="N14">
            <v>1907</v>
          </cell>
          <cell r="O14">
            <v>1908</v>
          </cell>
          <cell r="P14">
            <v>1909</v>
          </cell>
        </row>
        <row r="15">
          <cell r="D15" t="str">
            <v>Periode ----&gt;</v>
          </cell>
          <cell r="E15" t="str">
            <v xml:space="preserve"> </v>
          </cell>
          <cell r="F15">
            <v>0</v>
          </cell>
          <cell r="G15">
            <v>1</v>
          </cell>
          <cell r="H15">
            <v>2</v>
          </cell>
          <cell r="I15">
            <v>3</v>
          </cell>
          <cell r="J15">
            <v>4</v>
          </cell>
          <cell r="K15">
            <v>5</v>
          </cell>
          <cell r="L15">
            <v>6</v>
          </cell>
          <cell r="M15">
            <v>7</v>
          </cell>
          <cell r="N15">
            <v>8</v>
          </cell>
          <cell r="O15">
            <v>9</v>
          </cell>
          <cell r="P15">
            <v>10</v>
          </cell>
        </row>
        <row r="17">
          <cell r="D17" t="str">
            <v xml:space="preserve"> 1. Kapitalaufwand ges.</v>
          </cell>
          <cell r="E17" t="e">
            <v>#DIV/0!</v>
          </cell>
          <cell r="F17">
            <v>0</v>
          </cell>
          <cell r="G17" t="e">
            <v>#DIV/0!</v>
          </cell>
          <cell r="H17" t="e">
            <v>#DIV/0!</v>
          </cell>
          <cell r="I17" t="e">
            <v>#DIV/0!</v>
          </cell>
          <cell r="J17" t="e">
            <v>#DIV/0!</v>
          </cell>
          <cell r="K17" t="e">
            <v>#DIV/0!</v>
          </cell>
          <cell r="L17" t="e">
            <v>#DIV/0!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</row>
        <row r="19">
          <cell r="D19" t="str">
            <v xml:space="preserve">  2. Restwert-Erlöse AV (fiktiv)  2)</v>
          </cell>
          <cell r="E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D20" t="str">
            <v xml:space="preserve">  3. Restwert-Erlöse UV (fiktiv)  2)</v>
          </cell>
          <cell r="E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D21" t="str">
            <v xml:space="preserve">  4. Restwert-Erlöse gesamt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3">
          <cell r="D23" t="str">
            <v xml:space="preserve">  5. Nettoumsatzerlöse </v>
          </cell>
          <cell r="E23" t="e">
            <v>#DIV/0!</v>
          </cell>
          <cell r="G23" t="e">
            <v>#DIV/0!</v>
          </cell>
          <cell r="H23" t="e">
            <v>#DIV/0!</v>
          </cell>
          <cell r="I23" t="e">
            <v>#DIV/0!</v>
          </cell>
          <cell r="J23" t="e">
            <v>#DIV/0!</v>
          </cell>
          <cell r="K23" t="e">
            <v>#DIV/0!</v>
          </cell>
          <cell r="L23" t="e">
            <v>#DIV/0!</v>
          </cell>
        </row>
        <row r="24">
          <cell r="D24" t="str">
            <v xml:space="preserve">  6. Sonstige Erlöse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N24" t="str">
            <v xml:space="preserve"> </v>
          </cell>
        </row>
        <row r="25">
          <cell r="D25" t="str">
            <v xml:space="preserve"> 7. Summe zahlungswirksame Erlöse</v>
          </cell>
          <cell r="E25" t="e">
            <v>#DIV/0!</v>
          </cell>
          <cell r="F25">
            <v>0</v>
          </cell>
          <cell r="G25" t="e">
            <v>#DIV/0!</v>
          </cell>
          <cell r="H25" t="e">
            <v>#DIV/0!</v>
          </cell>
          <cell r="I25" t="e">
            <v>#DIV/0!</v>
          </cell>
          <cell r="J25" t="e">
            <v>#DIV/0!</v>
          </cell>
          <cell r="K25" t="e">
            <v>#DIV/0!</v>
          </cell>
          <cell r="L25" t="e">
            <v>#DIV/0!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</row>
        <row r="27">
          <cell r="D27" t="str">
            <v>Materialkosten</v>
          </cell>
          <cell r="E27" t="e">
            <v>#DIV/0!</v>
          </cell>
          <cell r="G27" t="e">
            <v>#DIV/0!</v>
          </cell>
          <cell r="H27" t="e">
            <v>#DIV/0!</v>
          </cell>
          <cell r="I27" t="e">
            <v>#DIV/0!</v>
          </cell>
          <cell r="J27" t="e">
            <v>#DIV/0!</v>
          </cell>
          <cell r="K27" t="e">
            <v>#DIV/0!</v>
          </cell>
          <cell r="L27" t="e">
            <v>#DIV/0!</v>
          </cell>
          <cell r="M27" t="str">
            <v xml:space="preserve"> </v>
          </cell>
          <cell r="N27" t="str">
            <v xml:space="preserve"> </v>
          </cell>
          <cell r="O27" t="str">
            <v xml:space="preserve"> </v>
          </cell>
          <cell r="P27" t="str">
            <v xml:space="preserve"> </v>
          </cell>
        </row>
        <row r="28">
          <cell r="D28" t="str">
            <v>Fertigungskosten</v>
          </cell>
          <cell r="E28" t="e">
            <v>#DIV/0!</v>
          </cell>
          <cell r="G28" t="e">
            <v>#DIV/0!</v>
          </cell>
          <cell r="H28" t="e">
            <v>#DIV/0!</v>
          </cell>
          <cell r="I28" t="e">
            <v>#DIV/0!</v>
          </cell>
          <cell r="J28" t="e">
            <v>#DIV/0!</v>
          </cell>
          <cell r="K28" t="e">
            <v>#DIV/0!</v>
          </cell>
          <cell r="L28" t="e">
            <v>#DIV/0!</v>
          </cell>
        </row>
        <row r="29">
          <cell r="D29" t="str">
            <v>Hochlaufkosten (nach SOP)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D30" t="str">
            <v>Entwicklungskosten fremd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D31" t="str">
            <v>Entwicklungskosten eigen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</row>
        <row r="32">
          <cell r="D32" t="str">
            <v>Musterkosten / Materialkosten (Entwicklung)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</row>
        <row r="33">
          <cell r="D33" t="str">
            <v>Vertriebssonderkosten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D34" t="str">
            <v>Sonstiger Aufwand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  <row r="35">
          <cell r="D35" t="str">
            <v>Anlaufkosten (vor SOP)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</row>
        <row r="36">
          <cell r="D36" t="str">
            <v>Verlagerungskosten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</row>
        <row r="37">
          <cell r="D37" t="str">
            <v>Vertriebskostenzuschlag var.</v>
          </cell>
          <cell r="E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D41" t="str">
            <v xml:space="preserve"> 22. Summe zahlungswirksame Kosten</v>
          </cell>
          <cell r="E41" t="e">
            <v>#DIV/0!</v>
          </cell>
          <cell r="F41" t="e">
            <v>#N/A</v>
          </cell>
          <cell r="G41" t="e">
            <v>#DIV/0!</v>
          </cell>
          <cell r="H41" t="e">
            <v>#DIV/0!</v>
          </cell>
          <cell r="I41" t="e">
            <v>#DIV/0!</v>
          </cell>
          <cell r="J41" t="e">
            <v>#DIV/0!</v>
          </cell>
          <cell r="K41" t="e">
            <v>#DIV/0!</v>
          </cell>
          <cell r="L41" t="e">
            <v>#DIV/0!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</row>
        <row r="43">
          <cell r="D43" t="str">
            <v xml:space="preserve"> 23.  Z-wirksame Erlöse - Kosten (7. - 22.)</v>
          </cell>
          <cell r="E43" t="e">
            <v>#N/A</v>
          </cell>
          <cell r="F43" t="e">
            <v>#N/A</v>
          </cell>
          <cell r="G43" t="e">
            <v>#DIV/0!</v>
          </cell>
          <cell r="H43" t="e">
            <v>#DIV/0!</v>
          </cell>
          <cell r="I43" t="e">
            <v>#DIV/0!</v>
          </cell>
          <cell r="J43" t="e">
            <v>#DIV/0!</v>
          </cell>
          <cell r="K43" t="e">
            <v>#DIV/0!</v>
          </cell>
          <cell r="L43" t="e">
            <v>#DIV/0!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</row>
        <row r="45">
          <cell r="D45" t="str">
            <v xml:space="preserve"> 24. ESt-Zahlungen</v>
          </cell>
          <cell r="E45" t="e">
            <v>#N/A</v>
          </cell>
          <cell r="F45" t="e">
            <v>#N/A</v>
          </cell>
          <cell r="G45" t="e">
            <v>#DIV/0!</v>
          </cell>
          <cell r="H45" t="e">
            <v>#DIV/0!</v>
          </cell>
          <cell r="I45" t="e">
            <v>#DIV/0!</v>
          </cell>
          <cell r="J45" t="e">
            <v>#DIV/0!</v>
          </cell>
          <cell r="K45" t="e">
            <v>#DIV/0!</v>
          </cell>
          <cell r="L45" t="e">
            <v>#DIV/0!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</row>
        <row r="47">
          <cell r="D47" t="str">
            <v xml:space="preserve"> 25.  Substanzsteuern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9">
          <cell r="D49" t="str">
            <v xml:space="preserve"> 26.  Sonstiges (nicht ESt-relevant für Blatt 6) 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</row>
        <row r="51">
          <cell r="D51" t="str">
            <v xml:space="preserve"> 27.  Zahlungsreihe </v>
          </cell>
          <cell r="E51" t="e">
            <v>#N/A</v>
          </cell>
          <cell r="F51" t="e">
            <v>#N/A</v>
          </cell>
          <cell r="G51" t="e">
            <v>#DIV/0!</v>
          </cell>
          <cell r="H51" t="e">
            <v>#DIV/0!</v>
          </cell>
          <cell r="I51" t="e">
            <v>#DIV/0!</v>
          </cell>
          <cell r="J51" t="e">
            <v>#DIV/0!</v>
          </cell>
          <cell r="K51" t="e">
            <v>#DIV/0!</v>
          </cell>
          <cell r="L51" t="e">
            <v>#DIV/0!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</row>
      </sheetData>
      <sheetData sheetId="12">
        <row r="2">
          <cell r="B2" t="str">
            <v xml:space="preserve">IR-SZENARIO-RECHUNG  </v>
          </cell>
          <cell r="C2" t="str">
            <v xml:space="preserve">Werte in </v>
          </cell>
          <cell r="D2" t="str">
            <v>€</v>
          </cell>
          <cell r="J2" t="str">
            <v>Bearbeiter:</v>
          </cell>
          <cell r="M2">
            <v>0</v>
          </cell>
          <cell r="P2" t="str">
            <v>Datum:</v>
          </cell>
          <cell r="R2">
            <v>0</v>
          </cell>
        </row>
        <row r="3">
          <cell r="B3" t="str">
            <v>(Blatt  8)</v>
          </cell>
        </row>
        <row r="5">
          <cell r="B5" t="str">
            <v>Kurzbezeichnung :</v>
          </cell>
          <cell r="C5">
            <v>0</v>
          </cell>
          <cell r="J5" t="str">
            <v>GB/Werk/Standort:</v>
          </cell>
          <cell r="M5">
            <v>0</v>
          </cell>
          <cell r="P5" t="str">
            <v>Invest.plan-Nr.:</v>
          </cell>
          <cell r="R5">
            <v>0</v>
          </cell>
        </row>
        <row r="6">
          <cell r="B6" t="str">
            <v xml:space="preserve"> </v>
          </cell>
          <cell r="C6" t="str">
            <v xml:space="preserve"> </v>
          </cell>
          <cell r="D6" t="str">
            <v xml:space="preserve"> </v>
          </cell>
          <cell r="E6" t="str">
            <v xml:space="preserve"> </v>
          </cell>
          <cell r="F6" t="str">
            <v xml:space="preserve"> </v>
          </cell>
        </row>
        <row r="7">
          <cell r="B7" t="str">
            <v xml:space="preserve">Periode  </v>
          </cell>
          <cell r="F7" t="str">
            <v>gesamt</v>
          </cell>
          <cell r="H7">
            <v>1900</v>
          </cell>
          <cell r="I7">
            <v>1900</v>
          </cell>
          <cell r="J7">
            <v>1901</v>
          </cell>
          <cell r="K7">
            <v>1902</v>
          </cell>
          <cell r="L7">
            <v>1903</v>
          </cell>
          <cell r="M7">
            <v>1904</v>
          </cell>
          <cell r="N7">
            <v>1905</v>
          </cell>
          <cell r="O7">
            <v>1906</v>
          </cell>
          <cell r="P7">
            <v>1907</v>
          </cell>
          <cell r="Q7">
            <v>1908</v>
          </cell>
          <cell r="R7">
            <v>1909</v>
          </cell>
        </row>
        <row r="8">
          <cell r="B8">
            <v>0</v>
          </cell>
          <cell r="H8">
            <v>0</v>
          </cell>
          <cell r="I8">
            <v>1</v>
          </cell>
          <cell r="J8">
            <v>2</v>
          </cell>
          <cell r="K8">
            <v>3</v>
          </cell>
          <cell r="L8">
            <v>4</v>
          </cell>
          <cell r="M8">
            <v>5</v>
          </cell>
          <cell r="N8">
            <v>6</v>
          </cell>
          <cell r="O8">
            <v>7</v>
          </cell>
          <cell r="P8">
            <v>8</v>
          </cell>
          <cell r="Q8">
            <v>9</v>
          </cell>
          <cell r="R8">
            <v>10</v>
          </cell>
        </row>
        <row r="10">
          <cell r="B10" t="str">
            <v xml:space="preserve">Hinweis:  </v>
          </cell>
          <cell r="C10" t="str">
            <v>Veränderungs-Prozentsätze beziehen sich auf  alle Perioden, individuelle Modifikationen erfordern eine separate Rechnung</v>
          </cell>
        </row>
        <row r="12">
          <cell r="C12" t="str">
            <v>aus</v>
          </cell>
          <cell r="D12" t="str">
            <v>%-Änd.</v>
          </cell>
        </row>
        <row r="14">
          <cell r="B14" t="str">
            <v xml:space="preserve"> 9. Anlagevermögen </v>
          </cell>
          <cell r="C14" t="str">
            <v>4</v>
          </cell>
          <cell r="D14">
            <v>0</v>
          </cell>
          <cell r="F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</row>
        <row r="15">
          <cell r="B15" t="str">
            <v xml:space="preserve"> 10.  UV-Veränderung  4) 5)</v>
          </cell>
          <cell r="C15" t="str">
            <v>4</v>
          </cell>
          <cell r="D15">
            <v>0</v>
          </cell>
          <cell r="F15" t="e">
            <v>#DIV/0!</v>
          </cell>
          <cell r="H15">
            <v>0</v>
          </cell>
          <cell r="I15" t="e">
            <v>#DIV/0!</v>
          </cell>
          <cell r="J15" t="e">
            <v>#DIV/0!</v>
          </cell>
          <cell r="K15" t="e">
            <v>#DIV/0!</v>
          </cell>
          <cell r="L15" t="e">
            <v>#DIV/0!</v>
          </cell>
          <cell r="M15" t="e">
            <v>#DIV/0!</v>
          </cell>
          <cell r="N15" t="e">
            <v>#DIV/0!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B16" t="str">
            <v xml:space="preserve"> </v>
          </cell>
        </row>
        <row r="17">
          <cell r="B17" t="str">
            <v xml:space="preserve">  4. Restwert-Erlöse gesamt</v>
          </cell>
          <cell r="C17" t="str">
            <v>5</v>
          </cell>
          <cell r="D17">
            <v>0</v>
          </cell>
          <cell r="F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</row>
        <row r="19">
          <cell r="B19" t="str">
            <v xml:space="preserve">  5. Nettoumsatzerlöse </v>
          </cell>
          <cell r="C19" t="str">
            <v>5</v>
          </cell>
          <cell r="D19">
            <v>-0.2</v>
          </cell>
          <cell r="F19" t="e">
            <v>#DIV/0!</v>
          </cell>
          <cell r="H19">
            <v>0</v>
          </cell>
          <cell r="I19" t="e">
            <v>#DIV/0!</v>
          </cell>
          <cell r="J19" t="e">
            <v>#DIV/0!</v>
          </cell>
          <cell r="K19" t="e">
            <v>#DIV/0!</v>
          </cell>
          <cell r="L19" t="e">
            <v>#DIV/0!</v>
          </cell>
          <cell r="M19" t="e">
            <v>#DIV/0!</v>
          </cell>
          <cell r="N19" t="e">
            <v>#DIV/0!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</row>
        <row r="20">
          <cell r="B20" t="str">
            <v xml:space="preserve">  6. Sonstige Erlöse</v>
          </cell>
          <cell r="C20" t="str">
            <v>5</v>
          </cell>
          <cell r="D20">
            <v>0</v>
          </cell>
          <cell r="F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</row>
        <row r="21">
          <cell r="B21" t="str">
            <v xml:space="preserve"> 7. Summe zahlungswirksame Erlöse</v>
          </cell>
          <cell r="C21" t="str">
            <v xml:space="preserve"> </v>
          </cell>
          <cell r="D21" t="str">
            <v>errechnet</v>
          </cell>
          <cell r="F21" t="e">
            <v>#DIV/0!</v>
          </cell>
          <cell r="H21">
            <v>0</v>
          </cell>
          <cell r="I21" t="e">
            <v>#DIV/0!</v>
          </cell>
          <cell r="J21" t="e">
            <v>#DIV/0!</v>
          </cell>
          <cell r="K21" t="e">
            <v>#DIV/0!</v>
          </cell>
          <cell r="L21" t="e">
            <v>#DIV/0!</v>
          </cell>
          <cell r="M21" t="e">
            <v>#DIV/0!</v>
          </cell>
          <cell r="N21" t="e">
            <v>#DIV/0!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</row>
        <row r="22">
          <cell r="C22" t="str">
            <v xml:space="preserve"> </v>
          </cell>
        </row>
        <row r="23">
          <cell r="B23" t="str">
            <v>Materialkosten</v>
          </cell>
          <cell r="C23" t="str">
            <v>5</v>
          </cell>
          <cell r="D23">
            <v>0</v>
          </cell>
          <cell r="F23" t="e">
            <v>#DIV/0!</v>
          </cell>
          <cell r="H23">
            <v>0</v>
          </cell>
          <cell r="I23" t="e">
            <v>#DIV/0!</v>
          </cell>
          <cell r="J23" t="e">
            <v>#DIV/0!</v>
          </cell>
          <cell r="K23" t="e">
            <v>#DIV/0!</v>
          </cell>
          <cell r="L23" t="e">
            <v>#DIV/0!</v>
          </cell>
          <cell r="M23" t="e">
            <v>#DIV/0!</v>
          </cell>
          <cell r="N23" t="e">
            <v>#DIV/0!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</row>
        <row r="24">
          <cell r="B24" t="str">
            <v>Fertigungskosten</v>
          </cell>
          <cell r="C24">
            <v>5</v>
          </cell>
          <cell r="D24">
            <v>0</v>
          </cell>
          <cell r="F24" t="e">
            <v>#DIV/0!</v>
          </cell>
          <cell r="H24">
            <v>0</v>
          </cell>
          <cell r="I24" t="e">
            <v>#DIV/0!</v>
          </cell>
          <cell r="J24" t="e">
            <v>#DIV/0!</v>
          </cell>
          <cell r="K24" t="e">
            <v>#DIV/0!</v>
          </cell>
          <cell r="L24" t="e">
            <v>#DIV/0!</v>
          </cell>
          <cell r="M24" t="e">
            <v>#DIV/0!</v>
          </cell>
          <cell r="N24" t="e">
            <v>#DIV/0!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</row>
        <row r="25">
          <cell r="B25" t="str">
            <v>Hochlaufkosten (nach SOP)</v>
          </cell>
          <cell r="C25" t="str">
            <v>5</v>
          </cell>
          <cell r="D25">
            <v>0</v>
          </cell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</row>
        <row r="26">
          <cell r="B26" t="str">
            <v>Entwicklungskosten fremd</v>
          </cell>
          <cell r="C26" t="str">
            <v>5</v>
          </cell>
          <cell r="D26">
            <v>0</v>
          </cell>
          <cell r="F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B27" t="str">
            <v>Entwicklungskosten eigen</v>
          </cell>
          <cell r="C27" t="str">
            <v>5</v>
          </cell>
          <cell r="D27">
            <v>0</v>
          </cell>
          <cell r="F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</row>
        <row r="28">
          <cell r="B28" t="str">
            <v>Musterkosten / Materialkosten (Entwicklung)</v>
          </cell>
          <cell r="C28" t="str">
            <v>5</v>
          </cell>
          <cell r="D28">
            <v>0</v>
          </cell>
          <cell r="F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B29" t="str">
            <v>Vertriebssonderkosten</v>
          </cell>
          <cell r="C29" t="str">
            <v>5</v>
          </cell>
          <cell r="D29">
            <v>0</v>
          </cell>
          <cell r="F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</row>
        <row r="30">
          <cell r="B30" t="str">
            <v>Sonstiger Aufwand</v>
          </cell>
          <cell r="C30" t="str">
            <v>5</v>
          </cell>
          <cell r="D30">
            <v>0</v>
          </cell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31">
          <cell r="B31" t="str">
            <v>Anlaufkosten (vor SOP)</v>
          </cell>
          <cell r="C31" t="str">
            <v>5</v>
          </cell>
          <cell r="D31">
            <v>0</v>
          </cell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</row>
        <row r="32">
          <cell r="B32" t="str">
            <v>Verlagerungskosten</v>
          </cell>
          <cell r="C32" t="str">
            <v>5</v>
          </cell>
          <cell r="D32">
            <v>0</v>
          </cell>
          <cell r="F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</row>
        <row r="33">
          <cell r="B33" t="str">
            <v>Vertriebskostenzuschlag var.</v>
          </cell>
          <cell r="C33" t="str">
            <v>5</v>
          </cell>
          <cell r="D33">
            <v>0</v>
          </cell>
          <cell r="F33" t="e">
            <v>#N/A</v>
          </cell>
          <cell r="H33">
            <v>0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</row>
        <row r="34">
          <cell r="B34">
            <v>0</v>
          </cell>
          <cell r="C34" t="str">
            <v>5</v>
          </cell>
          <cell r="D34">
            <v>0</v>
          </cell>
          <cell r="F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</row>
        <row r="35">
          <cell r="B35">
            <v>0</v>
          </cell>
          <cell r="C35" t="str">
            <v>5</v>
          </cell>
          <cell r="D35">
            <v>0</v>
          </cell>
          <cell r="F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</row>
        <row r="36">
          <cell r="B36">
            <v>0</v>
          </cell>
          <cell r="C36" t="str">
            <v>5</v>
          </cell>
          <cell r="D36">
            <v>0</v>
          </cell>
          <cell r="F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</row>
        <row r="37">
          <cell r="B37" t="str">
            <v xml:space="preserve"> 22. Summe zahlungswirksame Kosten</v>
          </cell>
          <cell r="C37" t="str">
            <v xml:space="preserve"> </v>
          </cell>
          <cell r="D37" t="str">
            <v>errechnet</v>
          </cell>
          <cell r="F37" t="e">
            <v>#N/A</v>
          </cell>
          <cell r="H37" t="e">
            <v>#N/A</v>
          </cell>
          <cell r="I37" t="e">
            <v>#DIV/0!</v>
          </cell>
          <cell r="J37" t="e">
            <v>#DIV/0!</v>
          </cell>
          <cell r="K37" t="e">
            <v>#DIV/0!</v>
          </cell>
          <cell r="L37" t="e">
            <v>#DIV/0!</v>
          </cell>
          <cell r="M37" t="e">
            <v>#DIV/0!</v>
          </cell>
          <cell r="N37" t="e">
            <v>#DIV/0!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</row>
        <row r="38">
          <cell r="C38" t="str">
            <v xml:space="preserve"> </v>
          </cell>
          <cell r="H38" t="str">
            <v xml:space="preserve"> </v>
          </cell>
        </row>
        <row r="39">
          <cell r="B39" t="str">
            <v xml:space="preserve"> 23.  Z-wirksame Erlöse - Kosten (7. - 22.)</v>
          </cell>
          <cell r="C39" t="str">
            <v xml:space="preserve"> </v>
          </cell>
          <cell r="D39" t="str">
            <v>errechnet</v>
          </cell>
          <cell r="F39" t="e">
            <v>#N/A</v>
          </cell>
          <cell r="H39" t="e">
            <v>#N/A</v>
          </cell>
          <cell r="I39" t="e">
            <v>#DIV/0!</v>
          </cell>
          <cell r="J39" t="e">
            <v>#DIV/0!</v>
          </cell>
          <cell r="K39" t="e">
            <v>#DIV/0!</v>
          </cell>
          <cell r="L39" t="e">
            <v>#DIV/0!</v>
          </cell>
          <cell r="M39" t="e">
            <v>#DIV/0!</v>
          </cell>
          <cell r="N39" t="e">
            <v>#DIV/0!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</row>
        <row r="40">
          <cell r="B40" t="str">
            <v xml:space="preserve"> 4.  Summe relevante AfA-AV</v>
          </cell>
          <cell r="C40" t="str">
            <v>6</v>
          </cell>
          <cell r="D40">
            <v>0</v>
          </cell>
          <cell r="F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</row>
        <row r="41">
          <cell r="B41" t="str">
            <v xml:space="preserve"> 5. Umlaufvermögen   1)</v>
          </cell>
          <cell r="C41" t="str">
            <v>6</v>
          </cell>
          <cell r="D41">
            <v>0</v>
          </cell>
          <cell r="F41" t="e">
            <v>#DIV/0!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 t="e">
            <v>#DIV/0!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</row>
        <row r="42">
          <cell r="B42" t="str">
            <v xml:space="preserve"> 6.  ESt-Basis </v>
          </cell>
          <cell r="C42" t="str">
            <v xml:space="preserve"> </v>
          </cell>
          <cell r="D42" t="str">
            <v>errechnet</v>
          </cell>
          <cell r="F42" t="e">
            <v>#N/A</v>
          </cell>
          <cell r="H42" t="e">
            <v>#N/A</v>
          </cell>
          <cell r="I42" t="e">
            <v>#DIV/0!</v>
          </cell>
          <cell r="J42" t="e">
            <v>#DIV/0!</v>
          </cell>
          <cell r="K42" t="e">
            <v>#DIV/0!</v>
          </cell>
          <cell r="L42" t="e">
            <v>#DIV/0!</v>
          </cell>
          <cell r="M42" t="e">
            <v>#DIV/0!</v>
          </cell>
          <cell r="N42" t="e">
            <v>#DIV/0!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</row>
        <row r="43">
          <cell r="B43" t="str">
            <v xml:space="preserve"> 7.  Ertragsteuern</v>
          </cell>
          <cell r="C43" t="str">
            <v xml:space="preserve"> </v>
          </cell>
          <cell r="D43" t="str">
            <v>errechnet</v>
          </cell>
          <cell r="F43" t="e">
            <v>#N/A</v>
          </cell>
          <cell r="H43" t="e">
            <v>#N/A</v>
          </cell>
          <cell r="I43" t="e">
            <v>#DIV/0!</v>
          </cell>
          <cell r="J43" t="e">
            <v>#DIV/0!</v>
          </cell>
          <cell r="K43" t="e">
            <v>#DIV/0!</v>
          </cell>
          <cell r="L43" t="e">
            <v>#DIV/0!</v>
          </cell>
          <cell r="M43" t="e">
            <v>#DIV/0!</v>
          </cell>
          <cell r="N43" t="e">
            <v>#DIV/0!</v>
          </cell>
          <cell r="O43" t="e">
            <v>#N/A</v>
          </cell>
          <cell r="P43" t="e">
            <v>#N/A</v>
          </cell>
          <cell r="Q43" t="e">
            <v>#N/A</v>
          </cell>
          <cell r="R43">
            <v>0</v>
          </cell>
        </row>
        <row r="44">
          <cell r="B44" t="str">
            <v xml:space="preserve"> 25.  Substanzsteuern</v>
          </cell>
          <cell r="C44" t="str">
            <v>5</v>
          </cell>
          <cell r="D44">
            <v>0</v>
          </cell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</row>
        <row r="45">
          <cell r="B45" t="str">
            <v xml:space="preserve"> 26.  Sonstiges (nicht ESt-relevant für Blatt 6) </v>
          </cell>
          <cell r="C45" t="str">
            <v>5</v>
          </cell>
          <cell r="D45">
            <v>0</v>
          </cell>
          <cell r="F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</row>
        <row r="47">
          <cell r="B47" t="str">
            <v>veränderte Z-REIHE</v>
          </cell>
          <cell r="D47" t="str">
            <v>errechnet</v>
          </cell>
          <cell r="F47" t="e">
            <v>#N/A</v>
          </cell>
          <cell r="H47" t="e">
            <v>#N/A</v>
          </cell>
          <cell r="I47" t="e">
            <v>#DIV/0!</v>
          </cell>
          <cell r="J47" t="e">
            <v>#DIV/0!</v>
          </cell>
          <cell r="K47" t="e">
            <v>#DIV/0!</v>
          </cell>
          <cell r="L47" t="e">
            <v>#DIV/0!</v>
          </cell>
          <cell r="M47" t="e">
            <v>#DIV/0!</v>
          </cell>
          <cell r="N47" t="e">
            <v>#DIV/0!</v>
          </cell>
          <cell r="O47" t="e">
            <v>#N/A</v>
          </cell>
          <cell r="P47" t="e">
            <v>#N/A</v>
          </cell>
          <cell r="Q47" t="e">
            <v>#N/A</v>
          </cell>
          <cell r="R47">
            <v>0</v>
          </cell>
        </row>
        <row r="49">
          <cell r="B49" t="str">
            <v>1)  siehe Fußnote Blatt 6</v>
          </cell>
          <cell r="C49" t="str">
            <v>3)  siehe Fußnote  Blatt  4</v>
          </cell>
          <cell r="G49" t="str">
            <v xml:space="preserve"> </v>
          </cell>
          <cell r="H49" t="str">
            <v xml:space="preserve">*)  Achtung: es liegen Eingaben nach Ende des Betrachtungszeitraumes vor. Diese sind entweder zu eliminieren oder der Betr.zeitraum ist anzupassen. </v>
          </cell>
        </row>
      </sheetData>
      <sheetData sheetId="13">
        <row r="2">
          <cell r="B2" t="str">
            <v>IR-AfA-GESAMT *</v>
          </cell>
          <cell r="E2" t="str">
            <v xml:space="preserve">Werte in </v>
          </cell>
          <cell r="G2" t="str">
            <v>€</v>
          </cell>
          <cell r="J2" t="str">
            <v>Bearbeiter:</v>
          </cell>
          <cell r="K2" t="str">
            <v xml:space="preserve"> </v>
          </cell>
          <cell r="L2">
            <v>0</v>
          </cell>
          <cell r="N2" t="str">
            <v>Datum:</v>
          </cell>
          <cell r="P2">
            <v>0</v>
          </cell>
        </row>
        <row r="3">
          <cell r="B3" t="str">
            <v>(Blatt  9)</v>
          </cell>
        </row>
        <row r="5">
          <cell r="B5" t="str">
            <v xml:space="preserve"> Kurzbezeichung:</v>
          </cell>
          <cell r="E5">
            <v>0</v>
          </cell>
          <cell r="J5" t="str">
            <v>GB/Werk/Standort:</v>
          </cell>
          <cell r="L5">
            <v>0</v>
          </cell>
          <cell r="N5" t="str">
            <v>Invest.plan-Nr.:</v>
          </cell>
          <cell r="P5">
            <v>0</v>
          </cell>
        </row>
        <row r="8">
          <cell r="B8" t="str">
            <v>*</v>
          </cell>
          <cell r="C8" t="str">
            <v>Zusammenfassung  von  Blatt  10  und  Blatt  11   (Blatt 10 und 11 werden i.d.R. nicht ausgedruckt, da zu umfangreich)</v>
          </cell>
        </row>
        <row r="10">
          <cell r="B10" t="str">
            <v>Bitte beachten:  da die IR mit ganzen Jahren rechnet, wird die steuerlich relevante Unterscheidung eines Zuganges nach den Zugangsmonaten in einem durchschnittlichen AfA-Prozentsatz</v>
          </cell>
        </row>
        <row r="11">
          <cell r="B11" t="str">
            <v>ausgedrückt (Durchschnitts-AfA im Zugangsjahr seit 2004: 54,17 % der Jahres-AfA)</v>
          </cell>
        </row>
        <row r="13">
          <cell r="B13" t="str">
            <v xml:space="preserve">Hinweis:  zu AfA-Sätze nach Anlagenklassen siehe </v>
          </cell>
          <cell r="G13" t="str">
            <v>IR-2004-AfA nach Anlagekonten-2004 ff..xls</v>
          </cell>
        </row>
        <row r="15">
          <cell r="B15" t="str">
            <v xml:space="preserve"> Betr.zeitraum </v>
          </cell>
          <cell r="C15">
            <v>0</v>
          </cell>
          <cell r="D15">
            <v>6</v>
          </cell>
          <cell r="G15">
            <v>0</v>
          </cell>
        </row>
        <row r="16">
          <cell r="G16">
            <v>1900</v>
          </cell>
          <cell r="H16">
            <v>1901</v>
          </cell>
          <cell r="I16">
            <v>1902</v>
          </cell>
          <cell r="J16">
            <v>1903</v>
          </cell>
          <cell r="K16">
            <v>1904</v>
          </cell>
          <cell r="L16">
            <v>1905</v>
          </cell>
          <cell r="M16">
            <v>1906</v>
          </cell>
          <cell r="N16">
            <v>1907</v>
          </cell>
          <cell r="O16">
            <v>1908</v>
          </cell>
          <cell r="P16">
            <v>1909</v>
          </cell>
        </row>
        <row r="17">
          <cell r="G17">
            <v>1</v>
          </cell>
          <cell r="H17">
            <v>2</v>
          </cell>
          <cell r="I17">
            <v>3</v>
          </cell>
          <cell r="J17">
            <v>4</v>
          </cell>
          <cell r="K17">
            <v>5</v>
          </cell>
          <cell r="L17">
            <v>6</v>
          </cell>
          <cell r="M17">
            <v>7</v>
          </cell>
          <cell r="N17">
            <v>8</v>
          </cell>
          <cell r="O17">
            <v>9</v>
          </cell>
          <cell r="P17">
            <v>10</v>
          </cell>
        </row>
        <row r="19">
          <cell r="C19">
            <v>1</v>
          </cell>
          <cell r="D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B20" t="str">
            <v>AfA-</v>
          </cell>
          <cell r="C20">
            <v>2</v>
          </cell>
          <cell r="D20">
            <v>0</v>
          </cell>
          <cell r="E20" t="str">
            <v>relevante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B21" t="str">
            <v xml:space="preserve"> </v>
          </cell>
          <cell r="C21">
            <v>3</v>
          </cell>
          <cell r="D21">
            <v>0</v>
          </cell>
          <cell r="E21" t="str">
            <v>AfA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B22" t="str">
            <v>Kate-</v>
          </cell>
          <cell r="C22">
            <v>4</v>
          </cell>
          <cell r="D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C23">
            <v>5</v>
          </cell>
          <cell r="D23">
            <v>0</v>
          </cell>
          <cell r="E23" t="str">
            <v>(normale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B24" t="str">
            <v>gorie</v>
          </cell>
          <cell r="C24">
            <v>6</v>
          </cell>
          <cell r="D24">
            <v>0</v>
          </cell>
          <cell r="E24" t="str">
            <v xml:space="preserve">AfA und 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B25" t="str">
            <v xml:space="preserve"> </v>
          </cell>
          <cell r="C25">
            <v>7</v>
          </cell>
          <cell r="D25">
            <v>0</v>
          </cell>
          <cell r="E25" t="str">
            <v>Restwert-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</row>
        <row r="26">
          <cell r="B26" t="str">
            <v xml:space="preserve"> </v>
          </cell>
          <cell r="C26">
            <v>8</v>
          </cell>
          <cell r="D26">
            <v>0</v>
          </cell>
          <cell r="E26" t="str">
            <v>AfA)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</row>
        <row r="27">
          <cell r="C27" t="str">
            <v>ges.</v>
          </cell>
          <cell r="D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 t="str">
            <v xml:space="preserve"> </v>
          </cell>
        </row>
        <row r="29">
          <cell r="B29" t="str">
            <v>AfA-Prozentsätze  (vom  Anschaffungswert/AW)</v>
          </cell>
        </row>
        <row r="31">
          <cell r="G31">
            <v>1</v>
          </cell>
          <cell r="H31">
            <v>2</v>
          </cell>
          <cell r="I31">
            <v>3</v>
          </cell>
          <cell r="J31">
            <v>4</v>
          </cell>
          <cell r="K31">
            <v>5</v>
          </cell>
          <cell r="L31">
            <v>6</v>
          </cell>
          <cell r="M31">
            <v>7</v>
          </cell>
          <cell r="N31">
            <v>8</v>
          </cell>
          <cell r="O31">
            <v>9</v>
          </cell>
          <cell r="P31">
            <v>10</v>
          </cell>
          <cell r="R31" t="str">
            <v>gesamt</v>
          </cell>
        </row>
        <row r="32">
          <cell r="C32">
            <v>1</v>
          </cell>
          <cell r="D32" t="str">
            <v/>
          </cell>
          <cell r="E32" t="str">
            <v xml:space="preserve"> </v>
          </cell>
          <cell r="G32">
            <v>0.1003</v>
          </cell>
          <cell r="H32">
            <v>0.15090000000000001</v>
          </cell>
          <cell r="I32">
            <v>0.123</v>
          </cell>
          <cell r="J32">
            <v>0.1002</v>
          </cell>
          <cell r="K32">
            <v>8.1600000000000006E-2</v>
          </cell>
          <cell r="L32">
            <v>6.6500000000000004E-2</v>
          </cell>
          <cell r="M32">
            <v>6.0999999999999999E-2</v>
          </cell>
          <cell r="N32">
            <v>6.0999999999999999E-2</v>
          </cell>
          <cell r="O32">
            <v>6.0999999999999999E-2</v>
          </cell>
          <cell r="P32">
            <v>0.1946</v>
          </cell>
          <cell r="R32">
            <v>1.0000999999999998</v>
          </cell>
        </row>
        <row r="33">
          <cell r="B33" t="str">
            <v>AfA-</v>
          </cell>
          <cell r="C33">
            <v>2</v>
          </cell>
          <cell r="D33" t="str">
            <v>aus</v>
          </cell>
          <cell r="E33" t="str">
            <v>AfA-%</v>
          </cell>
          <cell r="G33">
            <v>0.10829999999999999</v>
          </cell>
          <cell r="H33">
            <v>0.16</v>
          </cell>
          <cell r="I33">
            <v>0.16</v>
          </cell>
          <cell r="J33">
            <v>0.16</v>
          </cell>
          <cell r="K33">
            <v>0.16</v>
          </cell>
          <cell r="L33">
            <v>0.16</v>
          </cell>
          <cell r="M33">
            <v>9.1700000000000004E-2</v>
          </cell>
          <cell r="N33">
            <v>0</v>
          </cell>
          <cell r="O33">
            <v>0</v>
          </cell>
          <cell r="P33">
            <v>0</v>
          </cell>
          <cell r="R33">
            <v>1</v>
          </cell>
        </row>
        <row r="34">
          <cell r="B34" t="str">
            <v xml:space="preserve"> </v>
          </cell>
          <cell r="C34">
            <v>3</v>
          </cell>
          <cell r="D34" t="str">
            <v xml:space="preserve"> </v>
          </cell>
          <cell r="E34" t="str">
            <v xml:space="preserve"> </v>
          </cell>
          <cell r="G34">
            <v>0.10829999999999999</v>
          </cell>
          <cell r="H34">
            <v>0.16</v>
          </cell>
          <cell r="I34">
            <v>0.128</v>
          </cell>
          <cell r="J34">
            <v>0.1024</v>
          </cell>
          <cell r="K34">
            <v>0.1024</v>
          </cell>
          <cell r="L34">
            <v>0.1024</v>
          </cell>
          <cell r="M34">
            <v>0.1024</v>
          </cell>
          <cell r="N34">
            <v>0.1024</v>
          </cell>
          <cell r="O34">
            <v>9.1700000000000004E-2</v>
          </cell>
          <cell r="P34">
            <v>0</v>
          </cell>
          <cell r="R34">
            <v>1</v>
          </cell>
        </row>
        <row r="35">
          <cell r="B35" t="str">
            <v>Kate-</v>
          </cell>
          <cell r="C35">
            <v>4</v>
          </cell>
          <cell r="D35" t="str">
            <v>Blatt 10</v>
          </cell>
          <cell r="E35" t="str">
            <v>in  %</v>
          </cell>
          <cell r="G35">
            <v>0.10829999999999999</v>
          </cell>
          <cell r="H35">
            <v>0.16</v>
          </cell>
          <cell r="I35">
            <v>0.16</v>
          </cell>
          <cell r="J35">
            <v>0.16</v>
          </cell>
          <cell r="K35">
            <v>0.16</v>
          </cell>
          <cell r="L35">
            <v>0.16</v>
          </cell>
          <cell r="M35">
            <v>9.1700000000000004E-2</v>
          </cell>
          <cell r="N35">
            <v>0</v>
          </cell>
          <cell r="O35">
            <v>0</v>
          </cell>
          <cell r="P35">
            <v>0</v>
          </cell>
          <cell r="R35">
            <v>1</v>
          </cell>
        </row>
        <row r="36">
          <cell r="C36">
            <v>5</v>
          </cell>
          <cell r="D36" t="str">
            <v xml:space="preserve"> </v>
          </cell>
          <cell r="E36" t="str">
            <v xml:space="preserve"> </v>
          </cell>
          <cell r="G36">
            <v>0.18060000000000001</v>
          </cell>
          <cell r="H36">
            <v>0.33333000000000002</v>
          </cell>
          <cell r="I36">
            <v>0.33333500000000005</v>
          </cell>
          <cell r="J36">
            <v>0.15279999999999999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R36">
            <v>1.000065</v>
          </cell>
        </row>
        <row r="37">
          <cell r="B37" t="str">
            <v>gorie</v>
          </cell>
          <cell r="C37">
            <v>6</v>
          </cell>
          <cell r="D37" t="str">
            <v>aus</v>
          </cell>
          <cell r="E37" t="str">
            <v>vom  AW</v>
          </cell>
          <cell r="G37">
            <v>0.18060000000000001</v>
          </cell>
          <cell r="H37">
            <v>0.33329999999999999</v>
          </cell>
          <cell r="I37">
            <v>0.33339999999999997</v>
          </cell>
          <cell r="J37">
            <v>0.1527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R37">
            <v>1</v>
          </cell>
        </row>
        <row r="38">
          <cell r="B38" t="str">
            <v xml:space="preserve"> </v>
          </cell>
          <cell r="C38">
            <v>7</v>
          </cell>
          <cell r="D38" t="str">
            <v xml:space="preserve"> </v>
          </cell>
          <cell r="E38" t="str">
            <v xml:space="preserve"> 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R38">
            <v>0</v>
          </cell>
        </row>
        <row r="39">
          <cell r="B39" t="str">
            <v xml:space="preserve"> </v>
          </cell>
          <cell r="C39">
            <v>8</v>
          </cell>
          <cell r="D39" t="str">
            <v>Blatt 11</v>
          </cell>
          <cell r="E39" t="str">
            <v xml:space="preserve"> 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R39">
            <v>0</v>
          </cell>
        </row>
        <row r="41">
          <cell r="C41">
            <v>1</v>
          </cell>
          <cell r="D41" t="str">
            <v/>
          </cell>
          <cell r="E41" t="str">
            <v xml:space="preserve"> </v>
          </cell>
          <cell r="G41" t="str">
            <v>handelsübliche Maschinen; 13,5 Jahre ND mit Mehrschicht-Zuschlag = 11 Jahre</v>
          </cell>
        </row>
        <row r="42">
          <cell r="B42" t="str">
            <v>AfA-</v>
          </cell>
          <cell r="C42">
            <v>2</v>
          </cell>
          <cell r="D42" t="str">
            <v>aus</v>
          </cell>
          <cell r="E42" t="str">
            <v xml:space="preserve"> </v>
          </cell>
          <cell r="G42" t="str">
            <v>Sondermaschinen; 7,5 Jahre ND mit Mehrschicht-Zuschlag = 6 Jahre</v>
          </cell>
        </row>
        <row r="43">
          <cell r="B43" t="str">
            <v xml:space="preserve"> </v>
          </cell>
          <cell r="C43">
            <v>3</v>
          </cell>
          <cell r="D43" t="str">
            <v xml:space="preserve"> </v>
          </cell>
          <cell r="E43" t="str">
            <v xml:space="preserve"> </v>
          </cell>
          <cell r="G43" t="str">
            <v>Spezialeinrichtungen, elektr. Bürogeräte; 8 Jahre ND</v>
          </cell>
        </row>
        <row r="44">
          <cell r="B44" t="str">
            <v>Kate-</v>
          </cell>
          <cell r="C44">
            <v>4</v>
          </cell>
          <cell r="D44" t="str">
            <v>Blatt 10</v>
          </cell>
          <cell r="E44" t="str">
            <v xml:space="preserve"> </v>
          </cell>
          <cell r="G44" t="str">
            <v>Kraftfahrzeuge; ND 6 Jahre</v>
          </cell>
        </row>
        <row r="45">
          <cell r="C45">
            <v>5</v>
          </cell>
          <cell r="D45" t="str">
            <v xml:space="preserve"> </v>
          </cell>
          <cell r="E45" t="str">
            <v xml:space="preserve"> </v>
          </cell>
          <cell r="G45" t="str">
            <v>PC, Datenträger; ND 3 Jahre</v>
          </cell>
        </row>
        <row r="46">
          <cell r="B46" t="str">
            <v>gorie</v>
          </cell>
          <cell r="C46">
            <v>6</v>
          </cell>
          <cell r="D46" t="str">
            <v>aus</v>
          </cell>
          <cell r="E46" t="str">
            <v xml:space="preserve"> </v>
          </cell>
          <cell r="G46" t="str">
            <v>Werkzeuge</v>
          </cell>
        </row>
        <row r="47">
          <cell r="B47" t="str">
            <v xml:space="preserve"> </v>
          </cell>
          <cell r="C47">
            <v>7</v>
          </cell>
          <cell r="D47" t="str">
            <v xml:space="preserve"> </v>
          </cell>
          <cell r="E47" t="str">
            <v xml:space="preserve"> </v>
          </cell>
          <cell r="G47" t="str">
            <v>Text zu AfA-Kategorie 7</v>
          </cell>
        </row>
        <row r="48">
          <cell r="B48" t="str">
            <v xml:space="preserve"> </v>
          </cell>
          <cell r="C48">
            <v>8</v>
          </cell>
          <cell r="D48" t="str">
            <v>Blatt 11</v>
          </cell>
          <cell r="E48" t="str">
            <v xml:space="preserve"> </v>
          </cell>
          <cell r="G48" t="str">
            <v xml:space="preserve">Text zu AfA-Kategorie 8 </v>
          </cell>
        </row>
      </sheetData>
      <sheetData sheetId="14" refreshError="1"/>
      <sheetData sheetId="15">
        <row r="2">
          <cell r="B2" t="str">
            <v xml:space="preserve">IR-ERMITTLUNG  DER   KENNZAHLEN </v>
          </cell>
          <cell r="E2" t="str">
            <v>Werte in</v>
          </cell>
          <cell r="F2" t="str">
            <v>€</v>
          </cell>
          <cell r="H2" t="str">
            <v>Bearbeiter:</v>
          </cell>
          <cell r="J2">
            <v>0</v>
          </cell>
          <cell r="M2" t="str">
            <v>Datum:</v>
          </cell>
          <cell r="O2">
            <v>0</v>
          </cell>
        </row>
        <row r="3">
          <cell r="B3" t="str">
            <v>(Blatt  7)</v>
          </cell>
        </row>
        <row r="5">
          <cell r="B5" t="str">
            <v>Kurzbezeichnung :</v>
          </cell>
          <cell r="C5">
            <v>0</v>
          </cell>
          <cell r="H5" t="str">
            <v>GB/Werk/Standort:</v>
          </cell>
          <cell r="J5">
            <v>0</v>
          </cell>
          <cell r="M5" t="str">
            <v>Invest.plan-Nr.:</v>
          </cell>
          <cell r="O5">
            <v>0</v>
          </cell>
        </row>
        <row r="7">
          <cell r="B7" t="str">
            <v xml:space="preserve">Periode  </v>
          </cell>
          <cell r="C7" t="str">
            <v>gesamt</v>
          </cell>
          <cell r="E7">
            <v>1900</v>
          </cell>
          <cell r="F7">
            <v>1900</v>
          </cell>
          <cell r="G7">
            <v>1901</v>
          </cell>
          <cell r="H7">
            <v>1902</v>
          </cell>
          <cell r="I7">
            <v>1903</v>
          </cell>
          <cell r="J7">
            <v>1904</v>
          </cell>
          <cell r="K7">
            <v>1905</v>
          </cell>
          <cell r="L7">
            <v>1906</v>
          </cell>
          <cell r="M7">
            <v>1907</v>
          </cell>
          <cell r="N7">
            <v>1908</v>
          </cell>
          <cell r="O7">
            <v>1909</v>
          </cell>
        </row>
        <row r="8">
          <cell r="E8">
            <v>0</v>
          </cell>
          <cell r="F8">
            <v>1</v>
          </cell>
          <cell r="G8">
            <v>2</v>
          </cell>
          <cell r="H8">
            <v>3</v>
          </cell>
          <cell r="I8">
            <v>4</v>
          </cell>
          <cell r="J8">
            <v>5</v>
          </cell>
          <cell r="K8">
            <v>6</v>
          </cell>
          <cell r="L8">
            <v>7</v>
          </cell>
          <cell r="M8">
            <v>8</v>
          </cell>
          <cell r="N8">
            <v>9</v>
          </cell>
          <cell r="O8">
            <v>10</v>
          </cell>
        </row>
        <row r="10">
          <cell r="B10" t="str">
            <v>Alternative</v>
          </cell>
          <cell r="C10" t="str">
            <v>KZF</v>
          </cell>
          <cell r="E10">
            <v>0.08</v>
          </cell>
          <cell r="F10" t="str">
            <v xml:space="preserve">    EXCEL ermittelt den internen Zinssatz/die KER mit der finanzmathematischen Formel "IKV".  Dazu wird ein Startzinssatz benötigt.  </v>
          </cell>
        </row>
        <row r="11">
          <cell r="B11" t="str">
            <v>Zinssätze</v>
          </cell>
          <cell r="C11" t="str">
            <v>Start 1</v>
          </cell>
          <cell r="E11">
            <v>0.1</v>
          </cell>
          <cell r="F11" t="str">
            <v xml:space="preserve">    Liegt dieser zu weit vom endgültigen Ergebnis weg, so wird die Iteration nach 30 Durchgängen abgebrochen und</v>
          </cell>
        </row>
        <row r="12">
          <cell r="B12" t="str">
            <v>(z.B. wegen zweiter Lösung)</v>
          </cell>
          <cell r="C12" t="str">
            <v>Start 2</v>
          </cell>
          <cell r="E12">
            <v>1</v>
          </cell>
          <cell r="F12" t="str">
            <v xml:space="preserve">    bringt  "FEHLER", obwohl es eine Lösung geben kann; diese wird meist mit dem 2. Start-Zinssatz gefunden.</v>
          </cell>
        </row>
        <row r="14">
          <cell r="B14" t="str">
            <v>1.  GRUNDRECHNUNG</v>
          </cell>
        </row>
        <row r="16">
          <cell r="B16" t="str">
            <v>Kapitalaufwand</v>
          </cell>
          <cell r="C16" t="e">
            <v>#DIV/0!</v>
          </cell>
          <cell r="E16">
            <v>0</v>
          </cell>
          <cell r="F16" t="e">
            <v>#DIV/0!</v>
          </cell>
          <cell r="G16" t="e">
            <v>#DIV/0!</v>
          </cell>
          <cell r="H16" t="e">
            <v>#DIV/0!</v>
          </cell>
          <cell r="I16" t="e">
            <v>#DIV/0!</v>
          </cell>
          <cell r="J16" t="e">
            <v>#DIV/0!</v>
          </cell>
          <cell r="K16" t="e">
            <v>#DIV/0!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</row>
        <row r="17">
          <cell r="B17" t="str">
            <v>Restwerterlöse</v>
          </cell>
          <cell r="C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</row>
        <row r="18">
          <cell r="B18" t="str">
            <v>z-wirksame Erlöse - Kosten</v>
          </cell>
          <cell r="C18" t="e">
            <v>#N/A</v>
          </cell>
          <cell r="E18" t="e">
            <v>#N/A</v>
          </cell>
          <cell r="F18" t="e">
            <v>#DIV/0!</v>
          </cell>
          <cell r="G18" t="e">
            <v>#DIV/0!</v>
          </cell>
          <cell r="H18" t="e">
            <v>#DIV/0!</v>
          </cell>
          <cell r="I18" t="e">
            <v>#DIV/0!</v>
          </cell>
          <cell r="J18" t="e">
            <v>#DIV/0!</v>
          </cell>
          <cell r="K18" t="e">
            <v>#DIV/0!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19">
          <cell r="B19" t="str">
            <v>ESt</v>
          </cell>
          <cell r="C19" t="e">
            <v>#N/A</v>
          </cell>
          <cell r="E19" t="e">
            <v>#N/A</v>
          </cell>
          <cell r="F19" t="e">
            <v>#DIV/0!</v>
          </cell>
          <cell r="G19" t="e">
            <v>#DIV/0!</v>
          </cell>
          <cell r="H19" t="e">
            <v>#DIV/0!</v>
          </cell>
          <cell r="I19" t="e">
            <v>#DIV/0!</v>
          </cell>
          <cell r="J19" t="e">
            <v>#DIV/0!</v>
          </cell>
          <cell r="K19" t="e">
            <v>#DIV/0!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</row>
        <row r="20">
          <cell r="B20" t="str">
            <v>Substanzsteuern + Sonstiges</v>
          </cell>
          <cell r="C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</row>
        <row r="21">
          <cell r="B21" t="str">
            <v>Z-REIHE</v>
          </cell>
          <cell r="C21" t="e">
            <v>#N/A</v>
          </cell>
          <cell r="E21" t="e">
            <v>#N/A</v>
          </cell>
          <cell r="F21" t="e">
            <v>#DIV/0!</v>
          </cell>
          <cell r="G21" t="e">
            <v>#DIV/0!</v>
          </cell>
          <cell r="H21" t="e">
            <v>#DIV/0!</v>
          </cell>
          <cell r="I21" t="e">
            <v>#DIV/0!</v>
          </cell>
          <cell r="J21" t="e">
            <v>#DIV/0!</v>
          </cell>
          <cell r="K21" t="e">
            <v>#DIV/0!</v>
          </cell>
          <cell r="L21" t="e">
            <v>#N/A</v>
          </cell>
          <cell r="M21" t="e">
            <v>#N/A</v>
          </cell>
          <cell r="N21" t="e">
            <v>#N/A</v>
          </cell>
          <cell r="O21" t="e">
            <v>#N/A</v>
          </cell>
        </row>
        <row r="22">
          <cell r="B22" t="str">
            <v>Z-Reihe kum.</v>
          </cell>
          <cell r="C22" t="e">
            <v>#N/A</v>
          </cell>
          <cell r="E22" t="e">
            <v>#N/A</v>
          </cell>
          <cell r="F22" t="e">
            <v>#DIV/0!</v>
          </cell>
          <cell r="G22" t="e">
            <v>#DIV/0!</v>
          </cell>
          <cell r="H22" t="e">
            <v>#DIV/0!</v>
          </cell>
          <cell r="I22" t="e">
            <v>#DIV/0!</v>
          </cell>
          <cell r="J22" t="e">
            <v>#DIV/0!</v>
          </cell>
          <cell r="K22" t="e">
            <v>#DIV/0!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</row>
        <row r="24">
          <cell r="B24" t="str">
            <v>Kapitalwert  (KW)</v>
          </cell>
          <cell r="C24" t="e">
            <v>#N/A</v>
          </cell>
          <cell r="F24" t="str">
            <v>kein Wert</v>
          </cell>
          <cell r="G24" t="str">
            <v>bei</v>
          </cell>
          <cell r="H24">
            <v>0.08</v>
          </cell>
          <cell r="I24" t="str">
            <v xml:space="preserve">    Hinweis:  in  Abhängigkeit  vom  Vorzeichen-</v>
          </cell>
        </row>
        <row r="25">
          <cell r="B25" t="str">
            <v>Rückflußdauer  (RFD)</v>
          </cell>
          <cell r="C25" t="e">
            <v>#N/A</v>
          </cell>
          <cell r="F25" t="str">
            <v>kein Wert</v>
          </cell>
          <cell r="G25" t="str">
            <v>bei</v>
          </cell>
          <cell r="H25">
            <v>0.1</v>
          </cell>
          <cell r="I25" t="str">
            <v xml:space="preserve">    Verlauf  der  Z-Reihe  kann  es  mehrere</v>
          </cell>
        </row>
        <row r="26">
          <cell r="B26" t="str">
            <v>Kapital-Ertragsrate  (KER)</v>
          </cell>
          <cell r="C26">
            <v>0</v>
          </cell>
          <cell r="F26" t="str">
            <v>kein Wert</v>
          </cell>
          <cell r="G26" t="str">
            <v>bei</v>
          </cell>
          <cell r="H26">
            <v>1</v>
          </cell>
          <cell r="I26" t="str">
            <v xml:space="preserve">    Lösungen  geben</v>
          </cell>
        </row>
        <row r="28">
          <cell r="B28" t="str">
            <v xml:space="preserve">2.  SZENARIO-RECHNUNG  </v>
          </cell>
          <cell r="D28" t="str">
            <v>Einzelheiten siehe Blatt 8</v>
          </cell>
        </row>
        <row r="30">
          <cell r="B30" t="str">
            <v>Kapitalaufwand</v>
          </cell>
          <cell r="C30" t="e">
            <v>#DIV/0!</v>
          </cell>
          <cell r="E30">
            <v>0</v>
          </cell>
          <cell r="F30" t="e">
            <v>#DIV/0!</v>
          </cell>
          <cell r="G30" t="e">
            <v>#DIV/0!</v>
          </cell>
          <cell r="H30" t="e">
            <v>#DIV/0!</v>
          </cell>
          <cell r="I30" t="e">
            <v>#DIV/0!</v>
          </cell>
          <cell r="J30" t="e">
            <v>#DIV/0!</v>
          </cell>
          <cell r="K30" t="e">
            <v>#DIV/0!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1">
          <cell r="B31" t="str">
            <v>Restwerterlöse</v>
          </cell>
          <cell r="C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</row>
        <row r="32">
          <cell r="B32" t="str">
            <v>z-wirksame Erlöse - Kosten</v>
          </cell>
          <cell r="C32" t="e">
            <v>#N/A</v>
          </cell>
          <cell r="E32" t="e">
            <v>#N/A</v>
          </cell>
          <cell r="F32" t="e">
            <v>#DIV/0!</v>
          </cell>
          <cell r="G32" t="e">
            <v>#DIV/0!</v>
          </cell>
          <cell r="H32" t="e">
            <v>#DIV/0!</v>
          </cell>
          <cell r="I32" t="e">
            <v>#DIV/0!</v>
          </cell>
          <cell r="J32" t="e">
            <v>#DIV/0!</v>
          </cell>
          <cell r="K32" t="e">
            <v>#DIV/0!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</row>
        <row r="33">
          <cell r="B33" t="str">
            <v>ESt</v>
          </cell>
          <cell r="C33" t="e">
            <v>#N/A</v>
          </cell>
          <cell r="E33" t="e">
            <v>#N/A</v>
          </cell>
          <cell r="F33" t="e">
            <v>#DIV/0!</v>
          </cell>
          <cell r="G33" t="e">
            <v>#DIV/0!</v>
          </cell>
          <cell r="H33" t="e">
            <v>#DIV/0!</v>
          </cell>
          <cell r="I33" t="e">
            <v>#DIV/0!</v>
          </cell>
          <cell r="J33" t="e">
            <v>#DIV/0!</v>
          </cell>
          <cell r="K33" t="e">
            <v>#DIV/0!</v>
          </cell>
          <cell r="L33" t="e">
            <v>#N/A</v>
          </cell>
          <cell r="M33" t="e">
            <v>#N/A</v>
          </cell>
          <cell r="N33" t="e">
            <v>#N/A</v>
          </cell>
          <cell r="O33">
            <v>0</v>
          </cell>
        </row>
        <row r="34">
          <cell r="B34" t="str">
            <v>Substanzsteuern + Sonstiges</v>
          </cell>
          <cell r="C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B35" t="str">
            <v>veränderte Z-REIHE</v>
          </cell>
          <cell r="C35" t="e">
            <v>#N/A</v>
          </cell>
          <cell r="E35" t="e">
            <v>#N/A</v>
          </cell>
          <cell r="F35" t="e">
            <v>#DIV/0!</v>
          </cell>
          <cell r="G35" t="e">
            <v>#DIV/0!</v>
          </cell>
          <cell r="H35" t="e">
            <v>#DIV/0!</v>
          </cell>
          <cell r="I35" t="e">
            <v>#DIV/0!</v>
          </cell>
          <cell r="J35" t="e">
            <v>#DIV/0!</v>
          </cell>
          <cell r="K35" t="e">
            <v>#DIV/0!</v>
          </cell>
          <cell r="L35" t="e">
            <v>#N/A</v>
          </cell>
          <cell r="M35" t="e">
            <v>#N/A</v>
          </cell>
          <cell r="N35" t="e">
            <v>#N/A</v>
          </cell>
          <cell r="O35">
            <v>0</v>
          </cell>
        </row>
        <row r="36">
          <cell r="B36" t="str">
            <v>Z-Reihe kum.</v>
          </cell>
          <cell r="C36" t="e">
            <v>#N/A</v>
          </cell>
          <cell r="E36" t="e">
            <v>#N/A</v>
          </cell>
          <cell r="F36" t="e">
            <v>#DIV/0!</v>
          </cell>
          <cell r="G36" t="e">
            <v>#DIV/0!</v>
          </cell>
          <cell r="H36" t="e">
            <v>#DIV/0!</v>
          </cell>
          <cell r="I36" t="e">
            <v>#DIV/0!</v>
          </cell>
          <cell r="J36" t="e">
            <v>#DIV/0!</v>
          </cell>
          <cell r="K36" t="e">
            <v>#DIV/0!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</row>
        <row r="37">
          <cell r="C37" t="str">
            <v xml:space="preserve"> </v>
          </cell>
        </row>
        <row r="38">
          <cell r="B38" t="str">
            <v>Kapitalwert  (KW)</v>
          </cell>
          <cell r="C38" t="e">
            <v>#N/A</v>
          </cell>
          <cell r="F38" t="str">
            <v>kein Wert</v>
          </cell>
          <cell r="G38" t="str">
            <v>bei</v>
          </cell>
          <cell r="H38">
            <v>0.08</v>
          </cell>
          <cell r="I38" t="str">
            <v xml:space="preserve">    Hinweis:  in  Abhängigkeit  vom  Vorzeichen-</v>
          </cell>
        </row>
        <row r="39">
          <cell r="B39" t="str">
            <v>Rückflußdauer  (RFD)</v>
          </cell>
          <cell r="C39" t="e">
            <v>#N/A</v>
          </cell>
          <cell r="F39" t="str">
            <v>kein Wert</v>
          </cell>
          <cell r="G39" t="str">
            <v>bei</v>
          </cell>
          <cell r="H39">
            <v>0.1</v>
          </cell>
          <cell r="I39" t="str">
            <v xml:space="preserve">    Verlauf  der  Z-Reihe  kann  es  mehrere</v>
          </cell>
        </row>
        <row r="40">
          <cell r="B40" t="str">
            <v>Kapital-Ertragsrate  (KER)</v>
          </cell>
          <cell r="C40">
            <v>0</v>
          </cell>
          <cell r="F40" t="str">
            <v>kein Wert</v>
          </cell>
          <cell r="G40" t="str">
            <v>bei</v>
          </cell>
          <cell r="H40">
            <v>1</v>
          </cell>
          <cell r="I40" t="str">
            <v xml:space="preserve">    Lösungen  geben</v>
          </cell>
        </row>
      </sheetData>
      <sheetData sheetId="16" refreshError="1"/>
      <sheetData sheetId="17" refreshError="1"/>
      <sheetData sheetId="18">
        <row r="2">
          <cell r="B2" t="str">
            <v xml:space="preserve">IR-ERTRAGSTEUERZAHLUNGEN </v>
          </cell>
          <cell r="C2" t="str">
            <v xml:space="preserve">Werte in </v>
          </cell>
          <cell r="D2" t="str">
            <v>€</v>
          </cell>
          <cell r="H2" t="str">
            <v>Bearbeiter:</v>
          </cell>
          <cell r="J2">
            <v>0</v>
          </cell>
          <cell r="L2" t="str">
            <v>Datum:</v>
          </cell>
          <cell r="N2">
            <v>0</v>
          </cell>
        </row>
        <row r="3">
          <cell r="B3" t="str">
            <v>(Blatt  6)</v>
          </cell>
        </row>
        <row r="5">
          <cell r="B5" t="str">
            <v>Kurzbezeichnung :</v>
          </cell>
          <cell r="C5">
            <v>0</v>
          </cell>
          <cell r="H5" t="str">
            <v>GB/Werk/Standort:</v>
          </cell>
          <cell r="J5">
            <v>0</v>
          </cell>
          <cell r="L5" t="str">
            <v>Invest.plan-Nr.:</v>
          </cell>
          <cell r="N5">
            <v>0</v>
          </cell>
        </row>
        <row r="7">
          <cell r="C7" t="str">
            <v>gesamt</v>
          </cell>
          <cell r="D7">
            <v>1900</v>
          </cell>
          <cell r="E7">
            <v>1900</v>
          </cell>
          <cell r="F7">
            <v>1901</v>
          </cell>
          <cell r="G7">
            <v>1902</v>
          </cell>
          <cell r="H7">
            <v>1903</v>
          </cell>
          <cell r="I7">
            <v>1904</v>
          </cell>
          <cell r="J7">
            <v>1905</v>
          </cell>
          <cell r="K7">
            <v>1906</v>
          </cell>
          <cell r="L7">
            <v>1907</v>
          </cell>
          <cell r="M7">
            <v>1908</v>
          </cell>
          <cell r="N7">
            <v>1909</v>
          </cell>
        </row>
        <row r="8">
          <cell r="B8" t="str">
            <v>Periode  ----&gt;</v>
          </cell>
          <cell r="C8" t="str">
            <v xml:space="preserve"> </v>
          </cell>
          <cell r="D8">
            <v>0</v>
          </cell>
          <cell r="E8">
            <v>1</v>
          </cell>
          <cell r="F8">
            <v>2</v>
          </cell>
          <cell r="G8">
            <v>3</v>
          </cell>
          <cell r="H8">
            <v>4</v>
          </cell>
          <cell r="I8">
            <v>5</v>
          </cell>
          <cell r="J8">
            <v>6</v>
          </cell>
          <cell r="K8">
            <v>7</v>
          </cell>
          <cell r="L8">
            <v>8</v>
          </cell>
          <cell r="M8">
            <v>9</v>
          </cell>
          <cell r="N8">
            <v>10</v>
          </cell>
        </row>
        <row r="10">
          <cell r="B10" t="str">
            <v xml:space="preserve"> 1.   Z-wirksame Erlöse - Kosten</v>
          </cell>
          <cell r="C10" t="e">
            <v>#N/A</v>
          </cell>
          <cell r="D10" t="e">
            <v>#N/A</v>
          </cell>
          <cell r="E10" t="e">
            <v>#DIV/0!</v>
          </cell>
          <cell r="F10" t="e">
            <v>#DIV/0!</v>
          </cell>
          <cell r="G10" t="e">
            <v>#DIV/0!</v>
          </cell>
          <cell r="H10" t="e">
            <v>#DIV/0!</v>
          </cell>
          <cell r="I10" t="e">
            <v>#DIV/0!</v>
          </cell>
          <cell r="J10" t="e">
            <v>#DIV/0!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B11" t="str">
            <v xml:space="preserve"> 2.  Restwerterlöse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B12" t="str">
            <v xml:space="preserve"> 3. ESt-pfl.  Erträge</v>
          </cell>
          <cell r="C12" t="e">
            <v>#N/A</v>
          </cell>
          <cell r="D12" t="e">
            <v>#N/A</v>
          </cell>
          <cell r="E12" t="e">
            <v>#DIV/0!</v>
          </cell>
          <cell r="F12" t="e">
            <v>#DIV/0!</v>
          </cell>
          <cell r="G12" t="e">
            <v>#DIV/0!</v>
          </cell>
          <cell r="H12" t="e">
            <v>#DIV/0!</v>
          </cell>
          <cell r="I12" t="e">
            <v>#DIV/0!</v>
          </cell>
          <cell r="J12" t="e">
            <v>#DIV/0!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B14" t="str">
            <v xml:space="preserve">  AfA-Kategorie  1</v>
          </cell>
          <cell r="C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B15" t="str">
            <v xml:space="preserve">  AfA-Kategorie  2</v>
          </cell>
          <cell r="C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B16" t="str">
            <v xml:space="preserve">  AfA-Kategorie  3</v>
          </cell>
          <cell r="C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B17" t="str">
            <v xml:space="preserve">  AfA-Kategorie  4</v>
          </cell>
          <cell r="C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B18" t="str">
            <v xml:space="preserve">  AfA-Kategorie  5</v>
          </cell>
          <cell r="C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B19" t="str">
            <v xml:space="preserve">  AfA-Kategorie  6</v>
          </cell>
          <cell r="C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B20" t="str">
            <v xml:space="preserve">  AfA-Kategorie  7</v>
          </cell>
          <cell r="C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B21" t="str">
            <v xml:space="preserve">  AfA-Kategorie  8</v>
          </cell>
          <cell r="C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 t="str">
            <v xml:space="preserve"> 4.  Summe relevante AfA-AV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4">
          <cell r="B24" t="str">
            <v xml:space="preserve"> 5. Umlaufvermögen   1)</v>
          </cell>
          <cell r="C24" t="e">
            <v>#DIV/0!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 t="e">
            <v>#DIV/0!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6">
          <cell r="B26" t="str">
            <v xml:space="preserve"> 6.  ESt-Basis </v>
          </cell>
          <cell r="C26" t="e">
            <v>#N/A</v>
          </cell>
          <cell r="D26" t="e">
            <v>#N/A</v>
          </cell>
          <cell r="E26" t="e">
            <v>#DIV/0!</v>
          </cell>
          <cell r="F26" t="e">
            <v>#DIV/0!</v>
          </cell>
          <cell r="G26" t="e">
            <v>#DIV/0!</v>
          </cell>
          <cell r="H26" t="e">
            <v>#DIV/0!</v>
          </cell>
          <cell r="I26" t="e">
            <v>#DIV/0!</v>
          </cell>
          <cell r="J26" t="e">
            <v>#DIV/0!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8">
          <cell r="B28" t="str">
            <v>je Periode gültiger ESt-Satz  2)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</row>
        <row r="30">
          <cell r="B30" t="str">
            <v xml:space="preserve"> 7.  Ertragsteuern</v>
          </cell>
          <cell r="C30" t="e">
            <v>#N/A</v>
          </cell>
          <cell r="D30" t="e">
            <v>#N/A</v>
          </cell>
          <cell r="E30" t="e">
            <v>#DIV/0!</v>
          </cell>
          <cell r="F30" t="e">
            <v>#DIV/0!</v>
          </cell>
          <cell r="G30" t="e">
            <v>#DIV/0!</v>
          </cell>
          <cell r="H30" t="e">
            <v>#DIV/0!</v>
          </cell>
          <cell r="I30" t="e">
            <v>#DIV/0!</v>
          </cell>
          <cell r="J30" t="e">
            <v>#DIV/0!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itle"/>
      <sheetName val="Workstream detail"/>
      <sheetName val="Master"/>
      <sheetName val="Control"/>
      <sheetName val="Checks"/>
      <sheetName val="BlankTemplate"/>
      <sheetName val="TEMPLATES &gt;"/>
      <sheetName val="DATA &gt;"/>
      <sheetName val="B1_Db_All"/>
      <sheetName val="PIVOTS&gt;"/>
      <sheetName val="C1_Pvt_Recurring"/>
      <sheetName val="C2_Pvt_OneOff"/>
      <sheetName val="C3_Pvt_Stranded"/>
      <sheetName val="C4_Pvt_RecurringTSA"/>
      <sheetName val="C5_Pvt_StaffFTEs"/>
      <sheetName val="REPORTS &gt;"/>
      <sheetName val="D1_Recur(WS)"/>
      <sheetName val="D2_OneOff(WS)"/>
      <sheetName val="D3_Stranded(WS)"/>
      <sheetName val="D4_TSA(WS)"/>
      <sheetName val="D5_StaffFTEs(WS)"/>
      <sheetName val="CHECKS&gt;"/>
      <sheetName val="E1_Check_PvtRecur"/>
      <sheetName val="E2_Check_PvtOneOff"/>
      <sheetName val="E3_Check_PvtStranded"/>
      <sheetName val="E4_Check_PvtTSA"/>
      <sheetName val="E5_Check_PvtFTE"/>
      <sheetName val="Glob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5">
          <cell r="E15" t="str">
            <v>Rio Separation Model (Draft)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buch"/>
      <sheetName val="Sprache_Language"/>
      <sheetName val="Basic_Data"/>
      <sheetName val="Basisdaten"/>
      <sheetName val="TK_Beziehungen"/>
      <sheetName val="Anlagespiegel-Ist"/>
      <sheetName val="Rückstellungen_HFM"/>
      <sheetName val="Bilanz_GuV"/>
      <sheetName val="Termine"/>
      <sheetName val="Deadlines"/>
      <sheetName val="Anlagespiegel_F_Assets"/>
      <sheetName val="Rückstellungen_Provision"/>
      <sheetName val="Bilanz_Balance_Sheet"/>
      <sheetName val="GuV_Income_Statement"/>
      <sheetName val="Pooling"/>
      <sheetName val="EBIT_Bruecke_EBIT_bridge"/>
      <sheetName val="Pruefreport_Checkreport"/>
      <sheetName val="Verbalteil_Verbal_Comments"/>
      <sheetName val="Kapitalflussplan_Capital_Flow"/>
      <sheetName val="Analyse_Analysis"/>
      <sheetName val="ZF Data"/>
      <sheetName val="Waehrung_Currency"/>
      <sheetName val="Finanz.Kosten_Finance costs"/>
      <sheetName val="Gesellschaften_Entit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9">
          <cell r="F29" t="e">
            <v>#NAME?</v>
          </cell>
        </row>
        <row r="30">
          <cell r="F30" t="e">
            <v>#NAME?</v>
          </cell>
        </row>
        <row r="32">
          <cell r="F32" t="e">
            <v>#NAME?</v>
          </cell>
        </row>
        <row r="34">
          <cell r="F34" t="e">
            <v>#NAME?</v>
          </cell>
        </row>
        <row r="35">
          <cell r="F35" t="e">
            <v>#NAME?</v>
          </cell>
        </row>
        <row r="37">
          <cell r="E37">
            <v>0</v>
          </cell>
          <cell r="F37" t="e">
            <v>#NAME?</v>
          </cell>
        </row>
        <row r="40">
          <cell r="F40" t="e">
            <v>#NAME?</v>
          </cell>
        </row>
        <row r="41">
          <cell r="F41" t="e">
            <v>#NAME?</v>
          </cell>
        </row>
        <row r="43">
          <cell r="F43" t="e">
            <v>#NAME?</v>
          </cell>
        </row>
        <row r="45">
          <cell r="F45" t="e">
            <v>#NAME?</v>
          </cell>
        </row>
        <row r="46">
          <cell r="F46" t="e">
            <v>#NAME?</v>
          </cell>
        </row>
        <row r="48">
          <cell r="F48" t="e">
            <v>#NAME?</v>
          </cell>
        </row>
        <row r="51">
          <cell r="F51" t="e">
            <v>#NAME?</v>
          </cell>
        </row>
        <row r="52">
          <cell r="E52">
            <v>0</v>
          </cell>
          <cell r="F52" t="e">
            <v>#NAME?</v>
          </cell>
        </row>
        <row r="55">
          <cell r="F55" t="e">
            <v>#NAME?</v>
          </cell>
        </row>
        <row r="56">
          <cell r="F56" t="e">
            <v>#NAME?</v>
          </cell>
        </row>
        <row r="57">
          <cell r="F57" t="e">
            <v>#NAME?</v>
          </cell>
        </row>
        <row r="59">
          <cell r="F59" t="e">
            <v>#NAME?</v>
          </cell>
        </row>
        <row r="60">
          <cell r="F60" t="e">
            <v>#NAME?</v>
          </cell>
        </row>
        <row r="62">
          <cell r="E62">
            <v>0</v>
          </cell>
          <cell r="F62" t="e">
            <v>#NAME?</v>
          </cell>
        </row>
        <row r="65">
          <cell r="E65">
            <v>0</v>
          </cell>
          <cell r="F65" t="e">
            <v>#NAME?</v>
          </cell>
        </row>
        <row r="66">
          <cell r="E66">
            <v>0</v>
          </cell>
          <cell r="F66" t="e">
            <v>#NAME?</v>
          </cell>
        </row>
        <row r="68">
          <cell r="E68">
            <v>0</v>
          </cell>
          <cell r="F68" t="e">
            <v>#NAME?</v>
          </cell>
        </row>
        <row r="70">
          <cell r="F70" t="e">
            <v>#NAME?</v>
          </cell>
        </row>
        <row r="71">
          <cell r="F71" t="e">
            <v>#NAME?</v>
          </cell>
        </row>
        <row r="73">
          <cell r="E73">
            <v>0</v>
          </cell>
          <cell r="F73" t="e">
            <v>#NAME?</v>
          </cell>
        </row>
        <row r="76">
          <cell r="F76" t="e">
            <v>#NAME?</v>
          </cell>
        </row>
        <row r="77">
          <cell r="E77">
            <v>0</v>
          </cell>
          <cell r="F77" t="e">
            <v>#NAME?</v>
          </cell>
        </row>
        <row r="79">
          <cell r="F79" t="e">
            <v>#NAME?</v>
          </cell>
        </row>
        <row r="81">
          <cell r="F81" t="e">
            <v>#NAME?</v>
          </cell>
        </row>
        <row r="82">
          <cell r="F82" t="e">
            <v>#NAME?</v>
          </cell>
        </row>
        <row r="84">
          <cell r="E84">
            <v>0</v>
          </cell>
          <cell r="F84" t="e">
            <v>#NAME?</v>
          </cell>
        </row>
        <row r="87">
          <cell r="F87" t="e">
            <v>#NAME?</v>
          </cell>
        </row>
        <row r="88">
          <cell r="E88">
            <v>0</v>
          </cell>
          <cell r="F88" t="e">
            <v>#NAME?</v>
          </cell>
        </row>
        <row r="90">
          <cell r="F90" t="e">
            <v>#NAME?</v>
          </cell>
        </row>
        <row r="92">
          <cell r="F92" t="e">
            <v>#NAME?</v>
          </cell>
        </row>
        <row r="93">
          <cell r="F93" t="e">
            <v>#NAME?</v>
          </cell>
        </row>
        <row r="95">
          <cell r="E95">
            <v>0</v>
          </cell>
          <cell r="F95" t="e">
            <v>#NAME?</v>
          </cell>
        </row>
        <row r="98">
          <cell r="E98">
            <v>0</v>
          </cell>
          <cell r="F98" t="e">
            <v>#NAME?</v>
          </cell>
        </row>
        <row r="99">
          <cell r="E99">
            <v>0</v>
          </cell>
          <cell r="F99" t="e">
            <v>#NAME?</v>
          </cell>
        </row>
        <row r="101">
          <cell r="E101">
            <v>0</v>
          </cell>
          <cell r="F101" t="e">
            <v>#NAME?</v>
          </cell>
        </row>
        <row r="103">
          <cell r="F103" t="e">
            <v>#NAME?</v>
          </cell>
        </row>
        <row r="104">
          <cell r="F104" t="e">
            <v>#NAME?</v>
          </cell>
        </row>
        <row r="106">
          <cell r="E106">
            <v>0</v>
          </cell>
          <cell r="F106" t="e">
            <v>#NAME?</v>
          </cell>
        </row>
      </sheetData>
      <sheetData sheetId="11"/>
      <sheetData sheetId="12"/>
      <sheetData sheetId="13">
        <row r="23">
          <cell r="G23" t="e">
            <v>#NAME?</v>
          </cell>
        </row>
        <row r="24">
          <cell r="G24" t="e">
            <v>#NAME?</v>
          </cell>
        </row>
        <row r="26">
          <cell r="G26" t="e">
            <v>#NAME?</v>
          </cell>
        </row>
        <row r="28">
          <cell r="G28" t="e">
            <v>#NAME?</v>
          </cell>
        </row>
        <row r="31">
          <cell r="G31" t="e">
            <v>#NAME?</v>
          </cell>
        </row>
        <row r="32">
          <cell r="G32" t="e">
            <v>#NAME?</v>
          </cell>
        </row>
        <row r="33">
          <cell r="G33" t="e">
            <v>#NAME?</v>
          </cell>
        </row>
        <row r="34">
          <cell r="G34" t="e">
            <v>#NAME?</v>
          </cell>
        </row>
        <row r="35">
          <cell r="G35" t="e">
            <v>#NAME?</v>
          </cell>
        </row>
        <row r="36">
          <cell r="G36" t="e">
            <v>#NAME?</v>
          </cell>
        </row>
        <row r="39">
          <cell r="G39" t="e">
            <v>#NAME?</v>
          </cell>
        </row>
        <row r="40">
          <cell r="G40" t="e">
            <v>#NAME?</v>
          </cell>
        </row>
        <row r="41">
          <cell r="G41" t="e">
            <v>#NAME?</v>
          </cell>
        </row>
        <row r="42">
          <cell r="G42" t="e">
            <v>#NAME?</v>
          </cell>
        </row>
        <row r="43">
          <cell r="G43" t="e">
            <v>#NAME?</v>
          </cell>
        </row>
        <row r="44">
          <cell r="G44" t="e">
            <v>#NAME?</v>
          </cell>
        </row>
        <row r="45">
          <cell r="G45" t="e">
            <v>#NAME?</v>
          </cell>
        </row>
        <row r="46">
          <cell r="G46" t="e">
            <v>#NAME?</v>
          </cell>
        </row>
        <row r="47">
          <cell r="G47" t="e">
            <v>#NAME?</v>
          </cell>
        </row>
        <row r="48">
          <cell r="G48" t="e">
            <v>#NAME?</v>
          </cell>
        </row>
        <row r="54">
          <cell r="G54" t="e">
            <v>#NAME?</v>
          </cell>
        </row>
        <row r="55">
          <cell r="G55" t="e">
            <v>#NAME?</v>
          </cell>
        </row>
        <row r="56">
          <cell r="G56" t="e">
            <v>#NAME?</v>
          </cell>
        </row>
        <row r="59">
          <cell r="G59" t="e">
            <v>#NAME?</v>
          </cell>
        </row>
        <row r="60">
          <cell r="G60" t="e">
            <v>#NAME?</v>
          </cell>
        </row>
        <row r="61">
          <cell r="G61" t="e">
            <v>#NAME?</v>
          </cell>
        </row>
        <row r="63">
          <cell r="G63" t="e">
            <v>#NAME?</v>
          </cell>
        </row>
        <row r="67">
          <cell r="G67" t="e">
            <v>#NAME?</v>
          </cell>
        </row>
        <row r="68">
          <cell r="G68" t="e">
            <v>#NAME?</v>
          </cell>
        </row>
        <row r="69">
          <cell r="G69" t="e">
            <v>#NAME?</v>
          </cell>
        </row>
        <row r="70">
          <cell r="G70" t="e">
            <v>#NAME?</v>
          </cell>
        </row>
        <row r="71">
          <cell r="G71" t="e">
            <v>#NAME?</v>
          </cell>
        </row>
        <row r="72">
          <cell r="G72" t="e">
            <v>#NAME?</v>
          </cell>
        </row>
        <row r="73">
          <cell r="G73" t="e">
            <v>#NAME?</v>
          </cell>
        </row>
        <row r="74">
          <cell r="G74" t="e">
            <v>#NAME?</v>
          </cell>
        </row>
        <row r="76">
          <cell r="G76" t="e">
            <v>#NAME?</v>
          </cell>
        </row>
        <row r="77">
          <cell r="G77" t="e">
            <v>#NAME?</v>
          </cell>
        </row>
        <row r="80">
          <cell r="G80" t="e">
            <v>#NAME?</v>
          </cell>
        </row>
        <row r="84">
          <cell r="G84" t="e">
            <v>#NAME?</v>
          </cell>
        </row>
        <row r="85">
          <cell r="G85" t="e">
            <v>#NAME?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buch"/>
      <sheetName val="Sprache_Language"/>
      <sheetName val="Basic_Data"/>
      <sheetName val="Basisdaten"/>
      <sheetName val="TK_Beziehungen"/>
      <sheetName val="Anlagespiegel-Ist"/>
      <sheetName val="Rückstellungen_HFM"/>
      <sheetName val="Bilanz_GuV"/>
      <sheetName val="Termine"/>
      <sheetName val="Deadlines"/>
      <sheetName val="Anlagespiegel_F_Assets"/>
      <sheetName val="Rückstellungen_Provision"/>
      <sheetName val="Bilanz_Balance_Sheet"/>
      <sheetName val="GuV_Income_Statement"/>
      <sheetName val="Pooling"/>
      <sheetName val="EBIT_Bruecke_EBIT_bridge"/>
      <sheetName val="Pruefreport_Checkreport"/>
      <sheetName val="Verbalteil_Verbal_Comments"/>
      <sheetName val="Kapitalflussplan_Capital_Flow"/>
      <sheetName val="Analyse_Analysis"/>
      <sheetName val="ZF Data"/>
      <sheetName val="Waehrung_Currency"/>
      <sheetName val="Finanz.Kosten_Finance costs"/>
      <sheetName val="Gesellschaften_Entit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9">
          <cell r="F29" t="e">
            <v>#NAME?</v>
          </cell>
        </row>
        <row r="30">
          <cell r="F30" t="e">
            <v>#NAME?</v>
          </cell>
        </row>
        <row r="32">
          <cell r="F32" t="e">
            <v>#NAME?</v>
          </cell>
        </row>
        <row r="34">
          <cell r="F34" t="e">
            <v>#NAME?</v>
          </cell>
        </row>
        <row r="35">
          <cell r="F35" t="e">
            <v>#NAME?</v>
          </cell>
        </row>
        <row r="37">
          <cell r="E37">
            <v>0</v>
          </cell>
          <cell r="F37" t="e">
            <v>#NAME?</v>
          </cell>
        </row>
        <row r="40">
          <cell r="F40" t="e">
            <v>#NAME?</v>
          </cell>
        </row>
        <row r="41">
          <cell r="F41" t="e">
            <v>#NAME?</v>
          </cell>
        </row>
        <row r="43">
          <cell r="F43" t="e">
            <v>#NAME?</v>
          </cell>
        </row>
        <row r="45">
          <cell r="F45" t="e">
            <v>#NAME?</v>
          </cell>
        </row>
        <row r="46">
          <cell r="F46" t="e">
            <v>#NAME?</v>
          </cell>
        </row>
        <row r="48">
          <cell r="F48" t="e">
            <v>#NAME?</v>
          </cell>
        </row>
        <row r="51">
          <cell r="F51" t="e">
            <v>#NAME?</v>
          </cell>
        </row>
        <row r="52">
          <cell r="E52">
            <v>0</v>
          </cell>
          <cell r="F52" t="e">
            <v>#NAME?</v>
          </cell>
        </row>
        <row r="55">
          <cell r="F55" t="e">
            <v>#NAME?</v>
          </cell>
        </row>
        <row r="56">
          <cell r="F56" t="e">
            <v>#NAME?</v>
          </cell>
        </row>
        <row r="57">
          <cell r="F57" t="e">
            <v>#NAME?</v>
          </cell>
        </row>
        <row r="59">
          <cell r="F59" t="e">
            <v>#NAME?</v>
          </cell>
        </row>
        <row r="60">
          <cell r="F60" t="e">
            <v>#NAME?</v>
          </cell>
        </row>
        <row r="62">
          <cell r="E62">
            <v>0</v>
          </cell>
          <cell r="F62" t="e">
            <v>#NAME?</v>
          </cell>
        </row>
        <row r="65">
          <cell r="E65">
            <v>0</v>
          </cell>
          <cell r="F65" t="e">
            <v>#NAME?</v>
          </cell>
        </row>
        <row r="66">
          <cell r="E66">
            <v>0</v>
          </cell>
          <cell r="F66" t="e">
            <v>#NAME?</v>
          </cell>
        </row>
        <row r="68">
          <cell r="E68">
            <v>0</v>
          </cell>
          <cell r="F68" t="e">
            <v>#NAME?</v>
          </cell>
        </row>
        <row r="70">
          <cell r="F70" t="e">
            <v>#NAME?</v>
          </cell>
        </row>
        <row r="71">
          <cell r="F71" t="e">
            <v>#NAME?</v>
          </cell>
        </row>
        <row r="73">
          <cell r="E73">
            <v>0</v>
          </cell>
          <cell r="F73" t="e">
            <v>#NAME?</v>
          </cell>
        </row>
        <row r="76">
          <cell r="F76" t="e">
            <v>#NAME?</v>
          </cell>
        </row>
        <row r="77">
          <cell r="E77">
            <v>0</v>
          </cell>
          <cell r="F77" t="e">
            <v>#NAME?</v>
          </cell>
        </row>
        <row r="79">
          <cell r="F79" t="e">
            <v>#NAME?</v>
          </cell>
        </row>
        <row r="81">
          <cell r="F81" t="e">
            <v>#NAME?</v>
          </cell>
        </row>
        <row r="82">
          <cell r="F82" t="e">
            <v>#NAME?</v>
          </cell>
        </row>
        <row r="84">
          <cell r="E84">
            <v>0</v>
          </cell>
          <cell r="F84" t="e">
            <v>#NAME?</v>
          </cell>
        </row>
        <row r="87">
          <cell r="F87" t="e">
            <v>#NAME?</v>
          </cell>
        </row>
        <row r="88">
          <cell r="E88">
            <v>0</v>
          </cell>
          <cell r="F88" t="e">
            <v>#NAME?</v>
          </cell>
        </row>
        <row r="90">
          <cell r="F90" t="e">
            <v>#NAME?</v>
          </cell>
        </row>
        <row r="92">
          <cell r="F92" t="e">
            <v>#NAME?</v>
          </cell>
        </row>
        <row r="93">
          <cell r="F93" t="e">
            <v>#NAME?</v>
          </cell>
        </row>
        <row r="95">
          <cell r="E95">
            <v>0</v>
          </cell>
          <cell r="F95" t="e">
            <v>#NAME?</v>
          </cell>
        </row>
        <row r="98">
          <cell r="E98">
            <v>0</v>
          </cell>
          <cell r="F98" t="e">
            <v>#NAME?</v>
          </cell>
        </row>
        <row r="99">
          <cell r="E99">
            <v>0</v>
          </cell>
          <cell r="F99" t="e">
            <v>#NAME?</v>
          </cell>
        </row>
        <row r="101">
          <cell r="E101">
            <v>0</v>
          </cell>
          <cell r="F101" t="e">
            <v>#NAME?</v>
          </cell>
        </row>
        <row r="103">
          <cell r="F103" t="e">
            <v>#NAME?</v>
          </cell>
        </row>
        <row r="104">
          <cell r="F104" t="e">
            <v>#NAME?</v>
          </cell>
        </row>
        <row r="106">
          <cell r="E106">
            <v>0</v>
          </cell>
          <cell r="F106" t="e">
            <v>#NAME?</v>
          </cell>
        </row>
      </sheetData>
      <sheetData sheetId="11"/>
      <sheetData sheetId="12"/>
      <sheetData sheetId="13">
        <row r="23">
          <cell r="G23" t="e">
            <v>#NAME?</v>
          </cell>
        </row>
        <row r="24">
          <cell r="G24" t="e">
            <v>#NAME?</v>
          </cell>
        </row>
        <row r="26">
          <cell r="G26" t="e">
            <v>#NAME?</v>
          </cell>
        </row>
        <row r="28">
          <cell r="G28" t="e">
            <v>#NAME?</v>
          </cell>
        </row>
        <row r="31">
          <cell r="G31" t="e">
            <v>#NAME?</v>
          </cell>
        </row>
        <row r="32">
          <cell r="G32" t="e">
            <v>#NAME?</v>
          </cell>
        </row>
        <row r="33">
          <cell r="G33" t="e">
            <v>#NAME?</v>
          </cell>
        </row>
        <row r="34">
          <cell r="G34" t="e">
            <v>#NAME?</v>
          </cell>
        </row>
        <row r="35">
          <cell r="G35" t="e">
            <v>#NAME?</v>
          </cell>
        </row>
        <row r="36">
          <cell r="G36" t="e">
            <v>#NAME?</v>
          </cell>
        </row>
        <row r="39">
          <cell r="G39" t="e">
            <v>#NAME?</v>
          </cell>
        </row>
        <row r="40">
          <cell r="G40" t="e">
            <v>#NAME?</v>
          </cell>
        </row>
        <row r="41">
          <cell r="G41" t="e">
            <v>#NAME?</v>
          </cell>
        </row>
        <row r="42">
          <cell r="G42" t="e">
            <v>#NAME?</v>
          </cell>
        </row>
        <row r="43">
          <cell r="G43" t="e">
            <v>#NAME?</v>
          </cell>
        </row>
        <row r="44">
          <cell r="G44" t="e">
            <v>#NAME?</v>
          </cell>
        </row>
        <row r="45">
          <cell r="G45" t="e">
            <v>#NAME?</v>
          </cell>
        </row>
        <row r="46">
          <cell r="G46" t="e">
            <v>#NAME?</v>
          </cell>
        </row>
        <row r="47">
          <cell r="G47" t="e">
            <v>#NAME?</v>
          </cell>
        </row>
        <row r="48">
          <cell r="G48" t="e">
            <v>#NAME?</v>
          </cell>
        </row>
        <row r="54">
          <cell r="G54" t="e">
            <v>#NAME?</v>
          </cell>
        </row>
        <row r="55">
          <cell r="G55" t="e">
            <v>#NAME?</v>
          </cell>
        </row>
        <row r="56">
          <cell r="G56" t="e">
            <v>#NAME?</v>
          </cell>
        </row>
        <row r="59">
          <cell r="G59" t="e">
            <v>#NAME?</v>
          </cell>
        </row>
        <row r="60">
          <cell r="G60" t="e">
            <v>#NAME?</v>
          </cell>
        </row>
        <row r="61">
          <cell r="G61" t="e">
            <v>#NAME?</v>
          </cell>
        </row>
        <row r="63">
          <cell r="G63" t="e">
            <v>#NAME?</v>
          </cell>
        </row>
        <row r="67">
          <cell r="G67" t="e">
            <v>#NAME?</v>
          </cell>
        </row>
        <row r="68">
          <cell r="G68" t="e">
            <v>#NAME?</v>
          </cell>
        </row>
        <row r="69">
          <cell r="G69" t="e">
            <v>#NAME?</v>
          </cell>
        </row>
        <row r="70">
          <cell r="G70" t="e">
            <v>#NAME?</v>
          </cell>
        </row>
        <row r="71">
          <cell r="G71" t="e">
            <v>#NAME?</v>
          </cell>
        </row>
        <row r="72">
          <cell r="G72" t="e">
            <v>#NAME?</v>
          </cell>
        </row>
        <row r="73">
          <cell r="G73" t="e">
            <v>#NAME?</v>
          </cell>
        </row>
        <row r="74">
          <cell r="G74" t="e">
            <v>#NAME?</v>
          </cell>
        </row>
        <row r="76">
          <cell r="G76" t="e">
            <v>#NAME?</v>
          </cell>
        </row>
        <row r="77">
          <cell r="G77" t="e">
            <v>#NAME?</v>
          </cell>
        </row>
        <row r="80">
          <cell r="G80" t="e">
            <v>#NAME?</v>
          </cell>
        </row>
        <row r="84">
          <cell r="G84" t="e">
            <v>#NAME?</v>
          </cell>
        </row>
        <row r="85">
          <cell r="G85" t="e">
            <v>#NAME?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-"/>
      <sheetName val="Link_Sheets"/>
      <sheetName val="--"/>
      <sheetName val="Total"/>
      <sheetName val="BU_MA"/>
      <sheetName val="BU_IA"/>
      <sheetName val="BU_RE"/>
      <sheetName val="PG_IAP"/>
      <sheetName val="NBU"/>
      <sheetName val="Remanenz_IAP"/>
      <sheetName val="Carve_out_IAP"/>
      <sheetName val="---_"/>
      <sheetName val="PDCL_Total"/>
      <sheetName val="PDCL_MA"/>
      <sheetName val="PDCL_IA_IAP"/>
      <sheetName val="PDCL_RE"/>
      <sheetName val="---"/>
      <sheetName val="Matrix_Alloc"/>
      <sheetName val="Matrix_Adj"/>
      <sheetName val="Matrix_Total"/>
      <sheetName val="------"/>
      <sheetName val="BC_MC"/>
      <sheetName val="BC_MF"/>
      <sheetName val="BC_ME"/>
      <sheetName val="BC_MV"/>
      <sheetName val="BC_MA_internal"/>
      <sheetName val="MS_ME"/>
      <sheetName val="MS_FA"/>
      <sheetName val="BC_ET"/>
      <sheetName val="BC_EF"/>
      <sheetName val="BC_EL"/>
      <sheetName val="BC_FA"/>
      <sheetName val="BC_FS"/>
      <sheetName val="BC_FP"/>
      <sheetName val="BC_IA_internal"/>
      <sheetName val="BC_RW"/>
      <sheetName val="BC_RE_internal"/>
      <sheetName val="----"/>
      <sheetName val="TP_MA"/>
      <sheetName val="TP_IA"/>
      <sheetName val="TP_RE"/>
      <sheetName val="TP_IAP"/>
      <sheetName val="-----"/>
      <sheetName val="CHECK_MA"/>
      <sheetName val="CHECK_IA"/>
      <sheetName val="CHECK_RE"/>
      <sheetName val="CHECK_IAP"/>
      <sheetName val="-------"/>
      <sheetName val="PDCL_Keys_OVC_Compcalc"/>
      <sheetName val="Plants_Margins_CrossSell"/>
      <sheetName val="PDCL_BC_Keys"/>
      <sheetName val="PDCL_BC_Keys_Total"/>
      <sheetName val="EZKL_BC_Com"/>
      <sheetName val="EZKL_BC_Lice"/>
      <sheetName val="EZKL_BC_FuE"/>
      <sheetName val="Language_EZKL"/>
      <sheetName val="Language_DB4_Matrix"/>
      <sheetName val="Language"/>
      <sheetName val="Language_EZKL_Links"/>
      <sheetName val="Language_PDCL"/>
      <sheetName val="Overview_PDCL"/>
      <sheetName val="Overview_BC"/>
      <sheetName val="_intEntity"/>
      <sheetName val="PG_IAP_2012"/>
      <sheetName val="PG_IAP_2013_14"/>
      <sheetName val="Bilanz_Balance_Sheet_2013"/>
      <sheetName val="Basic Information"/>
      <sheetName val="Lead PL"/>
      <sheetName val="Internal v External"/>
      <sheetName val="External PL"/>
      <sheetName val="Schedule for PL"/>
      <sheetName val="IFRS depreciation"/>
      <sheetName val="Capital charges"/>
      <sheetName val="Schedule for Consolidation PL"/>
      <sheetName val="Schedule for Normalisations"/>
      <sheetName val="Lead BS"/>
      <sheetName val="External"/>
      <sheetName val="Schedule for BS"/>
      <sheetName val="Schedule for Fixed assets"/>
      <sheetName val="Schedule for Consolidation"/>
    </sheetNames>
    <sheetDataSet>
      <sheetData sheetId="0" refreshError="1">
        <row r="4">
          <cell r="I4" t="str">
            <v>Austria</v>
          </cell>
        </row>
        <row r="23">
          <cell r="E23">
            <v>0.25</v>
          </cell>
        </row>
        <row r="24">
          <cell r="H24">
            <v>0.09</v>
          </cell>
        </row>
        <row r="26">
          <cell r="E26">
            <v>0.03</v>
          </cell>
        </row>
        <row r="28">
          <cell r="E28" t="str">
            <v>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-"/>
      <sheetName val="Link_Sheets"/>
      <sheetName val="--"/>
      <sheetName val="Total"/>
      <sheetName val="BU_MA"/>
      <sheetName val="BU_IA"/>
      <sheetName val="BU_RE"/>
      <sheetName val="PG_IAP"/>
      <sheetName val="NBU"/>
      <sheetName val="Remanenz_IAP"/>
      <sheetName val="Carve_out_IAP"/>
      <sheetName val="---_"/>
      <sheetName val="PDCL_Total"/>
      <sheetName val="PDCL_MA"/>
      <sheetName val="PDCL_IA_IAP"/>
      <sheetName val="PDCL_RE"/>
      <sheetName val="---"/>
      <sheetName val="Matrix_Alloc"/>
      <sheetName val="Matrix_Adj"/>
      <sheetName val="Matrix_Total"/>
      <sheetName val="------"/>
      <sheetName val="BC_MC"/>
      <sheetName val="BC_MF"/>
      <sheetName val="BC_ME"/>
      <sheetName val="BC_MV"/>
      <sheetName val="BC_MA_internal"/>
      <sheetName val="MS_ME"/>
      <sheetName val="MS_FA"/>
      <sheetName val="BC_ET"/>
      <sheetName val="BC_EF"/>
      <sheetName val="BC_EL"/>
      <sheetName val="BC_FA"/>
      <sheetName val="BC_FS"/>
      <sheetName val="BC_FP"/>
      <sheetName val="BC_IA_internal"/>
      <sheetName val="BC_RW"/>
      <sheetName val="BC_RE_internal"/>
      <sheetName val="----"/>
      <sheetName val="TP_MA"/>
      <sheetName val="TP_IA"/>
      <sheetName val="TP_RE"/>
      <sheetName val="TP_IAP"/>
      <sheetName val="-----"/>
      <sheetName val="CHECK_MA"/>
      <sheetName val="CHECK_IA"/>
      <sheetName val="CHECK_RE"/>
      <sheetName val="CHECK_IAP"/>
      <sheetName val="-------"/>
      <sheetName val="PDCL_Keys_OVC_Compcalc"/>
      <sheetName val="Plants_Margins_CrossSell"/>
      <sheetName val="PDCL_BC_Keys"/>
      <sheetName val="PDCL_BC_Keys_Total"/>
      <sheetName val="EZKL_BC_Com"/>
      <sheetName val="EZKL_BC_Lice"/>
      <sheetName val="EZKL_BC_FuE"/>
      <sheetName val="Language_EZKL"/>
      <sheetName val="Language_DB4_Matrix"/>
      <sheetName val="Language"/>
      <sheetName val="Language_EZKL_Links"/>
      <sheetName val="Language_PDCL"/>
      <sheetName val="Overview_PDCL"/>
      <sheetName val="Overview_BC"/>
      <sheetName val="_intEntity"/>
      <sheetName val="PG_IAP_2012"/>
      <sheetName val="PG_IAP_2013_14"/>
      <sheetName val="Bilanz_Balance_Sheet_2013"/>
      <sheetName val="Basic Information"/>
      <sheetName val="Lead PL"/>
      <sheetName val="Internal v External"/>
      <sheetName val="External PL"/>
      <sheetName val="Schedule for PL"/>
      <sheetName val="IFRS depreciation"/>
      <sheetName val="Capital charges"/>
      <sheetName val="Schedule for Consolidation PL"/>
      <sheetName val="Schedule for Normalisations"/>
      <sheetName val="Lead BS"/>
      <sheetName val="External"/>
      <sheetName val="Schedule for BS"/>
      <sheetName val="Schedule for Fixed assets"/>
      <sheetName val="Schedule for Consolidation"/>
    </sheetNames>
    <sheetDataSet>
      <sheetData sheetId="0" refreshError="1">
        <row r="4">
          <cell r="I4" t="str">
            <v>Austria</v>
          </cell>
        </row>
        <row r="23">
          <cell r="E23">
            <v>0.25</v>
          </cell>
        </row>
        <row r="24">
          <cell r="H24">
            <v>0.09</v>
          </cell>
        </row>
        <row r="26">
          <cell r="E26">
            <v>0.03</v>
          </cell>
        </row>
        <row r="28">
          <cell r="E28" t="str">
            <v>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te_out_par client_2007"/>
      <sheetName val="Code Client"/>
    </sheetNames>
    <sheetDataSet>
      <sheetData sheetId="0"/>
      <sheetData sheetId="1" refreshError="1">
        <row r="1">
          <cell r="A1" t="str">
            <v>Code Client</v>
          </cell>
          <cell r="B1" t="str">
            <v>Nom Client</v>
          </cell>
          <cell r="C1" t="str">
            <v>Localité</v>
          </cell>
          <cell r="D1" t="str">
            <v>Colonne R</v>
          </cell>
          <cell r="E1" t="str">
            <v>Ligne P&amp;L IFRS NGU</v>
          </cell>
        </row>
        <row r="2">
          <cell r="A2">
            <v>19965</v>
          </cell>
          <cell r="B2" t="str">
            <v>ROBERT BOSCH GMBH</v>
          </cell>
          <cell r="C2" t="str">
            <v>HEILBRONN</v>
          </cell>
          <cell r="D2" t="str">
            <v>RB Gmbh</v>
          </cell>
          <cell r="E2">
            <v>31020</v>
          </cell>
        </row>
        <row r="3">
          <cell r="A3">
            <v>19980</v>
          </cell>
          <cell r="B3" t="str">
            <v>BOSCH BRAKING SYSTEMS Co Ltd</v>
          </cell>
          <cell r="C3" t="str">
            <v>TOKYO 150-0002</v>
          </cell>
          <cell r="D3" t="str">
            <v>Bosch brak. Tokyo</v>
          </cell>
          <cell r="E3">
            <v>31020</v>
          </cell>
        </row>
        <row r="4">
          <cell r="A4">
            <v>67201</v>
          </cell>
          <cell r="B4" t="str">
            <v>PEUGEOT CITROEN AUTOMOBILES SA</v>
          </cell>
          <cell r="C4" t="str">
            <v>YVELINES CEDEX 09</v>
          </cell>
          <cell r="D4" t="str">
            <v>Third Pty</v>
          </cell>
          <cell r="E4">
            <v>30000</v>
          </cell>
        </row>
        <row r="5">
          <cell r="A5">
            <v>90692</v>
          </cell>
          <cell r="B5" t="str">
            <v>BOSCH CORPORATION</v>
          </cell>
          <cell r="C5" t="str">
            <v>355-8602 SAITAMA</v>
          </cell>
          <cell r="D5" t="str">
            <v>B Corp</v>
          </cell>
          <cell r="E5">
            <v>31020</v>
          </cell>
        </row>
        <row r="6">
          <cell r="A6">
            <v>91420</v>
          </cell>
          <cell r="B6" t="str">
            <v>TOYOTA PEUGEOT CITROEN AUTOMOBILE</v>
          </cell>
          <cell r="C6" t="str">
            <v>OVCARY    -  Rep.TCHEQUE</v>
          </cell>
          <cell r="D6" t="str">
            <v>Third Pty</v>
          </cell>
          <cell r="E6">
            <v>30000</v>
          </cell>
        </row>
        <row r="7">
          <cell r="A7">
            <v>91497</v>
          </cell>
          <cell r="B7" t="str">
            <v>ROBERT BOSCH Limited</v>
          </cell>
          <cell r="C7" t="str">
            <v>North West province</v>
          </cell>
          <cell r="D7" t="str">
            <v>RB Pty</v>
          </cell>
          <cell r="E7">
            <v>31020</v>
          </cell>
        </row>
        <row r="8">
          <cell r="A8">
            <v>91695</v>
          </cell>
          <cell r="B8" t="str">
            <v>TOYOTA MOTOR EUROPE NV/SA</v>
          </cell>
          <cell r="C8" t="str">
            <v>BRUSSELS</v>
          </cell>
          <cell r="D8" t="str">
            <v>Third Pty</v>
          </cell>
          <cell r="E8">
            <v>30000</v>
          </cell>
        </row>
        <row r="9">
          <cell r="A9">
            <v>47001</v>
          </cell>
          <cell r="B9" t="str">
            <v>CLIENT DIVERS CEE</v>
          </cell>
          <cell r="C9" t="str">
            <v>CEE</v>
          </cell>
          <cell r="D9" t="str">
            <v>Third Pty</v>
          </cell>
          <cell r="E9">
            <v>30000</v>
          </cell>
        </row>
        <row r="10">
          <cell r="A10">
            <v>90335</v>
          </cell>
          <cell r="B10" t="str">
            <v>TOYOTA MOTOR ENGINEERING &amp;</v>
          </cell>
          <cell r="C10" t="str">
            <v>BRUSSELS</v>
          </cell>
          <cell r="D10" t="str">
            <v>Third Pty</v>
          </cell>
          <cell r="E10">
            <v>30000</v>
          </cell>
        </row>
        <row r="11">
          <cell r="A11">
            <v>91900</v>
          </cell>
          <cell r="B11" t="str">
            <v>ROBERT BOSCH GMBH</v>
          </cell>
          <cell r="C11" t="str">
            <v>HEILBRONN (GERMANY)</v>
          </cell>
          <cell r="D11" t="str">
            <v>RB Gmbh</v>
          </cell>
          <cell r="E11">
            <v>31020</v>
          </cell>
        </row>
        <row r="12">
          <cell r="A12">
            <v>90620</v>
          </cell>
          <cell r="B12" t="str">
            <v>Sevel S.p.A.</v>
          </cell>
          <cell r="C12" t="str">
            <v>Atessa (Chieti) / IT</v>
          </cell>
          <cell r="D12" t="str">
            <v>Third Pty</v>
          </cell>
          <cell r="E12">
            <v>30000</v>
          </cell>
        </row>
        <row r="13">
          <cell r="A13">
            <v>90380</v>
          </cell>
          <cell r="B13" t="str">
            <v>AZIN TANEH</v>
          </cell>
          <cell r="C13" t="str">
            <v>TEHRAN -IRAN</v>
          </cell>
          <cell r="D13" t="str">
            <v>Third Pty</v>
          </cell>
          <cell r="E13">
            <v>30000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Info"/>
      <sheetName val="Index"/>
      <sheetName val="EU"/>
      <sheetName val="EU_08-12"/>
      <sheetName val="EU_08"/>
      <sheetName val="EU_09"/>
      <sheetName val="EU_10"/>
      <sheetName val="EU_11"/>
      <sheetName val="EU_12"/>
      <sheetName val="EU_YTD10"/>
      <sheetName val="EU_10_CF05"/>
      <sheetName val="DE"/>
      <sheetName val="DE_08-12"/>
      <sheetName val="FR"/>
      <sheetName val="FR_08-12"/>
      <sheetName val="ES"/>
      <sheetName val="ES_08-12"/>
      <sheetName val="IT"/>
      <sheetName val="IT_08-12"/>
      <sheetName val="PO"/>
      <sheetName val="PO_08-12"/>
      <sheetName val="PL"/>
      <sheetName val="PL_08-12"/>
      <sheetName val="TR"/>
      <sheetName val="TR_08-12"/>
      <sheetName val="Sources"/>
      <sheetName val="DE Sources"/>
      <sheetName val="DE BS IST2008 100929"/>
      <sheetName val="DE BS IST2009 100929"/>
      <sheetName val="DE BS PLAN2010 100929"/>
      <sheetName val="DE BS FC2011 100929"/>
      <sheetName val="DE BS FC2012 100929"/>
      <sheetName val="DE CF05.10 100929"/>
      <sheetName val="DE ytd06.10 100929"/>
      <sheetName val="FR Sources"/>
      <sheetName val="FR BS IST2008 100820"/>
      <sheetName val="FR BS IST2009 100820"/>
      <sheetName val="FR BS PLAN2010 100820"/>
      <sheetName val="FR BS FC2011 100820"/>
      <sheetName val="FR BS FC2012 100820"/>
      <sheetName val="FR CF05.10 100820"/>
      <sheetName val="FR ytd06.10 100820"/>
      <sheetName val="ES Sources"/>
      <sheetName val="ES BS IST2008 100930"/>
      <sheetName val="ES BS IST2009 100930"/>
      <sheetName val="ES BS PLAN2010 100930"/>
      <sheetName val="ES BS FC2011 100930"/>
      <sheetName val="ES BS FC2012 100930"/>
      <sheetName val="ES CF05.10 100930"/>
      <sheetName val="ES ytd06.10 100930"/>
      <sheetName val="IT Sources"/>
      <sheetName val="IT BS IST2008 100930"/>
      <sheetName val="IT BS IST2009 100930"/>
      <sheetName val="IT BS PLAN2010 100930"/>
      <sheetName val="IT BS FC2011 100930"/>
      <sheetName val="IT BS FC2012 100930"/>
      <sheetName val="IT CF05.10 100930"/>
      <sheetName val="IT ytd06.10 100930"/>
      <sheetName val="PO Sources"/>
      <sheetName val="PO BS IST2008 100930"/>
      <sheetName val="PO BS IST2009 100930"/>
      <sheetName val="PO BS PLAN2010 100930"/>
      <sheetName val="PO BS FC2011 100930"/>
      <sheetName val="PO BS FC2012 100930"/>
      <sheetName val="PO CF05.10 100930"/>
      <sheetName val="PO ytd06.10 100930"/>
      <sheetName val="PL Sources"/>
      <sheetName val="PL BS IST2008 100928"/>
      <sheetName val="PL BS IST2009 100928"/>
      <sheetName val="PL BS PLAN2010 100928"/>
      <sheetName val="PL BS FC2011 100928"/>
      <sheetName val="PL BS FC2012 100928"/>
      <sheetName val="PL CF05.10 100928"/>
      <sheetName val="PL ytd06.10 100928"/>
      <sheetName val="TR Sources"/>
      <sheetName val="TR BS IST2008 100923"/>
      <sheetName val="TR BS IST2009 100923"/>
      <sheetName val="TR BS PLAN2010 100923"/>
      <sheetName val="TR BS FC2011 100923"/>
      <sheetName val="TR BS FC2012 100923"/>
      <sheetName val="TR CF05.10 100923"/>
      <sheetName val="TR ytd06.10 100923"/>
    </sheetNames>
    <sheetDataSet>
      <sheetData sheetId="0" refreshError="1">
        <row r="5">
          <cell r="D5" t="str">
            <v>€</v>
          </cell>
          <cell r="F5" t="str">
            <v xml:space="preserve"> in millions</v>
          </cell>
        </row>
        <row r="22">
          <cell r="D22" t="str">
            <v>31.12.08</v>
          </cell>
          <cell r="E22" t="str">
            <v>Act</v>
          </cell>
        </row>
        <row r="23">
          <cell r="D23" t="str">
            <v>31.12.09</v>
          </cell>
          <cell r="E23" t="str">
            <v>Act</v>
          </cell>
        </row>
        <row r="24">
          <cell r="D24" t="str">
            <v>31.12.10</v>
          </cell>
          <cell r="E24" t="str">
            <v>CF</v>
          </cell>
        </row>
        <row r="25">
          <cell r="D25" t="str">
            <v>31.12.11</v>
          </cell>
          <cell r="E25" t="str">
            <v>FC</v>
          </cell>
        </row>
        <row r="26">
          <cell r="D26" t="str">
            <v>31.12.12</v>
          </cell>
          <cell r="E26" t="str">
            <v>FC</v>
          </cell>
        </row>
        <row r="28">
          <cell r="D28" t="str">
            <v>30.06.10</v>
          </cell>
          <cell r="E28" t="str">
            <v>Act</v>
          </cell>
        </row>
        <row r="29">
          <cell r="D29" t="str">
            <v>31.12.10</v>
          </cell>
          <cell r="E29" t="str">
            <v>CF(05)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theme/theme1.xml><?xml version="1.0" encoding="utf-8"?>
<a:theme xmlns:a="http://schemas.openxmlformats.org/drawingml/2006/main" name="New Brand">
  <a:themeElements>
    <a:clrScheme name="New KPMG Colours">
      <a:dk1>
        <a:srgbClr val="000000"/>
      </a:dk1>
      <a:lt1>
        <a:sysClr val="window" lastClr="FFFFFF"/>
      </a:lt1>
      <a:dk2>
        <a:srgbClr val="00338D"/>
      </a:dk2>
      <a:lt2>
        <a:srgbClr val="F0F0F0"/>
      </a:lt2>
      <a:accent1>
        <a:srgbClr val="0091DA"/>
      </a:accent1>
      <a:accent2>
        <a:srgbClr val="6D2077"/>
      </a:accent2>
      <a:accent3>
        <a:srgbClr val="005EB8"/>
      </a:accent3>
      <a:accent4>
        <a:srgbClr val="00A3A1"/>
      </a:accent4>
      <a:accent5>
        <a:srgbClr val="EAAA00"/>
      </a:accent5>
      <a:accent6>
        <a:srgbClr val="43B02A"/>
      </a:accent6>
      <a:hlink>
        <a:srgbClr val="0091DA"/>
      </a:hlink>
      <a:folHlink>
        <a:srgbClr val="0091DA"/>
      </a:folHlink>
    </a:clrScheme>
    <a:fontScheme name="KPMG">
      <a:majorFont>
        <a:latin typeface="KPMG Extralight"/>
        <a:ea typeface=""/>
        <a:cs typeface=""/>
      </a:majorFont>
      <a:minorFont>
        <a:latin typeface="Arial"/>
        <a:ea typeface=""/>
        <a:cs typeface="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ln>
          <a:noFill/>
        </a:ln>
      </a:spPr>
      <a:bodyPr lIns="54000" tIns="54000" rIns="54000" bIns="54000" rtlCol="0" anchor="ctr"/>
      <a:lstStyle>
        <a:defPPr algn="ctr">
          <a:defRPr sz="900" dirty="0" err="1" smtClean="0">
            <a:solidFill>
              <a:schemeClr val="bg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bg2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54610" tIns="54610" rIns="54610" bIns="54610" rtlCol="0">
        <a:noAutofit/>
      </a:bodyPr>
      <a:lstStyle>
        <a:defPPr>
          <a:spcAft>
            <a:spcPts val="600"/>
          </a:spcAft>
          <a:defRPr sz="900" dirty="0" err="1" smtClean="0">
            <a:solidFill>
              <a:schemeClr val="tx2"/>
            </a:solidFill>
          </a:defRPr>
        </a:defPPr>
      </a:lstStyle>
    </a:txDef>
  </a:objectDefaults>
  <a:extraClrSchemeLst/>
  <a:custClrLst>
    <a:custClr name="KPMG Blue">
      <a:srgbClr val="00338D"/>
    </a:custClr>
    <a:custClr name="Medium Blue">
      <a:srgbClr val="005EB8"/>
    </a:custClr>
    <a:custClr name="Light Blue">
      <a:srgbClr val="0091DA"/>
    </a:custClr>
    <a:custClr name="Violet">
      <a:srgbClr val="483698"/>
    </a:custClr>
    <a:custClr name="Purple">
      <a:srgbClr val="470A68"/>
    </a:custClr>
    <a:custClr name="Light Purple">
      <a:srgbClr val="6D2077"/>
    </a:custClr>
    <a:custClr name="Green">
      <a:srgbClr val="00A3A1"/>
    </a:custClr>
    <a:custClr name="Dark Green">
      <a:srgbClr val="009A44"/>
    </a:custClr>
    <a:custClr name="Light Green">
      <a:srgbClr val="43B02A"/>
    </a:custClr>
    <a:custClr name="Yellow">
      <a:srgbClr val="EAAA00"/>
    </a:custClr>
    <a:custClr name="Orange">
      <a:srgbClr val="F68D2E"/>
    </a:custClr>
    <a:custClr name="Red ">
      <a:srgbClr val="BC204B"/>
    </a:custClr>
    <a:custClr name="Pink">
      <a:srgbClr val="C6007E"/>
    </a:custClr>
    <a:custClr name="Dark Brown">
      <a:srgbClr val="753F19"/>
    </a:custClr>
    <a:custClr name="Light Brown">
      <a:srgbClr val="9B642E"/>
    </a:custClr>
    <a:custClr name="Olive">
      <a:srgbClr val="9D9375"/>
    </a:custClr>
    <a:custClr name="Beige">
      <a:srgbClr val="E3BC9F"/>
    </a:custClr>
    <a:custClr name="Light Pink">
      <a:srgbClr val="E36877"/>
    </a:custClr>
  </a:custClrLst>
  <a:extLst>
    <a:ext uri="{05A4C25C-085E-4340-85A3-A5531E510DB2}">
      <thm15:themeFamily xmlns:thm15="http://schemas.microsoft.com/office/thememl/2012/main" name="New Brand" id="{5D227A78-1C88-4FAA-8970-91B2BED1D2F5}" vid="{D48091E0-B5B5-46C3-B705-994CB908A540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file:///\\Demucfsr58\DTG_262\Client\1130\1333265_162223\300%20ENGAGEMENT%20DELIVERY%20&amp;%20WORKFILES\NEU%20-%20Auktion\302%20Databook\05%20Headcount\04.22_&#220;bersicht%20Personal.xlsx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9" defaultRowHeight="14.25"/>
  <sheetData>
    <row r="1" spans="1:5" ht="15">
      <c r="A1" s="29" t="s">
        <v>56</v>
      </c>
      <c r="B1" s="29" t="s">
        <v>57</v>
      </c>
      <c r="C1" s="29" t="s">
        <v>58</v>
      </c>
      <c r="D1" s="29" t="s">
        <v>59</v>
      </c>
      <c r="E1" s="29" t="s">
        <v>60</v>
      </c>
    </row>
    <row r="2" spans="1:5">
      <c r="A2">
        <v>13</v>
      </c>
      <c r="B2">
        <v>5</v>
      </c>
      <c r="C2">
        <v>17</v>
      </c>
      <c r="D2">
        <v>19</v>
      </c>
      <c r="E2" t="s">
        <v>61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E20"/>
  <sheetViews>
    <sheetView zoomScale="115" zoomScaleNormal="115" workbookViewId="0">
      <selection activeCell="V20" sqref="V20"/>
    </sheetView>
  </sheetViews>
  <sheetFormatPr defaultColWidth="11.375" defaultRowHeight="14.25"/>
  <cols>
    <col min="1" max="1" width="19" style="131" customWidth="1"/>
    <col min="2" max="16384" width="11.375" style="131"/>
  </cols>
  <sheetData>
    <row r="2" spans="1:5" ht="19.5" customHeight="1">
      <c r="A2" s="186" t="s">
        <v>154</v>
      </c>
      <c r="B2" s="186"/>
      <c r="C2" s="186"/>
      <c r="D2" s="186"/>
    </row>
    <row r="3" spans="1:5" ht="12" customHeight="1">
      <c r="A3" s="486" t="s">
        <v>125</v>
      </c>
      <c r="B3" s="487">
        <v>2011</v>
      </c>
      <c r="C3" s="487">
        <v>2012</v>
      </c>
      <c r="D3" s="488">
        <v>2013</v>
      </c>
    </row>
    <row r="4" spans="1:5" ht="12" customHeight="1">
      <c r="A4" s="213" t="s">
        <v>126</v>
      </c>
      <c r="B4" s="113">
        <v>1493.0317992112177</v>
      </c>
      <c r="C4" s="113">
        <v>1375.7135939980626</v>
      </c>
      <c r="D4" s="483">
        <v>1371.5389706991314</v>
      </c>
      <c r="E4" s="144"/>
    </row>
    <row r="5" spans="1:5" ht="12" customHeight="1">
      <c r="A5" s="213" t="s">
        <v>7</v>
      </c>
      <c r="B5" s="113">
        <v>606.23766582533335</v>
      </c>
      <c r="C5" s="113">
        <v>581.09716037110411</v>
      </c>
      <c r="D5" s="483">
        <v>580.07136955120473</v>
      </c>
    </row>
    <row r="6" spans="1:5" ht="12" customHeight="1">
      <c r="A6" s="213" t="s">
        <v>127</v>
      </c>
      <c r="B6" s="113">
        <v>186.32416666666666</v>
      </c>
      <c r="C6" s="113">
        <v>182.685</v>
      </c>
      <c r="D6" s="483">
        <v>187.2</v>
      </c>
    </row>
    <row r="7" spans="1:5" ht="12" customHeight="1">
      <c r="A7" s="213" t="s">
        <v>128</v>
      </c>
      <c r="B7" s="113">
        <v>69.453385729865772</v>
      </c>
      <c r="C7" s="113">
        <v>76.019462499999989</v>
      </c>
      <c r="D7" s="483">
        <v>76.766666666666666</v>
      </c>
    </row>
    <row r="8" spans="1:5" ht="12" customHeight="1" thickBot="1">
      <c r="A8" s="350" t="s">
        <v>68</v>
      </c>
      <c r="B8" s="351">
        <f>SUM(B4:B7)</f>
        <v>2355.0470174330835</v>
      </c>
      <c r="C8" s="351">
        <f>SUM(C4:C7)</f>
        <v>2215.5152168691666</v>
      </c>
      <c r="D8" s="492">
        <f>SUM(D4:D7)</f>
        <v>2215.577006917003</v>
      </c>
    </row>
    <row r="12" spans="1:5">
      <c r="A12" s="186" t="s">
        <v>168</v>
      </c>
      <c r="B12" s="186"/>
      <c r="C12" s="186"/>
      <c r="D12" s="186"/>
    </row>
    <row r="13" spans="1:5">
      <c r="A13" s="486"/>
      <c r="B13" s="487">
        <v>2011</v>
      </c>
      <c r="C13" s="487">
        <v>2012</v>
      </c>
      <c r="D13" s="488">
        <v>2013</v>
      </c>
    </row>
    <row r="14" spans="1:5">
      <c r="A14" s="484" t="s">
        <v>135</v>
      </c>
      <c r="B14" s="114">
        <v>2153.3970174330834</v>
      </c>
      <c r="C14" s="114">
        <v>2029.3152168691668</v>
      </c>
      <c r="D14" s="485">
        <v>2037.9770069170029</v>
      </c>
    </row>
    <row r="15" spans="1:5">
      <c r="A15" s="484" t="s">
        <v>136</v>
      </c>
      <c r="B15" s="114">
        <v>201.64999999999998</v>
      </c>
      <c r="C15" s="114">
        <v>186.20000000000002</v>
      </c>
      <c r="D15" s="485">
        <v>177.60000000000002</v>
      </c>
    </row>
    <row r="16" spans="1:5" ht="15" thickBot="1">
      <c r="A16" s="489" t="s">
        <v>68</v>
      </c>
      <c r="B16" s="490">
        <f>SUM(B14:B15)</f>
        <v>2355.0470174330835</v>
      </c>
      <c r="C16" s="490">
        <f>SUM(C14:C15)</f>
        <v>2215.5152168691666</v>
      </c>
      <c r="D16" s="491">
        <f>SUM(D14:D15)</f>
        <v>2215.577006917003</v>
      </c>
    </row>
    <row r="18" spans="1:4">
      <c r="A18" s="145"/>
      <c r="B18" s="95"/>
      <c r="C18" s="95"/>
      <c r="D18" s="95"/>
    </row>
    <row r="20" spans="1:4" ht="15">
      <c r="B20" s="146"/>
    </row>
  </sheetData>
  <conditionalFormatting sqref="B18:D18">
    <cfRule type="cellIs" dxfId="0" priority="3" operator="notEqual">
      <formula>0</formula>
    </cfRule>
  </conditionalFormatting>
  <hyperlinks>
    <hyperlink ref="B20" r:id="rId1" display="\\Demucfsr58\dtg_262\Client\1130\1333265_162223\300 ENGAGEMENT DELIVERY &amp; WORKFILES\NEU - Auktion\302 Databook\05 Headcount\04.22_Übersicht Personal.xlsx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K25"/>
  <sheetViews>
    <sheetView zoomScaleNormal="100" workbookViewId="0">
      <selection activeCell="V20" sqref="V20"/>
    </sheetView>
  </sheetViews>
  <sheetFormatPr defaultColWidth="9" defaultRowHeight="14.25" outlineLevelCol="1"/>
  <cols>
    <col min="1" max="1" width="25.875" style="147" customWidth="1"/>
    <col min="2" max="2" width="5.625" style="148" hidden="1" customWidth="1" outlineLevel="1"/>
    <col min="3" max="3" width="6.75" style="147" customWidth="1" collapsed="1"/>
    <col min="4" max="6" width="6.75" style="147" customWidth="1"/>
    <col min="7" max="7" width="6.375" style="147" customWidth="1"/>
    <col min="8" max="256" width="9" style="147"/>
    <col min="257" max="257" width="34.875" style="147" customWidth="1"/>
    <col min="258" max="258" width="5.625" style="147" customWidth="1"/>
    <col min="259" max="259" width="7" style="147" customWidth="1"/>
    <col min="260" max="263" width="7.375" style="147" customWidth="1"/>
    <col min="264" max="512" width="9" style="147"/>
    <col min="513" max="513" width="34.875" style="147" customWidth="1"/>
    <col min="514" max="514" width="5.625" style="147" customWidth="1"/>
    <col min="515" max="515" width="7" style="147" customWidth="1"/>
    <col min="516" max="519" width="7.375" style="147" customWidth="1"/>
    <col min="520" max="768" width="9" style="147"/>
    <col min="769" max="769" width="34.875" style="147" customWidth="1"/>
    <col min="770" max="770" width="5.625" style="147" customWidth="1"/>
    <col min="771" max="771" width="7" style="147" customWidth="1"/>
    <col min="772" max="775" width="7.375" style="147" customWidth="1"/>
    <col min="776" max="1024" width="9" style="147"/>
    <col min="1025" max="1025" width="34.875" style="147" customWidth="1"/>
    <col min="1026" max="1026" width="5.625" style="147" customWidth="1"/>
    <col min="1027" max="1027" width="7" style="147" customWidth="1"/>
    <col min="1028" max="1031" width="7.375" style="147" customWidth="1"/>
    <col min="1032" max="1280" width="9" style="147"/>
    <col min="1281" max="1281" width="34.875" style="147" customWidth="1"/>
    <col min="1282" max="1282" width="5.625" style="147" customWidth="1"/>
    <col min="1283" max="1283" width="7" style="147" customWidth="1"/>
    <col min="1284" max="1287" width="7.375" style="147" customWidth="1"/>
    <col min="1288" max="1536" width="9" style="147"/>
    <col min="1537" max="1537" width="34.875" style="147" customWidth="1"/>
    <col min="1538" max="1538" width="5.625" style="147" customWidth="1"/>
    <col min="1539" max="1539" width="7" style="147" customWidth="1"/>
    <col min="1540" max="1543" width="7.375" style="147" customWidth="1"/>
    <col min="1544" max="1792" width="9" style="147"/>
    <col min="1793" max="1793" width="34.875" style="147" customWidth="1"/>
    <col min="1794" max="1794" width="5.625" style="147" customWidth="1"/>
    <col min="1795" max="1795" width="7" style="147" customWidth="1"/>
    <col min="1796" max="1799" width="7.375" style="147" customWidth="1"/>
    <col min="1800" max="2048" width="9" style="147"/>
    <col min="2049" max="2049" width="34.875" style="147" customWidth="1"/>
    <col min="2050" max="2050" width="5.625" style="147" customWidth="1"/>
    <col min="2051" max="2051" width="7" style="147" customWidth="1"/>
    <col min="2052" max="2055" width="7.375" style="147" customWidth="1"/>
    <col min="2056" max="2304" width="9" style="147"/>
    <col min="2305" max="2305" width="34.875" style="147" customWidth="1"/>
    <col min="2306" max="2306" width="5.625" style="147" customWidth="1"/>
    <col min="2307" max="2307" width="7" style="147" customWidth="1"/>
    <col min="2308" max="2311" width="7.375" style="147" customWidth="1"/>
    <col min="2312" max="2560" width="9" style="147"/>
    <col min="2561" max="2561" width="34.875" style="147" customWidth="1"/>
    <col min="2562" max="2562" width="5.625" style="147" customWidth="1"/>
    <col min="2563" max="2563" width="7" style="147" customWidth="1"/>
    <col min="2564" max="2567" width="7.375" style="147" customWidth="1"/>
    <col min="2568" max="2816" width="9" style="147"/>
    <col min="2817" max="2817" width="34.875" style="147" customWidth="1"/>
    <col min="2818" max="2818" width="5.625" style="147" customWidth="1"/>
    <col min="2819" max="2819" width="7" style="147" customWidth="1"/>
    <col min="2820" max="2823" width="7.375" style="147" customWidth="1"/>
    <col min="2824" max="3072" width="9" style="147"/>
    <col min="3073" max="3073" width="34.875" style="147" customWidth="1"/>
    <col min="3074" max="3074" width="5.625" style="147" customWidth="1"/>
    <col min="3075" max="3075" width="7" style="147" customWidth="1"/>
    <col min="3076" max="3079" width="7.375" style="147" customWidth="1"/>
    <col min="3080" max="3328" width="9" style="147"/>
    <col min="3329" max="3329" width="34.875" style="147" customWidth="1"/>
    <col min="3330" max="3330" width="5.625" style="147" customWidth="1"/>
    <col min="3331" max="3331" width="7" style="147" customWidth="1"/>
    <col min="3332" max="3335" width="7.375" style="147" customWidth="1"/>
    <col min="3336" max="3584" width="9" style="147"/>
    <col min="3585" max="3585" width="34.875" style="147" customWidth="1"/>
    <col min="3586" max="3586" width="5.625" style="147" customWidth="1"/>
    <col min="3587" max="3587" width="7" style="147" customWidth="1"/>
    <col min="3588" max="3591" width="7.375" style="147" customWidth="1"/>
    <col min="3592" max="3840" width="9" style="147"/>
    <col min="3841" max="3841" width="34.875" style="147" customWidth="1"/>
    <col min="3842" max="3842" width="5.625" style="147" customWidth="1"/>
    <col min="3843" max="3843" width="7" style="147" customWidth="1"/>
    <col min="3844" max="3847" width="7.375" style="147" customWidth="1"/>
    <col min="3848" max="4096" width="9" style="147"/>
    <col min="4097" max="4097" width="34.875" style="147" customWidth="1"/>
    <col min="4098" max="4098" width="5.625" style="147" customWidth="1"/>
    <col min="4099" max="4099" width="7" style="147" customWidth="1"/>
    <col min="4100" max="4103" width="7.375" style="147" customWidth="1"/>
    <col min="4104" max="4352" width="9" style="147"/>
    <col min="4353" max="4353" width="34.875" style="147" customWidth="1"/>
    <col min="4354" max="4354" width="5.625" style="147" customWidth="1"/>
    <col min="4355" max="4355" width="7" style="147" customWidth="1"/>
    <col min="4356" max="4359" width="7.375" style="147" customWidth="1"/>
    <col min="4360" max="4608" width="9" style="147"/>
    <col min="4609" max="4609" width="34.875" style="147" customWidth="1"/>
    <col min="4610" max="4610" width="5.625" style="147" customWidth="1"/>
    <col min="4611" max="4611" width="7" style="147" customWidth="1"/>
    <col min="4612" max="4615" width="7.375" style="147" customWidth="1"/>
    <col min="4616" max="4864" width="9" style="147"/>
    <col min="4865" max="4865" width="34.875" style="147" customWidth="1"/>
    <col min="4866" max="4866" width="5.625" style="147" customWidth="1"/>
    <col min="4867" max="4867" width="7" style="147" customWidth="1"/>
    <col min="4868" max="4871" width="7.375" style="147" customWidth="1"/>
    <col min="4872" max="5120" width="9" style="147"/>
    <col min="5121" max="5121" width="34.875" style="147" customWidth="1"/>
    <col min="5122" max="5122" width="5.625" style="147" customWidth="1"/>
    <col min="5123" max="5123" width="7" style="147" customWidth="1"/>
    <col min="5124" max="5127" width="7.375" style="147" customWidth="1"/>
    <col min="5128" max="5376" width="9" style="147"/>
    <col min="5377" max="5377" width="34.875" style="147" customWidth="1"/>
    <col min="5378" max="5378" width="5.625" style="147" customWidth="1"/>
    <col min="5379" max="5379" width="7" style="147" customWidth="1"/>
    <col min="5380" max="5383" width="7.375" style="147" customWidth="1"/>
    <col min="5384" max="5632" width="9" style="147"/>
    <col min="5633" max="5633" width="34.875" style="147" customWidth="1"/>
    <col min="5634" max="5634" width="5.625" style="147" customWidth="1"/>
    <col min="5635" max="5635" width="7" style="147" customWidth="1"/>
    <col min="5636" max="5639" width="7.375" style="147" customWidth="1"/>
    <col min="5640" max="5888" width="9" style="147"/>
    <col min="5889" max="5889" width="34.875" style="147" customWidth="1"/>
    <col min="5890" max="5890" width="5.625" style="147" customWidth="1"/>
    <col min="5891" max="5891" width="7" style="147" customWidth="1"/>
    <col min="5892" max="5895" width="7.375" style="147" customWidth="1"/>
    <col min="5896" max="6144" width="9" style="147"/>
    <col min="6145" max="6145" width="34.875" style="147" customWidth="1"/>
    <col min="6146" max="6146" width="5.625" style="147" customWidth="1"/>
    <col min="6147" max="6147" width="7" style="147" customWidth="1"/>
    <col min="6148" max="6151" width="7.375" style="147" customWidth="1"/>
    <col min="6152" max="6400" width="9" style="147"/>
    <col min="6401" max="6401" width="34.875" style="147" customWidth="1"/>
    <col min="6402" max="6402" width="5.625" style="147" customWidth="1"/>
    <col min="6403" max="6403" width="7" style="147" customWidth="1"/>
    <col min="6404" max="6407" width="7.375" style="147" customWidth="1"/>
    <col min="6408" max="6656" width="9" style="147"/>
    <col min="6657" max="6657" width="34.875" style="147" customWidth="1"/>
    <col min="6658" max="6658" width="5.625" style="147" customWidth="1"/>
    <col min="6659" max="6659" width="7" style="147" customWidth="1"/>
    <col min="6660" max="6663" width="7.375" style="147" customWidth="1"/>
    <col min="6664" max="6912" width="9" style="147"/>
    <col min="6913" max="6913" width="34.875" style="147" customWidth="1"/>
    <col min="6914" max="6914" width="5.625" style="147" customWidth="1"/>
    <col min="6915" max="6915" width="7" style="147" customWidth="1"/>
    <col min="6916" max="6919" width="7.375" style="147" customWidth="1"/>
    <col min="6920" max="7168" width="9" style="147"/>
    <col min="7169" max="7169" width="34.875" style="147" customWidth="1"/>
    <col min="7170" max="7170" width="5.625" style="147" customWidth="1"/>
    <col min="7171" max="7171" width="7" style="147" customWidth="1"/>
    <col min="7172" max="7175" width="7.375" style="147" customWidth="1"/>
    <col min="7176" max="7424" width="9" style="147"/>
    <col min="7425" max="7425" width="34.875" style="147" customWidth="1"/>
    <col min="7426" max="7426" width="5.625" style="147" customWidth="1"/>
    <col min="7427" max="7427" width="7" style="147" customWidth="1"/>
    <col min="7428" max="7431" width="7.375" style="147" customWidth="1"/>
    <col min="7432" max="7680" width="9" style="147"/>
    <col min="7681" max="7681" width="34.875" style="147" customWidth="1"/>
    <col min="7682" max="7682" width="5.625" style="147" customWidth="1"/>
    <col min="7683" max="7683" width="7" style="147" customWidth="1"/>
    <col min="7684" max="7687" width="7.375" style="147" customWidth="1"/>
    <col min="7688" max="7936" width="9" style="147"/>
    <col min="7937" max="7937" width="34.875" style="147" customWidth="1"/>
    <col min="7938" max="7938" width="5.625" style="147" customWidth="1"/>
    <col min="7939" max="7939" width="7" style="147" customWidth="1"/>
    <col min="7940" max="7943" width="7.375" style="147" customWidth="1"/>
    <col min="7944" max="8192" width="9" style="147"/>
    <col min="8193" max="8193" width="34.875" style="147" customWidth="1"/>
    <col min="8194" max="8194" width="5.625" style="147" customWidth="1"/>
    <col min="8195" max="8195" width="7" style="147" customWidth="1"/>
    <col min="8196" max="8199" width="7.375" style="147" customWidth="1"/>
    <col min="8200" max="8448" width="9" style="147"/>
    <col min="8449" max="8449" width="34.875" style="147" customWidth="1"/>
    <col min="8450" max="8450" width="5.625" style="147" customWidth="1"/>
    <col min="8451" max="8451" width="7" style="147" customWidth="1"/>
    <col min="8452" max="8455" width="7.375" style="147" customWidth="1"/>
    <col min="8456" max="8704" width="9" style="147"/>
    <col min="8705" max="8705" width="34.875" style="147" customWidth="1"/>
    <col min="8706" max="8706" width="5.625" style="147" customWidth="1"/>
    <col min="8707" max="8707" width="7" style="147" customWidth="1"/>
    <col min="8708" max="8711" width="7.375" style="147" customWidth="1"/>
    <col min="8712" max="8960" width="9" style="147"/>
    <col min="8961" max="8961" width="34.875" style="147" customWidth="1"/>
    <col min="8962" max="8962" width="5.625" style="147" customWidth="1"/>
    <col min="8963" max="8963" width="7" style="147" customWidth="1"/>
    <col min="8964" max="8967" width="7.375" style="147" customWidth="1"/>
    <col min="8968" max="9216" width="9" style="147"/>
    <col min="9217" max="9217" width="34.875" style="147" customWidth="1"/>
    <col min="9218" max="9218" width="5.625" style="147" customWidth="1"/>
    <col min="9219" max="9219" width="7" style="147" customWidth="1"/>
    <col min="9220" max="9223" width="7.375" style="147" customWidth="1"/>
    <col min="9224" max="9472" width="9" style="147"/>
    <col min="9473" max="9473" width="34.875" style="147" customWidth="1"/>
    <col min="9474" max="9474" width="5.625" style="147" customWidth="1"/>
    <col min="9475" max="9475" width="7" style="147" customWidth="1"/>
    <col min="9476" max="9479" width="7.375" style="147" customWidth="1"/>
    <col min="9480" max="9728" width="9" style="147"/>
    <col min="9729" max="9729" width="34.875" style="147" customWidth="1"/>
    <col min="9730" max="9730" width="5.625" style="147" customWidth="1"/>
    <col min="9731" max="9731" width="7" style="147" customWidth="1"/>
    <col min="9732" max="9735" width="7.375" style="147" customWidth="1"/>
    <col min="9736" max="9984" width="9" style="147"/>
    <col min="9985" max="9985" width="34.875" style="147" customWidth="1"/>
    <col min="9986" max="9986" width="5.625" style="147" customWidth="1"/>
    <col min="9987" max="9987" width="7" style="147" customWidth="1"/>
    <col min="9988" max="9991" width="7.375" style="147" customWidth="1"/>
    <col min="9992" max="10240" width="9" style="147"/>
    <col min="10241" max="10241" width="34.875" style="147" customWidth="1"/>
    <col min="10242" max="10242" width="5.625" style="147" customWidth="1"/>
    <col min="10243" max="10243" width="7" style="147" customWidth="1"/>
    <col min="10244" max="10247" width="7.375" style="147" customWidth="1"/>
    <col min="10248" max="10496" width="9" style="147"/>
    <col min="10497" max="10497" width="34.875" style="147" customWidth="1"/>
    <col min="10498" max="10498" width="5.625" style="147" customWidth="1"/>
    <col min="10499" max="10499" width="7" style="147" customWidth="1"/>
    <col min="10500" max="10503" width="7.375" style="147" customWidth="1"/>
    <col min="10504" max="10752" width="9" style="147"/>
    <col min="10753" max="10753" width="34.875" style="147" customWidth="1"/>
    <col min="10754" max="10754" width="5.625" style="147" customWidth="1"/>
    <col min="10755" max="10755" width="7" style="147" customWidth="1"/>
    <col min="10756" max="10759" width="7.375" style="147" customWidth="1"/>
    <col min="10760" max="11008" width="9" style="147"/>
    <col min="11009" max="11009" width="34.875" style="147" customWidth="1"/>
    <col min="11010" max="11010" width="5.625" style="147" customWidth="1"/>
    <col min="11011" max="11011" width="7" style="147" customWidth="1"/>
    <col min="11012" max="11015" width="7.375" style="147" customWidth="1"/>
    <col min="11016" max="11264" width="9" style="147"/>
    <col min="11265" max="11265" width="34.875" style="147" customWidth="1"/>
    <col min="11266" max="11266" width="5.625" style="147" customWidth="1"/>
    <col min="11267" max="11267" width="7" style="147" customWidth="1"/>
    <col min="11268" max="11271" width="7.375" style="147" customWidth="1"/>
    <col min="11272" max="11520" width="9" style="147"/>
    <col min="11521" max="11521" width="34.875" style="147" customWidth="1"/>
    <col min="11522" max="11522" width="5.625" style="147" customWidth="1"/>
    <col min="11523" max="11523" width="7" style="147" customWidth="1"/>
    <col min="11524" max="11527" width="7.375" style="147" customWidth="1"/>
    <col min="11528" max="11776" width="9" style="147"/>
    <col min="11777" max="11777" width="34.875" style="147" customWidth="1"/>
    <col min="11778" max="11778" width="5.625" style="147" customWidth="1"/>
    <col min="11779" max="11779" width="7" style="147" customWidth="1"/>
    <col min="11780" max="11783" width="7.375" style="147" customWidth="1"/>
    <col min="11784" max="12032" width="9" style="147"/>
    <col min="12033" max="12033" width="34.875" style="147" customWidth="1"/>
    <col min="12034" max="12034" width="5.625" style="147" customWidth="1"/>
    <col min="12035" max="12035" width="7" style="147" customWidth="1"/>
    <col min="12036" max="12039" width="7.375" style="147" customWidth="1"/>
    <col min="12040" max="12288" width="9" style="147"/>
    <col min="12289" max="12289" width="34.875" style="147" customWidth="1"/>
    <col min="12290" max="12290" width="5.625" style="147" customWidth="1"/>
    <col min="12291" max="12291" width="7" style="147" customWidth="1"/>
    <col min="12292" max="12295" width="7.375" style="147" customWidth="1"/>
    <col min="12296" max="12544" width="9" style="147"/>
    <col min="12545" max="12545" width="34.875" style="147" customWidth="1"/>
    <col min="12546" max="12546" width="5.625" style="147" customWidth="1"/>
    <col min="12547" max="12547" width="7" style="147" customWidth="1"/>
    <col min="12548" max="12551" width="7.375" style="147" customWidth="1"/>
    <col min="12552" max="12800" width="9" style="147"/>
    <col min="12801" max="12801" width="34.875" style="147" customWidth="1"/>
    <col min="12802" max="12802" width="5.625" style="147" customWidth="1"/>
    <col min="12803" max="12803" width="7" style="147" customWidth="1"/>
    <col min="12804" max="12807" width="7.375" style="147" customWidth="1"/>
    <col min="12808" max="13056" width="9" style="147"/>
    <col min="13057" max="13057" width="34.875" style="147" customWidth="1"/>
    <col min="13058" max="13058" width="5.625" style="147" customWidth="1"/>
    <col min="13059" max="13059" width="7" style="147" customWidth="1"/>
    <col min="13060" max="13063" width="7.375" style="147" customWidth="1"/>
    <col min="13064" max="13312" width="9" style="147"/>
    <col min="13313" max="13313" width="34.875" style="147" customWidth="1"/>
    <col min="13314" max="13314" width="5.625" style="147" customWidth="1"/>
    <col min="13315" max="13315" width="7" style="147" customWidth="1"/>
    <col min="13316" max="13319" width="7.375" style="147" customWidth="1"/>
    <col min="13320" max="13568" width="9" style="147"/>
    <col min="13569" max="13569" width="34.875" style="147" customWidth="1"/>
    <col min="13570" max="13570" width="5.625" style="147" customWidth="1"/>
    <col min="13571" max="13571" width="7" style="147" customWidth="1"/>
    <col min="13572" max="13575" width="7.375" style="147" customWidth="1"/>
    <col min="13576" max="13824" width="9" style="147"/>
    <col min="13825" max="13825" width="34.875" style="147" customWidth="1"/>
    <col min="13826" max="13826" width="5.625" style="147" customWidth="1"/>
    <col min="13827" max="13827" width="7" style="147" customWidth="1"/>
    <col min="13828" max="13831" width="7.375" style="147" customWidth="1"/>
    <col min="13832" max="14080" width="9" style="147"/>
    <col min="14081" max="14081" width="34.875" style="147" customWidth="1"/>
    <col min="14082" max="14082" width="5.625" style="147" customWidth="1"/>
    <col min="14083" max="14083" width="7" style="147" customWidth="1"/>
    <col min="14084" max="14087" width="7.375" style="147" customWidth="1"/>
    <col min="14088" max="14336" width="9" style="147"/>
    <col min="14337" max="14337" width="34.875" style="147" customWidth="1"/>
    <col min="14338" max="14338" width="5.625" style="147" customWidth="1"/>
    <col min="14339" max="14339" width="7" style="147" customWidth="1"/>
    <col min="14340" max="14343" width="7.375" style="147" customWidth="1"/>
    <col min="14344" max="14592" width="9" style="147"/>
    <col min="14593" max="14593" width="34.875" style="147" customWidth="1"/>
    <col min="14594" max="14594" width="5.625" style="147" customWidth="1"/>
    <col min="14595" max="14595" width="7" style="147" customWidth="1"/>
    <col min="14596" max="14599" width="7.375" style="147" customWidth="1"/>
    <col min="14600" max="14848" width="9" style="147"/>
    <col min="14849" max="14849" width="34.875" style="147" customWidth="1"/>
    <col min="14850" max="14850" width="5.625" style="147" customWidth="1"/>
    <col min="14851" max="14851" width="7" style="147" customWidth="1"/>
    <col min="14852" max="14855" width="7.375" style="147" customWidth="1"/>
    <col min="14856" max="15104" width="9" style="147"/>
    <col min="15105" max="15105" width="34.875" style="147" customWidth="1"/>
    <col min="15106" max="15106" width="5.625" style="147" customWidth="1"/>
    <col min="15107" max="15107" width="7" style="147" customWidth="1"/>
    <col min="15108" max="15111" width="7.375" style="147" customWidth="1"/>
    <col min="15112" max="15360" width="9" style="147"/>
    <col min="15361" max="15361" width="34.875" style="147" customWidth="1"/>
    <col min="15362" max="15362" width="5.625" style="147" customWidth="1"/>
    <col min="15363" max="15363" width="7" style="147" customWidth="1"/>
    <col min="15364" max="15367" width="7.375" style="147" customWidth="1"/>
    <col min="15368" max="15616" width="9" style="147"/>
    <col min="15617" max="15617" width="34.875" style="147" customWidth="1"/>
    <col min="15618" max="15618" width="5.625" style="147" customWidth="1"/>
    <col min="15619" max="15619" width="7" style="147" customWidth="1"/>
    <col min="15620" max="15623" width="7.375" style="147" customWidth="1"/>
    <col min="15624" max="15872" width="9" style="147"/>
    <col min="15873" max="15873" width="34.875" style="147" customWidth="1"/>
    <col min="15874" max="15874" width="5.625" style="147" customWidth="1"/>
    <col min="15875" max="15875" width="7" style="147" customWidth="1"/>
    <col min="15876" max="15879" width="7.375" style="147" customWidth="1"/>
    <col min="15880" max="16128" width="9" style="147"/>
    <col min="16129" max="16129" width="34.875" style="147" customWidth="1"/>
    <col min="16130" max="16130" width="5.625" style="147" customWidth="1"/>
    <col min="16131" max="16131" width="7" style="147" customWidth="1"/>
    <col min="16132" max="16135" width="7.375" style="147" customWidth="1"/>
    <col min="16136" max="16384" width="9" style="147"/>
  </cols>
  <sheetData>
    <row r="2" spans="1:8">
      <c r="A2" s="494" t="s">
        <v>123</v>
      </c>
      <c r="B2" s="494"/>
      <c r="C2" s="494"/>
      <c r="D2" s="494"/>
      <c r="E2" s="494"/>
      <c r="F2" s="494"/>
      <c r="G2" s="494"/>
    </row>
    <row r="3" spans="1:8">
      <c r="A3" s="515" t="s">
        <v>170</v>
      </c>
      <c r="B3" s="516" t="s">
        <v>122</v>
      </c>
      <c r="C3" s="517" t="s">
        <v>77</v>
      </c>
      <c r="D3" s="517" t="s">
        <v>92</v>
      </c>
      <c r="E3" s="517" t="s">
        <v>113</v>
      </c>
      <c r="F3" s="518" t="s">
        <v>78</v>
      </c>
      <c r="G3" s="519" t="s">
        <v>109</v>
      </c>
    </row>
    <row r="4" spans="1:8">
      <c r="A4" s="505" t="s">
        <v>137</v>
      </c>
      <c r="B4" s="103"/>
      <c r="C4" s="104">
        <v>26671.576999999997</v>
      </c>
      <c r="D4" s="104">
        <v>26476.640569572199</v>
      </c>
      <c r="E4" s="104">
        <v>32431.898820000006</v>
      </c>
      <c r="F4" s="495"/>
      <c r="G4" s="501"/>
      <c r="H4" s="149"/>
    </row>
    <row r="5" spans="1:8">
      <c r="A5" s="505" t="s">
        <v>139</v>
      </c>
      <c r="B5" s="103"/>
      <c r="C5" s="104">
        <v>2536.2828571428572</v>
      </c>
      <c r="D5" s="104">
        <v>3342.3864000000003</v>
      </c>
      <c r="E5" s="104">
        <v>3995.2133066060824</v>
      </c>
      <c r="F5" s="495"/>
      <c r="G5" s="501"/>
    </row>
    <row r="6" spans="1:8" s="150" customFormat="1" ht="15">
      <c r="A6" s="506" t="s">
        <v>140</v>
      </c>
      <c r="B6" s="105"/>
      <c r="C6" s="106">
        <v>29207.859857142856</v>
      </c>
      <c r="D6" s="106">
        <v>29819.026969572198</v>
      </c>
      <c r="E6" s="106">
        <v>36427.112126606087</v>
      </c>
      <c r="F6" s="496"/>
      <c r="G6" s="502"/>
    </row>
    <row r="7" spans="1:8" ht="4.5" customHeight="1">
      <c r="A7" s="507"/>
      <c r="B7" s="103"/>
      <c r="C7" s="104"/>
      <c r="D7" s="104"/>
      <c r="E7" s="104"/>
      <c r="F7" s="495"/>
      <c r="G7" s="501"/>
    </row>
    <row r="8" spans="1:8">
      <c r="A8" s="505" t="s">
        <v>137</v>
      </c>
      <c r="B8" s="103"/>
      <c r="C8" s="104">
        <v>-19402.193019854774</v>
      </c>
      <c r="D8" s="104">
        <v>-19984.258810450418</v>
      </c>
      <c r="E8" s="104">
        <v>-20583.78657476393</v>
      </c>
      <c r="F8" s="498">
        <v>-21201.30017200685</v>
      </c>
      <c r="G8" s="501"/>
    </row>
    <row r="9" spans="1:8">
      <c r="A9" s="505" t="s">
        <v>139</v>
      </c>
      <c r="B9" s="103"/>
      <c r="C9" s="104">
        <v>-2441.7938578648427</v>
      </c>
      <c r="D9" s="104">
        <v>-2515.0476736007881</v>
      </c>
      <c r="E9" s="104">
        <v>-2590.4991038088119</v>
      </c>
      <c r="F9" s="499">
        <v>-2668.2140769230764</v>
      </c>
      <c r="G9" s="501"/>
    </row>
    <row r="10" spans="1:8" s="150" customFormat="1" ht="15">
      <c r="A10" s="508" t="s">
        <v>124</v>
      </c>
      <c r="B10" s="107"/>
      <c r="C10" s="108">
        <v>-21843.986877719617</v>
      </c>
      <c r="D10" s="108">
        <v>-22499.306484051205</v>
      </c>
      <c r="E10" s="108">
        <v>-23174.285678572742</v>
      </c>
      <c r="F10" s="500">
        <v>-23869.514248929925</v>
      </c>
      <c r="G10" s="503"/>
    </row>
    <row r="11" spans="1:8">
      <c r="A11" s="509"/>
      <c r="B11" s="109"/>
      <c r="C11" s="110"/>
      <c r="D11" s="110"/>
      <c r="E11" s="110"/>
      <c r="F11" s="497"/>
      <c r="G11" s="504"/>
    </row>
    <row r="12" spans="1:8" ht="15" thickBot="1">
      <c r="A12" s="510" t="s">
        <v>123</v>
      </c>
      <c r="B12" s="511"/>
      <c r="C12" s="512">
        <v>7363.8729794232386</v>
      </c>
      <c r="D12" s="512">
        <v>7319.720485520993</v>
      </c>
      <c r="E12" s="512">
        <v>13252.826448033346</v>
      </c>
      <c r="F12" s="513"/>
      <c r="G12" s="514"/>
    </row>
    <row r="14" spans="1:8">
      <c r="C14" s="110"/>
      <c r="D14" s="110"/>
      <c r="E14" s="110"/>
      <c r="F14" s="110"/>
      <c r="G14" s="110"/>
    </row>
    <row r="16" spans="1:8">
      <c r="A16" s="148"/>
      <c r="C16" s="493" t="s">
        <v>77</v>
      </c>
      <c r="D16" s="493" t="s">
        <v>92</v>
      </c>
      <c r="E16" s="493" t="s">
        <v>113</v>
      </c>
      <c r="F16" s="493" t="s">
        <v>78</v>
      </c>
      <c r="G16" s="493" t="s">
        <v>109</v>
      </c>
    </row>
    <row r="17" spans="1:11">
      <c r="A17" s="149" t="s">
        <v>35</v>
      </c>
      <c r="B17" s="152"/>
      <c r="C17" s="154"/>
      <c r="D17" s="155"/>
      <c r="E17" s="155">
        <v>0</v>
      </c>
      <c r="F17" s="155"/>
      <c r="G17" s="155"/>
      <c r="H17" s="149"/>
      <c r="I17" s="149"/>
      <c r="J17" s="149"/>
      <c r="K17" s="149"/>
    </row>
    <row r="18" spans="1:11">
      <c r="A18" s="149" t="s">
        <v>141</v>
      </c>
      <c r="B18" s="152"/>
      <c r="C18" s="155">
        <v>14852</v>
      </c>
      <c r="D18" s="155">
        <v>15020.549163946891</v>
      </c>
      <c r="E18" s="155">
        <v>18311.317739104757</v>
      </c>
      <c r="F18" s="155"/>
      <c r="G18" s="155"/>
      <c r="H18" s="149"/>
      <c r="I18" s="149"/>
      <c r="J18" s="149"/>
      <c r="K18" s="149"/>
    </row>
    <row r="19" spans="1:11">
      <c r="A19" s="149" t="s">
        <v>45</v>
      </c>
      <c r="B19" s="152"/>
      <c r="C19" s="155">
        <v>5494</v>
      </c>
      <c r="D19" s="155">
        <v>6886.6002852841302</v>
      </c>
      <c r="E19" s="155">
        <v>10411.127280000001</v>
      </c>
      <c r="F19" s="155"/>
      <c r="G19" s="155"/>
      <c r="H19" s="149"/>
      <c r="I19" s="149"/>
      <c r="J19" s="149"/>
      <c r="K19" s="149"/>
    </row>
    <row r="20" spans="1:11">
      <c r="A20" s="149" t="s">
        <v>46</v>
      </c>
      <c r="B20" s="152"/>
      <c r="C20" s="155">
        <v>2814</v>
      </c>
      <c r="D20" s="155">
        <v>1981.598450086477</v>
      </c>
      <c r="E20" s="155">
        <v>1945.19218</v>
      </c>
      <c r="F20" s="155"/>
      <c r="G20" s="155"/>
      <c r="H20" s="149"/>
      <c r="I20" s="149"/>
      <c r="J20" s="149"/>
      <c r="K20" s="149"/>
    </row>
    <row r="21" spans="1:11">
      <c r="A21" s="156" t="s">
        <v>142</v>
      </c>
      <c r="B21" s="157"/>
      <c r="C21" s="158">
        <v>23160</v>
      </c>
      <c r="D21" s="158">
        <v>23888.747899317499</v>
      </c>
      <c r="E21" s="158">
        <v>30667.637199104756</v>
      </c>
      <c r="F21" s="158">
        <v>0</v>
      </c>
      <c r="G21" s="158">
        <v>0</v>
      </c>
      <c r="H21" s="149"/>
      <c r="I21" s="149"/>
      <c r="J21" s="149"/>
      <c r="K21" s="149"/>
    </row>
    <row r="22" spans="1:11">
      <c r="A22" s="149" t="s">
        <v>143</v>
      </c>
      <c r="B22" s="152"/>
      <c r="C22" s="155">
        <v>6048</v>
      </c>
      <c r="D22" s="155">
        <v>5930.2790702547063</v>
      </c>
      <c r="E22" s="155">
        <v>5759.1240000000007</v>
      </c>
      <c r="F22" s="155"/>
      <c r="G22" s="155"/>
      <c r="H22" s="149"/>
      <c r="I22" s="149"/>
      <c r="J22" s="149"/>
      <c r="K22" s="149"/>
    </row>
    <row r="23" spans="1:11">
      <c r="A23" s="156" t="s">
        <v>144</v>
      </c>
      <c r="B23" s="157"/>
      <c r="C23" s="158">
        <v>29208</v>
      </c>
      <c r="D23" s="158">
        <v>29819.026969572205</v>
      </c>
      <c r="E23" s="158">
        <v>36426.76119910476</v>
      </c>
      <c r="F23" s="158">
        <v>0</v>
      </c>
      <c r="G23" s="158">
        <v>0</v>
      </c>
      <c r="H23" s="149"/>
      <c r="I23" s="149"/>
      <c r="J23" s="149"/>
      <c r="K23" s="149"/>
    </row>
    <row r="24" spans="1:11" s="151" customFormat="1" ht="11.25">
      <c r="A24" s="151" t="s">
        <v>138</v>
      </c>
      <c r="B24" s="153"/>
      <c r="E24" s="159"/>
    </row>
    <row r="25" spans="1:11">
      <c r="E25" s="16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9" defaultRowHeight="14.25"/>
  <sheetData>
    <row r="1" spans="1:5" ht="15">
      <c r="A1" s="29" t="s">
        <v>56</v>
      </c>
      <c r="B1" s="29" t="s">
        <v>57</v>
      </c>
      <c r="C1" s="29" t="s">
        <v>58</v>
      </c>
      <c r="D1" s="29" t="s">
        <v>59</v>
      </c>
      <c r="E1" s="29" t="s">
        <v>60</v>
      </c>
    </row>
    <row r="2" spans="1:5">
      <c r="A2">
        <v>1</v>
      </c>
      <c r="B2">
        <v>5</v>
      </c>
      <c r="C2">
        <v>9</v>
      </c>
      <c r="D2">
        <v>26</v>
      </c>
      <c r="E2" t="s">
        <v>134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E2"/>
  <sheetViews>
    <sheetView workbookViewId="0"/>
  </sheetViews>
  <sheetFormatPr defaultColWidth="9" defaultRowHeight="14.25"/>
  <sheetData>
    <row r="1" spans="1:5" ht="15">
      <c r="A1" s="29" t="s">
        <v>56</v>
      </c>
      <c r="B1" s="29" t="s">
        <v>57</v>
      </c>
      <c r="C1" s="29" t="s">
        <v>58</v>
      </c>
      <c r="D1" s="29" t="s">
        <v>59</v>
      </c>
      <c r="E1" s="29" t="s">
        <v>60</v>
      </c>
    </row>
    <row r="2" spans="1:5">
      <c r="A2">
        <v>1</v>
      </c>
      <c r="B2">
        <v>5</v>
      </c>
      <c r="C2">
        <v>9</v>
      </c>
      <c r="D2">
        <v>9</v>
      </c>
      <c r="E2" t="s">
        <v>121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9" defaultRowHeight="14.25"/>
  <sheetData>
    <row r="1" spans="1:5" ht="15">
      <c r="A1" s="29" t="s">
        <v>56</v>
      </c>
      <c r="B1" s="29" t="s">
        <v>57</v>
      </c>
      <c r="C1" s="29" t="s">
        <v>58</v>
      </c>
      <c r="D1" s="29" t="s">
        <v>59</v>
      </c>
      <c r="E1" s="29" t="s">
        <v>60</v>
      </c>
    </row>
    <row r="2" spans="1:5">
      <c r="A2">
        <v>1</v>
      </c>
      <c r="B2">
        <v>5</v>
      </c>
      <c r="C2">
        <v>13</v>
      </c>
      <c r="D2">
        <v>5</v>
      </c>
      <c r="E2" t="s">
        <v>120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9" defaultRowHeight="14.25"/>
  <sheetData>
    <row r="1" spans="1:5" ht="15">
      <c r="A1" s="29" t="s">
        <v>56</v>
      </c>
      <c r="B1" s="29" t="s">
        <v>57</v>
      </c>
      <c r="C1" s="29" t="s">
        <v>58</v>
      </c>
      <c r="D1" s="29" t="s">
        <v>59</v>
      </c>
      <c r="E1" s="29" t="s">
        <v>60</v>
      </c>
    </row>
    <row r="2" spans="1:5">
      <c r="A2">
        <v>1</v>
      </c>
      <c r="B2">
        <v>5</v>
      </c>
      <c r="C2">
        <v>13</v>
      </c>
      <c r="D2">
        <v>5</v>
      </c>
      <c r="E2" t="s">
        <v>120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2"/>
  <sheetViews>
    <sheetView workbookViewId="0"/>
  </sheetViews>
  <sheetFormatPr defaultColWidth="9" defaultRowHeight="14.25"/>
  <sheetData>
    <row r="1" spans="1:5" ht="15">
      <c r="A1" s="29" t="s">
        <v>56</v>
      </c>
      <c r="B1" s="29" t="s">
        <v>57</v>
      </c>
      <c r="C1" s="29" t="s">
        <v>58</v>
      </c>
      <c r="D1" s="29" t="s">
        <v>59</v>
      </c>
      <c r="E1" s="29" t="s">
        <v>60</v>
      </c>
    </row>
    <row r="2" spans="1:5">
      <c r="A2">
        <v>12</v>
      </c>
      <c r="B2">
        <v>5</v>
      </c>
      <c r="C2">
        <v>16</v>
      </c>
      <c r="D2">
        <v>13</v>
      </c>
      <c r="E2" t="s">
        <v>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40"/>
  <sheetViews>
    <sheetView showGridLines="0" view="pageBreakPreview" topLeftCell="B1" zoomScaleNormal="100" zoomScaleSheetLayoutView="100" workbookViewId="0">
      <selection activeCell="C31" sqref="C31"/>
    </sheetView>
  </sheetViews>
  <sheetFormatPr defaultColWidth="0" defaultRowHeight="11.25" outlineLevelRow="1" outlineLevelCol="1"/>
  <cols>
    <col min="1" max="1" width="10.25" style="16" hidden="1" customWidth="1" outlineLevel="1"/>
    <col min="2" max="2" width="23.25" style="15" customWidth="1" collapsed="1"/>
    <col min="3" max="3" width="10.875" style="23" customWidth="1"/>
    <col min="4" max="23" width="7.5" style="27" customWidth="1"/>
    <col min="24" max="24" width="12.875" style="16" customWidth="1"/>
    <col min="25" max="25" width="2.375" style="15" customWidth="1"/>
    <col min="26" max="33" width="13.5" style="15" customWidth="1"/>
    <col min="34" max="34" width="13.5" style="16" hidden="1" customWidth="1"/>
    <col min="35" max="35" width="12.375" style="16" hidden="1" customWidth="1"/>
    <col min="36" max="42" width="17.875" style="16" hidden="1" customWidth="1"/>
    <col min="43" max="16384" width="0" style="16" hidden="1"/>
  </cols>
  <sheetData>
    <row r="1" spans="1:33" outlineLevel="1">
      <c r="F1" s="27" t="s">
        <v>14</v>
      </c>
      <c r="G1" s="27" t="s">
        <v>15</v>
      </c>
      <c r="J1" s="27" t="s">
        <v>17</v>
      </c>
      <c r="M1" s="27" t="s">
        <v>22</v>
      </c>
      <c r="P1" s="27" t="s">
        <v>27</v>
      </c>
      <c r="Q1" s="27" t="s">
        <v>28</v>
      </c>
    </row>
    <row r="2" spans="1:33" outlineLevel="1">
      <c r="B2" s="14"/>
      <c r="D2" s="27" t="s">
        <v>26</v>
      </c>
      <c r="E2" s="27" t="s">
        <v>25</v>
      </c>
      <c r="F2" s="27" t="s">
        <v>18</v>
      </c>
      <c r="G2" s="27" t="s">
        <v>19</v>
      </c>
      <c r="H2" s="27" t="s">
        <v>16</v>
      </c>
      <c r="I2" s="27" t="s">
        <v>13</v>
      </c>
      <c r="J2" s="27" t="s">
        <v>20</v>
      </c>
      <c r="K2" s="27" t="s">
        <v>21</v>
      </c>
      <c r="L2" s="27" t="s">
        <v>13</v>
      </c>
      <c r="M2" s="27" t="s">
        <v>24</v>
      </c>
      <c r="N2" s="27" t="s">
        <v>23</v>
      </c>
      <c r="O2" s="27" t="s">
        <v>13</v>
      </c>
      <c r="P2" s="27" t="s">
        <v>29</v>
      </c>
      <c r="Q2" s="27" t="s">
        <v>30</v>
      </c>
      <c r="R2" s="27" t="s">
        <v>31</v>
      </c>
      <c r="S2" s="27" t="s">
        <v>13</v>
      </c>
      <c r="T2" s="27" t="s">
        <v>32</v>
      </c>
      <c r="U2" s="27" t="s">
        <v>13</v>
      </c>
      <c r="V2" s="27" t="s">
        <v>33</v>
      </c>
      <c r="X2" s="15"/>
      <c r="AF2" s="16"/>
      <c r="AG2" s="16"/>
    </row>
    <row r="3" spans="1:33" ht="12" customHeight="1">
      <c r="A3" s="16" t="s">
        <v>11</v>
      </c>
      <c r="B3" s="17" t="s">
        <v>2</v>
      </c>
      <c r="C3" s="24"/>
      <c r="D3" s="27">
        <f t="shared" ref="D3:D39" si="0">IF(A3="YearEnd",C3,C3+D2)</f>
        <v>0</v>
      </c>
      <c r="E3" s="27">
        <f>IF(A3="YearEnd",C3,"")</f>
        <v>0</v>
      </c>
      <c r="F3" s="27" t="b">
        <f>D3&lt;0</f>
        <v>0</v>
      </c>
      <c r="G3" s="27" t="b">
        <f>D2&lt;0</f>
        <v>0</v>
      </c>
      <c r="H3" s="27" t="b">
        <f>AND(F3:G3)</f>
        <v>0</v>
      </c>
      <c r="I3" s="27" t="str">
        <f>IF(A3="YearEnd","",H3*MAX(D2:D3))</f>
        <v/>
      </c>
      <c r="J3" s="27" t="b">
        <f>C3&lt;0</f>
        <v>0</v>
      </c>
      <c r="K3" s="27" t="b">
        <f>AND(F3,J3)</f>
        <v>0</v>
      </c>
      <c r="L3" s="27" t="str">
        <f>IF(A3="YearEnd","",K3*MAX(C3,D3))</f>
        <v/>
      </c>
      <c r="M3" s="27" t="b">
        <f>C3&gt;0</f>
        <v>0</v>
      </c>
      <c r="N3" s="27" t="b">
        <f>AND(M3,G3)</f>
        <v>0</v>
      </c>
      <c r="O3" s="27" t="str">
        <f>IF(A3="YearEnd","",N3*MAX(-C3,D2))</f>
        <v/>
      </c>
      <c r="P3" s="27" t="b">
        <f>D3&gt;0</f>
        <v>0</v>
      </c>
      <c r="Q3" s="27" t="b">
        <f>D2&gt;0</f>
        <v>1</v>
      </c>
      <c r="R3" s="27" t="b">
        <f>AND(P3:Q3)</f>
        <v>0</v>
      </c>
      <c r="S3" s="27" t="str">
        <f>IF(A3="YearEnd","",R3*MIN(D2:D3))</f>
        <v/>
      </c>
      <c r="T3" s="27" t="b">
        <f>AND(Q3,J3)</f>
        <v>0</v>
      </c>
      <c r="U3" s="27" t="str">
        <f>IF(A3="YearEnd","",T3*MIN(-C3,D2))</f>
        <v/>
      </c>
      <c r="V3" s="27" t="b">
        <f>AND(M3,P3)</f>
        <v>0</v>
      </c>
      <c r="W3" s="27" t="str">
        <f>IF(A3="YearEnd","",V3*MIN(C3:D3))</f>
        <v/>
      </c>
      <c r="X3" s="15"/>
      <c r="AG3" s="16"/>
    </row>
    <row r="4" spans="1:33" ht="12" customHeight="1">
      <c r="B4" s="18">
        <v>1</v>
      </c>
      <c r="C4" s="25"/>
      <c r="D4" s="27">
        <f t="shared" si="0"/>
        <v>0</v>
      </c>
      <c r="E4" s="27" t="str">
        <f t="shared" ref="E4:E39" si="1">IF(A4="YearEnd",C4,"")</f>
        <v/>
      </c>
      <c r="F4" s="27" t="b">
        <f t="shared" ref="F4:F39" si="2">D4&lt;0</f>
        <v>0</v>
      </c>
      <c r="G4" s="27" t="b">
        <f t="shared" ref="G4:G39" si="3">D3&lt;0</f>
        <v>0</v>
      </c>
      <c r="H4" s="27" t="b">
        <f t="shared" ref="H4:H39" si="4">AND(F4:G4)</f>
        <v>0</v>
      </c>
      <c r="I4" s="27">
        <f t="shared" ref="I4:I39" si="5">IF(A4="YearEnd","",H4*MAX(D3:D4))</f>
        <v>0</v>
      </c>
      <c r="J4" s="27" t="b">
        <f t="shared" ref="J4:J39" si="6">C4&lt;0</f>
        <v>0</v>
      </c>
      <c r="K4" s="27" t="b">
        <f t="shared" ref="K4:K39" si="7">AND(F4,J4)</f>
        <v>0</v>
      </c>
      <c r="L4" s="27">
        <f t="shared" ref="L4:L39" si="8">IF(A4="YearEnd","",K4*MAX(C4,D4))</f>
        <v>0</v>
      </c>
      <c r="M4" s="27" t="b">
        <f t="shared" ref="M4:M39" si="9">C4&gt;0</f>
        <v>0</v>
      </c>
      <c r="N4" s="27" t="b">
        <f t="shared" ref="N4:N39" si="10">AND(M4,G4)</f>
        <v>0</v>
      </c>
      <c r="O4" s="27">
        <f t="shared" ref="O4:O39" si="11">IF(A4="YearEnd","",N4*MAX(-C4,D3))</f>
        <v>0</v>
      </c>
      <c r="P4" s="27" t="b">
        <f t="shared" ref="P4:P39" si="12">D4&gt;0</f>
        <v>0</v>
      </c>
      <c r="Q4" s="27" t="b">
        <f t="shared" ref="Q4:Q39" si="13">D3&gt;0</f>
        <v>0</v>
      </c>
      <c r="R4" s="27" t="b">
        <f t="shared" ref="R4:R39" si="14">AND(P4:Q4)</f>
        <v>0</v>
      </c>
      <c r="S4" s="27">
        <f t="shared" ref="S4:S39" si="15">IF(A4="YearEnd","",R4*MIN(D3:D4))</f>
        <v>0</v>
      </c>
      <c r="T4" s="27" t="b">
        <f t="shared" ref="T4:T39" si="16">AND(Q4,J4)</f>
        <v>0</v>
      </c>
      <c r="U4" s="27">
        <f t="shared" ref="U4:U39" si="17">IF(A4="YearEnd","",T4*MIN(-C4,D3))</f>
        <v>0</v>
      </c>
      <c r="V4" s="27" t="b">
        <f t="shared" ref="V4:V39" si="18">AND(M4,P4)</f>
        <v>0</v>
      </c>
      <c r="W4" s="27">
        <f t="shared" ref="W4:W39" si="19">IF(A4="YearEnd","",V4*MIN(C4:D4))</f>
        <v>0</v>
      </c>
      <c r="X4" s="15"/>
      <c r="AG4" s="16"/>
    </row>
    <row r="5" spans="1:33" ht="12" customHeight="1">
      <c r="B5" s="19">
        <v>2</v>
      </c>
      <c r="C5" s="25"/>
      <c r="D5" s="27">
        <f t="shared" si="0"/>
        <v>0</v>
      </c>
      <c r="E5" s="27" t="str">
        <f t="shared" si="1"/>
        <v/>
      </c>
      <c r="F5" s="27" t="b">
        <f t="shared" si="2"/>
        <v>0</v>
      </c>
      <c r="G5" s="27" t="b">
        <f t="shared" si="3"/>
        <v>0</v>
      </c>
      <c r="H5" s="27" t="b">
        <f t="shared" si="4"/>
        <v>0</v>
      </c>
      <c r="I5" s="27">
        <f t="shared" si="5"/>
        <v>0</v>
      </c>
      <c r="J5" s="27" t="b">
        <f t="shared" si="6"/>
        <v>0</v>
      </c>
      <c r="K5" s="27" t="b">
        <f t="shared" si="7"/>
        <v>0</v>
      </c>
      <c r="L5" s="27">
        <f t="shared" si="8"/>
        <v>0</v>
      </c>
      <c r="M5" s="27" t="b">
        <f t="shared" si="9"/>
        <v>0</v>
      </c>
      <c r="N5" s="27" t="b">
        <f t="shared" si="10"/>
        <v>0</v>
      </c>
      <c r="O5" s="27">
        <f t="shared" si="11"/>
        <v>0</v>
      </c>
      <c r="P5" s="27" t="b">
        <f t="shared" si="12"/>
        <v>0</v>
      </c>
      <c r="Q5" s="27" t="b">
        <f t="shared" si="13"/>
        <v>0</v>
      </c>
      <c r="R5" s="27" t="b">
        <f t="shared" si="14"/>
        <v>0</v>
      </c>
      <c r="S5" s="27">
        <f t="shared" si="15"/>
        <v>0</v>
      </c>
      <c r="T5" s="27" t="b">
        <f t="shared" si="16"/>
        <v>0</v>
      </c>
      <c r="U5" s="27">
        <f t="shared" si="17"/>
        <v>0</v>
      </c>
      <c r="V5" s="27" t="b">
        <f t="shared" si="18"/>
        <v>0</v>
      </c>
      <c r="W5" s="27">
        <f t="shared" si="19"/>
        <v>0</v>
      </c>
      <c r="X5" s="15"/>
      <c r="AG5" s="16"/>
    </row>
    <row r="6" spans="1:33" ht="12" customHeight="1">
      <c r="B6" s="19">
        <v>3</v>
      </c>
      <c r="C6" s="25"/>
      <c r="D6" s="27">
        <f t="shared" si="0"/>
        <v>0</v>
      </c>
      <c r="E6" s="27" t="str">
        <f t="shared" si="1"/>
        <v/>
      </c>
      <c r="F6" s="27" t="b">
        <f t="shared" si="2"/>
        <v>0</v>
      </c>
      <c r="G6" s="27" t="b">
        <f t="shared" si="3"/>
        <v>0</v>
      </c>
      <c r="H6" s="27" t="b">
        <f t="shared" si="4"/>
        <v>0</v>
      </c>
      <c r="I6" s="27">
        <f t="shared" si="5"/>
        <v>0</v>
      </c>
      <c r="J6" s="27" t="b">
        <f t="shared" si="6"/>
        <v>0</v>
      </c>
      <c r="K6" s="27" t="b">
        <f t="shared" si="7"/>
        <v>0</v>
      </c>
      <c r="L6" s="27">
        <f t="shared" si="8"/>
        <v>0</v>
      </c>
      <c r="M6" s="27" t="b">
        <f t="shared" si="9"/>
        <v>0</v>
      </c>
      <c r="N6" s="27" t="b">
        <f t="shared" si="10"/>
        <v>0</v>
      </c>
      <c r="O6" s="27">
        <f t="shared" si="11"/>
        <v>0</v>
      </c>
      <c r="P6" s="27" t="b">
        <f t="shared" si="12"/>
        <v>0</v>
      </c>
      <c r="Q6" s="27" t="b">
        <f t="shared" si="13"/>
        <v>0</v>
      </c>
      <c r="R6" s="27" t="b">
        <f t="shared" si="14"/>
        <v>0</v>
      </c>
      <c r="S6" s="27">
        <f t="shared" si="15"/>
        <v>0</v>
      </c>
      <c r="T6" s="27" t="b">
        <f t="shared" si="16"/>
        <v>0</v>
      </c>
      <c r="U6" s="27">
        <f t="shared" si="17"/>
        <v>0</v>
      </c>
      <c r="V6" s="27" t="b">
        <f t="shared" si="18"/>
        <v>0</v>
      </c>
      <c r="W6" s="27">
        <f t="shared" si="19"/>
        <v>0</v>
      </c>
      <c r="X6" s="15"/>
      <c r="AG6" s="16"/>
    </row>
    <row r="7" spans="1:33" ht="12" customHeight="1">
      <c r="B7" s="18">
        <v>4</v>
      </c>
      <c r="C7" s="25"/>
      <c r="D7" s="27">
        <f t="shared" si="0"/>
        <v>0</v>
      </c>
      <c r="E7" s="27" t="str">
        <f t="shared" si="1"/>
        <v/>
      </c>
      <c r="F7" s="27" t="b">
        <f t="shared" si="2"/>
        <v>0</v>
      </c>
      <c r="G7" s="27" t="b">
        <f t="shared" si="3"/>
        <v>0</v>
      </c>
      <c r="H7" s="27" t="b">
        <f t="shared" si="4"/>
        <v>0</v>
      </c>
      <c r="I7" s="27">
        <f t="shared" si="5"/>
        <v>0</v>
      </c>
      <c r="J7" s="27" t="b">
        <f t="shared" si="6"/>
        <v>0</v>
      </c>
      <c r="K7" s="27" t="b">
        <f t="shared" si="7"/>
        <v>0</v>
      </c>
      <c r="L7" s="27">
        <f t="shared" si="8"/>
        <v>0</v>
      </c>
      <c r="M7" s="27" t="b">
        <f t="shared" si="9"/>
        <v>0</v>
      </c>
      <c r="N7" s="27" t="b">
        <f t="shared" si="10"/>
        <v>0</v>
      </c>
      <c r="O7" s="27">
        <f t="shared" si="11"/>
        <v>0</v>
      </c>
      <c r="P7" s="27" t="b">
        <f t="shared" si="12"/>
        <v>0</v>
      </c>
      <c r="Q7" s="27" t="b">
        <f t="shared" si="13"/>
        <v>0</v>
      </c>
      <c r="R7" s="27" t="b">
        <f t="shared" si="14"/>
        <v>0</v>
      </c>
      <c r="S7" s="27">
        <f t="shared" si="15"/>
        <v>0</v>
      </c>
      <c r="T7" s="27" t="b">
        <f t="shared" si="16"/>
        <v>0</v>
      </c>
      <c r="U7" s="27">
        <f t="shared" si="17"/>
        <v>0</v>
      </c>
      <c r="V7" s="27" t="b">
        <f t="shared" si="18"/>
        <v>0</v>
      </c>
      <c r="W7" s="27">
        <f t="shared" si="19"/>
        <v>0</v>
      </c>
      <c r="X7" s="15"/>
      <c r="AG7" s="16"/>
    </row>
    <row r="8" spans="1:33" ht="12" customHeight="1">
      <c r="B8" s="18">
        <v>5</v>
      </c>
      <c r="C8" s="25"/>
      <c r="D8" s="27">
        <f t="shared" si="0"/>
        <v>0</v>
      </c>
      <c r="E8" s="27" t="str">
        <f t="shared" si="1"/>
        <v/>
      </c>
      <c r="F8" s="27" t="b">
        <f t="shared" si="2"/>
        <v>0</v>
      </c>
      <c r="G8" s="27" t="b">
        <f t="shared" si="3"/>
        <v>0</v>
      </c>
      <c r="H8" s="27" t="b">
        <f t="shared" si="4"/>
        <v>0</v>
      </c>
      <c r="I8" s="27">
        <f t="shared" si="5"/>
        <v>0</v>
      </c>
      <c r="J8" s="27" t="b">
        <f t="shared" si="6"/>
        <v>0</v>
      </c>
      <c r="K8" s="27" t="b">
        <f t="shared" si="7"/>
        <v>0</v>
      </c>
      <c r="L8" s="27">
        <f t="shared" si="8"/>
        <v>0</v>
      </c>
      <c r="M8" s="27" t="b">
        <f t="shared" si="9"/>
        <v>0</v>
      </c>
      <c r="N8" s="27" t="b">
        <f t="shared" si="10"/>
        <v>0</v>
      </c>
      <c r="O8" s="27">
        <f t="shared" si="11"/>
        <v>0</v>
      </c>
      <c r="P8" s="27" t="b">
        <f t="shared" si="12"/>
        <v>0</v>
      </c>
      <c r="Q8" s="27" t="b">
        <f t="shared" si="13"/>
        <v>0</v>
      </c>
      <c r="R8" s="27" t="b">
        <f t="shared" si="14"/>
        <v>0</v>
      </c>
      <c r="S8" s="27">
        <f t="shared" si="15"/>
        <v>0</v>
      </c>
      <c r="T8" s="27" t="b">
        <f t="shared" si="16"/>
        <v>0</v>
      </c>
      <c r="U8" s="27">
        <f t="shared" si="17"/>
        <v>0</v>
      </c>
      <c r="V8" s="27" t="b">
        <f t="shared" si="18"/>
        <v>0</v>
      </c>
      <c r="W8" s="27">
        <f t="shared" si="19"/>
        <v>0</v>
      </c>
      <c r="X8" s="15"/>
      <c r="AG8" s="16"/>
    </row>
    <row r="9" spans="1:33" ht="12" customHeight="1">
      <c r="B9" s="18">
        <v>6</v>
      </c>
      <c r="C9" s="25"/>
      <c r="D9" s="27">
        <f t="shared" si="0"/>
        <v>0</v>
      </c>
      <c r="E9" s="27" t="str">
        <f t="shared" si="1"/>
        <v/>
      </c>
      <c r="F9" s="27" t="b">
        <f t="shared" si="2"/>
        <v>0</v>
      </c>
      <c r="G9" s="27" t="b">
        <f t="shared" si="3"/>
        <v>0</v>
      </c>
      <c r="H9" s="27" t="b">
        <f t="shared" si="4"/>
        <v>0</v>
      </c>
      <c r="I9" s="27">
        <f t="shared" si="5"/>
        <v>0</v>
      </c>
      <c r="J9" s="27" t="b">
        <f t="shared" si="6"/>
        <v>0</v>
      </c>
      <c r="K9" s="27" t="b">
        <f t="shared" si="7"/>
        <v>0</v>
      </c>
      <c r="L9" s="27">
        <f t="shared" si="8"/>
        <v>0</v>
      </c>
      <c r="M9" s="27" t="b">
        <f t="shared" si="9"/>
        <v>0</v>
      </c>
      <c r="N9" s="27" t="b">
        <f t="shared" si="10"/>
        <v>0</v>
      </c>
      <c r="O9" s="27">
        <f t="shared" si="11"/>
        <v>0</v>
      </c>
      <c r="P9" s="27" t="b">
        <f t="shared" si="12"/>
        <v>0</v>
      </c>
      <c r="Q9" s="27" t="b">
        <f t="shared" si="13"/>
        <v>0</v>
      </c>
      <c r="R9" s="27" t="b">
        <f t="shared" si="14"/>
        <v>0</v>
      </c>
      <c r="S9" s="27">
        <f t="shared" si="15"/>
        <v>0</v>
      </c>
      <c r="T9" s="27" t="b">
        <f t="shared" si="16"/>
        <v>0</v>
      </c>
      <c r="U9" s="27">
        <f t="shared" si="17"/>
        <v>0</v>
      </c>
      <c r="V9" s="27" t="b">
        <f t="shared" si="18"/>
        <v>0</v>
      </c>
      <c r="W9" s="27">
        <f t="shared" si="19"/>
        <v>0</v>
      </c>
      <c r="X9" s="15"/>
      <c r="AG9" s="16"/>
    </row>
    <row r="10" spans="1:33" ht="12" customHeight="1">
      <c r="B10" s="18">
        <v>7</v>
      </c>
      <c r="C10" s="25"/>
      <c r="D10" s="27">
        <f t="shared" si="0"/>
        <v>0</v>
      </c>
      <c r="E10" s="27" t="str">
        <f t="shared" si="1"/>
        <v/>
      </c>
      <c r="F10" s="27" t="b">
        <f t="shared" si="2"/>
        <v>0</v>
      </c>
      <c r="G10" s="27" t="b">
        <f t="shared" si="3"/>
        <v>0</v>
      </c>
      <c r="H10" s="27" t="b">
        <f t="shared" si="4"/>
        <v>0</v>
      </c>
      <c r="I10" s="27">
        <f t="shared" si="5"/>
        <v>0</v>
      </c>
      <c r="J10" s="27" t="b">
        <f t="shared" si="6"/>
        <v>0</v>
      </c>
      <c r="K10" s="27" t="b">
        <f t="shared" si="7"/>
        <v>0</v>
      </c>
      <c r="L10" s="27">
        <f t="shared" si="8"/>
        <v>0</v>
      </c>
      <c r="M10" s="27" t="b">
        <f t="shared" si="9"/>
        <v>0</v>
      </c>
      <c r="N10" s="27" t="b">
        <f t="shared" si="10"/>
        <v>0</v>
      </c>
      <c r="O10" s="27">
        <f t="shared" si="11"/>
        <v>0</v>
      </c>
      <c r="P10" s="27" t="b">
        <f t="shared" si="12"/>
        <v>0</v>
      </c>
      <c r="Q10" s="27" t="b">
        <f t="shared" si="13"/>
        <v>0</v>
      </c>
      <c r="R10" s="27" t="b">
        <f t="shared" si="14"/>
        <v>0</v>
      </c>
      <c r="S10" s="27">
        <f t="shared" si="15"/>
        <v>0</v>
      </c>
      <c r="T10" s="27" t="b">
        <f t="shared" si="16"/>
        <v>0</v>
      </c>
      <c r="U10" s="27">
        <f t="shared" si="17"/>
        <v>0</v>
      </c>
      <c r="V10" s="27" t="b">
        <f t="shared" si="18"/>
        <v>0</v>
      </c>
      <c r="W10" s="27">
        <f t="shared" si="19"/>
        <v>0</v>
      </c>
      <c r="X10" s="15"/>
      <c r="AG10" s="16"/>
    </row>
    <row r="11" spans="1:33" ht="12" customHeight="1">
      <c r="B11" s="18">
        <v>8</v>
      </c>
      <c r="C11" s="25"/>
      <c r="D11" s="27">
        <f t="shared" si="0"/>
        <v>0</v>
      </c>
      <c r="E11" s="27" t="str">
        <f t="shared" si="1"/>
        <v/>
      </c>
      <c r="F11" s="27" t="b">
        <f t="shared" si="2"/>
        <v>0</v>
      </c>
      <c r="G11" s="27" t="b">
        <f t="shared" si="3"/>
        <v>0</v>
      </c>
      <c r="H11" s="27" t="b">
        <f t="shared" si="4"/>
        <v>0</v>
      </c>
      <c r="I11" s="27">
        <f t="shared" si="5"/>
        <v>0</v>
      </c>
      <c r="J11" s="27" t="b">
        <f t="shared" si="6"/>
        <v>0</v>
      </c>
      <c r="K11" s="27" t="b">
        <f t="shared" si="7"/>
        <v>0</v>
      </c>
      <c r="L11" s="27">
        <f t="shared" si="8"/>
        <v>0</v>
      </c>
      <c r="M11" s="27" t="b">
        <f t="shared" si="9"/>
        <v>0</v>
      </c>
      <c r="N11" s="27" t="b">
        <f t="shared" si="10"/>
        <v>0</v>
      </c>
      <c r="O11" s="27">
        <f t="shared" si="11"/>
        <v>0</v>
      </c>
      <c r="P11" s="27" t="b">
        <f t="shared" si="12"/>
        <v>0</v>
      </c>
      <c r="Q11" s="27" t="b">
        <f t="shared" si="13"/>
        <v>0</v>
      </c>
      <c r="R11" s="27" t="b">
        <f t="shared" si="14"/>
        <v>0</v>
      </c>
      <c r="S11" s="27">
        <f t="shared" si="15"/>
        <v>0</v>
      </c>
      <c r="T11" s="27" t="b">
        <f t="shared" si="16"/>
        <v>0</v>
      </c>
      <c r="U11" s="27">
        <f t="shared" si="17"/>
        <v>0</v>
      </c>
      <c r="V11" s="27" t="b">
        <f t="shared" si="18"/>
        <v>0</v>
      </c>
      <c r="W11" s="27">
        <f t="shared" si="19"/>
        <v>0</v>
      </c>
      <c r="X11" s="15"/>
      <c r="AG11" s="16"/>
    </row>
    <row r="12" spans="1:33" ht="12" customHeight="1">
      <c r="A12" s="16" t="s">
        <v>11</v>
      </c>
      <c r="B12" s="17" t="s">
        <v>3</v>
      </c>
      <c r="C12" s="24">
        <f>SUM(C3:C11)</f>
        <v>0</v>
      </c>
      <c r="D12" s="27">
        <f t="shared" si="0"/>
        <v>0</v>
      </c>
      <c r="E12" s="27">
        <f t="shared" si="1"/>
        <v>0</v>
      </c>
      <c r="F12" s="27" t="b">
        <f t="shared" si="2"/>
        <v>0</v>
      </c>
      <c r="G12" s="27" t="b">
        <f t="shared" si="3"/>
        <v>0</v>
      </c>
      <c r="H12" s="27" t="b">
        <f t="shared" si="4"/>
        <v>0</v>
      </c>
      <c r="I12" s="27" t="str">
        <f t="shared" si="5"/>
        <v/>
      </c>
      <c r="J12" s="27" t="b">
        <f t="shared" si="6"/>
        <v>0</v>
      </c>
      <c r="K12" s="27" t="b">
        <f t="shared" si="7"/>
        <v>0</v>
      </c>
      <c r="L12" s="27" t="str">
        <f t="shared" si="8"/>
        <v/>
      </c>
      <c r="M12" s="27" t="b">
        <f t="shared" si="9"/>
        <v>0</v>
      </c>
      <c r="N12" s="27" t="b">
        <f t="shared" si="10"/>
        <v>0</v>
      </c>
      <c r="O12" s="27" t="str">
        <f t="shared" si="11"/>
        <v/>
      </c>
      <c r="P12" s="27" t="b">
        <f t="shared" si="12"/>
        <v>0</v>
      </c>
      <c r="Q12" s="27" t="b">
        <f t="shared" si="13"/>
        <v>0</v>
      </c>
      <c r="R12" s="27" t="b">
        <f t="shared" si="14"/>
        <v>0</v>
      </c>
      <c r="S12" s="27" t="str">
        <f t="shared" si="15"/>
        <v/>
      </c>
      <c r="T12" s="27" t="b">
        <f t="shared" si="16"/>
        <v>0</v>
      </c>
      <c r="U12" s="27" t="str">
        <f t="shared" si="17"/>
        <v/>
      </c>
      <c r="V12" s="27" t="b">
        <f t="shared" si="18"/>
        <v>0</v>
      </c>
      <c r="W12" s="27" t="str">
        <f t="shared" si="19"/>
        <v/>
      </c>
      <c r="X12" s="15"/>
      <c r="AG12" s="16"/>
    </row>
    <row r="13" spans="1:33" ht="12" customHeight="1">
      <c r="B13" s="18">
        <v>1</v>
      </c>
      <c r="C13" s="25"/>
      <c r="D13" s="27">
        <f t="shared" si="0"/>
        <v>0</v>
      </c>
      <c r="E13" s="27" t="str">
        <f t="shared" si="1"/>
        <v/>
      </c>
      <c r="F13" s="27" t="b">
        <f t="shared" si="2"/>
        <v>0</v>
      </c>
      <c r="G13" s="27" t="b">
        <f t="shared" si="3"/>
        <v>0</v>
      </c>
      <c r="H13" s="27" t="b">
        <f t="shared" si="4"/>
        <v>0</v>
      </c>
      <c r="I13" s="27">
        <f t="shared" si="5"/>
        <v>0</v>
      </c>
      <c r="J13" s="27" t="b">
        <f t="shared" si="6"/>
        <v>0</v>
      </c>
      <c r="K13" s="27" t="b">
        <f t="shared" si="7"/>
        <v>0</v>
      </c>
      <c r="L13" s="27">
        <f t="shared" si="8"/>
        <v>0</v>
      </c>
      <c r="M13" s="27" t="b">
        <f t="shared" si="9"/>
        <v>0</v>
      </c>
      <c r="N13" s="27" t="b">
        <f t="shared" si="10"/>
        <v>0</v>
      </c>
      <c r="O13" s="27">
        <f t="shared" si="11"/>
        <v>0</v>
      </c>
      <c r="P13" s="27" t="b">
        <f t="shared" si="12"/>
        <v>0</v>
      </c>
      <c r="Q13" s="27" t="b">
        <f t="shared" si="13"/>
        <v>0</v>
      </c>
      <c r="R13" s="27" t="b">
        <f t="shared" si="14"/>
        <v>0</v>
      </c>
      <c r="S13" s="27">
        <f t="shared" si="15"/>
        <v>0</v>
      </c>
      <c r="T13" s="27" t="b">
        <f t="shared" si="16"/>
        <v>0</v>
      </c>
      <c r="U13" s="27">
        <f t="shared" si="17"/>
        <v>0</v>
      </c>
      <c r="V13" s="27" t="b">
        <f t="shared" si="18"/>
        <v>0</v>
      </c>
      <c r="W13" s="27">
        <f t="shared" si="19"/>
        <v>0</v>
      </c>
    </row>
    <row r="14" spans="1:33" ht="12" customHeight="1">
      <c r="B14" s="19">
        <v>2</v>
      </c>
      <c r="C14" s="25"/>
      <c r="D14" s="27">
        <f t="shared" si="0"/>
        <v>0</v>
      </c>
      <c r="E14" s="27" t="str">
        <f t="shared" si="1"/>
        <v/>
      </c>
      <c r="F14" s="27" t="b">
        <f t="shared" si="2"/>
        <v>0</v>
      </c>
      <c r="G14" s="27" t="b">
        <f t="shared" si="3"/>
        <v>0</v>
      </c>
      <c r="H14" s="27" t="b">
        <f t="shared" si="4"/>
        <v>0</v>
      </c>
      <c r="I14" s="27">
        <f t="shared" si="5"/>
        <v>0</v>
      </c>
      <c r="J14" s="27" t="b">
        <f t="shared" si="6"/>
        <v>0</v>
      </c>
      <c r="K14" s="27" t="b">
        <f t="shared" si="7"/>
        <v>0</v>
      </c>
      <c r="L14" s="27">
        <f t="shared" si="8"/>
        <v>0</v>
      </c>
      <c r="M14" s="27" t="b">
        <f t="shared" si="9"/>
        <v>0</v>
      </c>
      <c r="N14" s="27" t="b">
        <f t="shared" si="10"/>
        <v>0</v>
      </c>
      <c r="O14" s="27">
        <f t="shared" si="11"/>
        <v>0</v>
      </c>
      <c r="P14" s="27" t="b">
        <f t="shared" si="12"/>
        <v>0</v>
      </c>
      <c r="Q14" s="27" t="b">
        <f t="shared" si="13"/>
        <v>0</v>
      </c>
      <c r="R14" s="27" t="b">
        <f t="shared" si="14"/>
        <v>0</v>
      </c>
      <c r="S14" s="27">
        <f t="shared" si="15"/>
        <v>0</v>
      </c>
      <c r="T14" s="27" t="b">
        <f t="shared" si="16"/>
        <v>0</v>
      </c>
      <c r="U14" s="27">
        <f t="shared" si="17"/>
        <v>0</v>
      </c>
      <c r="V14" s="27" t="b">
        <f t="shared" si="18"/>
        <v>0</v>
      </c>
      <c r="W14" s="27">
        <f t="shared" si="19"/>
        <v>0</v>
      </c>
    </row>
    <row r="15" spans="1:33" ht="12" customHeight="1">
      <c r="B15" s="19">
        <v>3</v>
      </c>
      <c r="C15" s="25"/>
      <c r="D15" s="27">
        <f t="shared" si="0"/>
        <v>0</v>
      </c>
      <c r="E15" s="27" t="str">
        <f t="shared" si="1"/>
        <v/>
      </c>
      <c r="F15" s="27" t="b">
        <f t="shared" si="2"/>
        <v>0</v>
      </c>
      <c r="G15" s="27" t="b">
        <f t="shared" si="3"/>
        <v>0</v>
      </c>
      <c r="H15" s="27" t="b">
        <f t="shared" si="4"/>
        <v>0</v>
      </c>
      <c r="I15" s="27">
        <f t="shared" si="5"/>
        <v>0</v>
      </c>
      <c r="J15" s="27" t="b">
        <f t="shared" si="6"/>
        <v>0</v>
      </c>
      <c r="K15" s="27" t="b">
        <f t="shared" si="7"/>
        <v>0</v>
      </c>
      <c r="L15" s="27">
        <f t="shared" si="8"/>
        <v>0</v>
      </c>
      <c r="M15" s="27" t="b">
        <f t="shared" si="9"/>
        <v>0</v>
      </c>
      <c r="N15" s="27" t="b">
        <f t="shared" si="10"/>
        <v>0</v>
      </c>
      <c r="O15" s="27">
        <f t="shared" si="11"/>
        <v>0</v>
      </c>
      <c r="P15" s="27" t="b">
        <f t="shared" si="12"/>
        <v>0</v>
      </c>
      <c r="Q15" s="27" t="b">
        <f t="shared" si="13"/>
        <v>0</v>
      </c>
      <c r="R15" s="27" t="b">
        <f t="shared" si="14"/>
        <v>0</v>
      </c>
      <c r="S15" s="27">
        <f t="shared" si="15"/>
        <v>0</v>
      </c>
      <c r="T15" s="27" t="b">
        <f t="shared" si="16"/>
        <v>0</v>
      </c>
      <c r="U15" s="27">
        <f t="shared" si="17"/>
        <v>0</v>
      </c>
      <c r="V15" s="27" t="b">
        <f t="shared" si="18"/>
        <v>0</v>
      </c>
      <c r="W15" s="27">
        <f t="shared" si="19"/>
        <v>0</v>
      </c>
    </row>
    <row r="16" spans="1:33" ht="12" customHeight="1">
      <c r="B16" s="18">
        <v>4</v>
      </c>
      <c r="C16" s="25"/>
      <c r="D16" s="27">
        <f t="shared" si="0"/>
        <v>0</v>
      </c>
      <c r="E16" s="27" t="str">
        <f t="shared" si="1"/>
        <v/>
      </c>
      <c r="F16" s="27" t="b">
        <f t="shared" si="2"/>
        <v>0</v>
      </c>
      <c r="G16" s="27" t="b">
        <f t="shared" si="3"/>
        <v>0</v>
      </c>
      <c r="H16" s="27" t="b">
        <f t="shared" si="4"/>
        <v>0</v>
      </c>
      <c r="I16" s="27">
        <f t="shared" si="5"/>
        <v>0</v>
      </c>
      <c r="J16" s="27" t="b">
        <f t="shared" si="6"/>
        <v>0</v>
      </c>
      <c r="K16" s="27" t="b">
        <f t="shared" si="7"/>
        <v>0</v>
      </c>
      <c r="L16" s="27">
        <f t="shared" si="8"/>
        <v>0</v>
      </c>
      <c r="M16" s="27" t="b">
        <f t="shared" si="9"/>
        <v>0</v>
      </c>
      <c r="N16" s="27" t="b">
        <f t="shared" si="10"/>
        <v>0</v>
      </c>
      <c r="O16" s="27">
        <f t="shared" si="11"/>
        <v>0</v>
      </c>
      <c r="P16" s="27" t="b">
        <f t="shared" si="12"/>
        <v>0</v>
      </c>
      <c r="Q16" s="27" t="b">
        <f t="shared" si="13"/>
        <v>0</v>
      </c>
      <c r="R16" s="27" t="b">
        <f t="shared" si="14"/>
        <v>0</v>
      </c>
      <c r="S16" s="27">
        <f t="shared" si="15"/>
        <v>0</v>
      </c>
      <c r="T16" s="27" t="b">
        <f t="shared" si="16"/>
        <v>0</v>
      </c>
      <c r="U16" s="27">
        <f t="shared" si="17"/>
        <v>0</v>
      </c>
      <c r="V16" s="27" t="b">
        <f t="shared" si="18"/>
        <v>0</v>
      </c>
      <c r="W16" s="27">
        <f t="shared" si="19"/>
        <v>0</v>
      </c>
    </row>
    <row r="17" spans="1:24" ht="12" customHeight="1">
      <c r="B17" s="18">
        <v>5</v>
      </c>
      <c r="C17" s="25"/>
      <c r="D17" s="27">
        <f t="shared" si="0"/>
        <v>0</v>
      </c>
      <c r="E17" s="27" t="str">
        <f t="shared" si="1"/>
        <v/>
      </c>
      <c r="F17" s="27" t="b">
        <f t="shared" si="2"/>
        <v>0</v>
      </c>
      <c r="G17" s="27" t="b">
        <f t="shared" si="3"/>
        <v>0</v>
      </c>
      <c r="H17" s="27" t="b">
        <f t="shared" si="4"/>
        <v>0</v>
      </c>
      <c r="I17" s="27">
        <f t="shared" si="5"/>
        <v>0</v>
      </c>
      <c r="J17" s="27" t="b">
        <f t="shared" si="6"/>
        <v>0</v>
      </c>
      <c r="K17" s="27" t="b">
        <f t="shared" si="7"/>
        <v>0</v>
      </c>
      <c r="L17" s="27">
        <f t="shared" si="8"/>
        <v>0</v>
      </c>
      <c r="M17" s="27" t="b">
        <f t="shared" si="9"/>
        <v>0</v>
      </c>
      <c r="N17" s="27" t="b">
        <f t="shared" si="10"/>
        <v>0</v>
      </c>
      <c r="O17" s="27">
        <f t="shared" si="11"/>
        <v>0</v>
      </c>
      <c r="P17" s="27" t="b">
        <f t="shared" si="12"/>
        <v>0</v>
      </c>
      <c r="Q17" s="27" t="b">
        <f t="shared" si="13"/>
        <v>0</v>
      </c>
      <c r="R17" s="27" t="b">
        <f t="shared" si="14"/>
        <v>0</v>
      </c>
      <c r="S17" s="27">
        <f t="shared" si="15"/>
        <v>0</v>
      </c>
      <c r="T17" s="27" t="b">
        <f t="shared" si="16"/>
        <v>0</v>
      </c>
      <c r="U17" s="27">
        <f t="shared" si="17"/>
        <v>0</v>
      </c>
      <c r="V17" s="27" t="b">
        <f t="shared" si="18"/>
        <v>0</v>
      </c>
      <c r="W17" s="27">
        <f t="shared" si="19"/>
        <v>0</v>
      </c>
    </row>
    <row r="18" spans="1:24" s="15" customFormat="1" ht="12" customHeight="1">
      <c r="B18" s="18">
        <v>6</v>
      </c>
      <c r="C18" s="25"/>
      <c r="D18" s="27">
        <f t="shared" si="0"/>
        <v>0</v>
      </c>
      <c r="E18" s="27" t="str">
        <f t="shared" si="1"/>
        <v/>
      </c>
      <c r="F18" s="27" t="b">
        <f t="shared" si="2"/>
        <v>0</v>
      </c>
      <c r="G18" s="27" t="b">
        <f t="shared" si="3"/>
        <v>0</v>
      </c>
      <c r="H18" s="27" t="b">
        <f t="shared" si="4"/>
        <v>0</v>
      </c>
      <c r="I18" s="27">
        <f t="shared" si="5"/>
        <v>0</v>
      </c>
      <c r="J18" s="27" t="b">
        <f t="shared" si="6"/>
        <v>0</v>
      </c>
      <c r="K18" s="27" t="b">
        <f t="shared" si="7"/>
        <v>0</v>
      </c>
      <c r="L18" s="27">
        <f t="shared" si="8"/>
        <v>0</v>
      </c>
      <c r="M18" s="27" t="b">
        <f t="shared" si="9"/>
        <v>0</v>
      </c>
      <c r="N18" s="27" t="b">
        <f t="shared" si="10"/>
        <v>0</v>
      </c>
      <c r="O18" s="27">
        <f t="shared" si="11"/>
        <v>0</v>
      </c>
      <c r="P18" s="27" t="b">
        <f t="shared" si="12"/>
        <v>0</v>
      </c>
      <c r="Q18" s="27" t="b">
        <f t="shared" si="13"/>
        <v>0</v>
      </c>
      <c r="R18" s="27" t="b">
        <f t="shared" si="14"/>
        <v>0</v>
      </c>
      <c r="S18" s="27">
        <f t="shared" si="15"/>
        <v>0</v>
      </c>
      <c r="T18" s="27" t="b">
        <f t="shared" si="16"/>
        <v>0</v>
      </c>
      <c r="U18" s="27">
        <f t="shared" si="17"/>
        <v>0</v>
      </c>
      <c r="V18" s="27" t="b">
        <f t="shared" si="18"/>
        <v>0</v>
      </c>
      <c r="W18" s="27">
        <f t="shared" si="19"/>
        <v>0</v>
      </c>
      <c r="X18" s="20"/>
    </row>
    <row r="19" spans="1:24" s="15" customFormat="1" ht="12" customHeight="1">
      <c r="B19" s="18">
        <v>7</v>
      </c>
      <c r="C19" s="25"/>
      <c r="D19" s="27">
        <f t="shared" si="0"/>
        <v>0</v>
      </c>
      <c r="E19" s="27" t="str">
        <f t="shared" si="1"/>
        <v/>
      </c>
      <c r="F19" s="27" t="b">
        <f t="shared" si="2"/>
        <v>0</v>
      </c>
      <c r="G19" s="27" t="b">
        <f t="shared" si="3"/>
        <v>0</v>
      </c>
      <c r="H19" s="27" t="b">
        <f t="shared" si="4"/>
        <v>0</v>
      </c>
      <c r="I19" s="27">
        <f t="shared" si="5"/>
        <v>0</v>
      </c>
      <c r="J19" s="27" t="b">
        <f t="shared" si="6"/>
        <v>0</v>
      </c>
      <c r="K19" s="27" t="b">
        <f t="shared" si="7"/>
        <v>0</v>
      </c>
      <c r="L19" s="27">
        <f t="shared" si="8"/>
        <v>0</v>
      </c>
      <c r="M19" s="27" t="b">
        <f t="shared" si="9"/>
        <v>0</v>
      </c>
      <c r="N19" s="27" t="b">
        <f t="shared" si="10"/>
        <v>0</v>
      </c>
      <c r="O19" s="27">
        <f t="shared" si="11"/>
        <v>0</v>
      </c>
      <c r="P19" s="27" t="b">
        <f t="shared" si="12"/>
        <v>0</v>
      </c>
      <c r="Q19" s="27" t="b">
        <f t="shared" si="13"/>
        <v>0</v>
      </c>
      <c r="R19" s="27" t="b">
        <f t="shared" si="14"/>
        <v>0</v>
      </c>
      <c r="S19" s="27">
        <f t="shared" si="15"/>
        <v>0</v>
      </c>
      <c r="T19" s="27" t="b">
        <f t="shared" si="16"/>
        <v>0</v>
      </c>
      <c r="U19" s="27">
        <f t="shared" si="17"/>
        <v>0</v>
      </c>
      <c r="V19" s="27" t="b">
        <f t="shared" si="18"/>
        <v>0</v>
      </c>
      <c r="W19" s="27">
        <f t="shared" si="19"/>
        <v>0</v>
      </c>
      <c r="X19" s="16"/>
    </row>
    <row r="20" spans="1:24" s="15" customFormat="1" ht="12" customHeight="1">
      <c r="B20" s="18">
        <v>8</v>
      </c>
      <c r="C20" s="25"/>
      <c r="D20" s="27">
        <f t="shared" si="0"/>
        <v>0</v>
      </c>
      <c r="E20" s="27" t="str">
        <f t="shared" si="1"/>
        <v/>
      </c>
      <c r="F20" s="27" t="b">
        <f t="shared" si="2"/>
        <v>0</v>
      </c>
      <c r="G20" s="27" t="b">
        <f t="shared" si="3"/>
        <v>0</v>
      </c>
      <c r="H20" s="27" t="b">
        <f t="shared" si="4"/>
        <v>0</v>
      </c>
      <c r="I20" s="27">
        <f t="shared" si="5"/>
        <v>0</v>
      </c>
      <c r="J20" s="27" t="b">
        <f t="shared" si="6"/>
        <v>0</v>
      </c>
      <c r="K20" s="27" t="b">
        <f t="shared" si="7"/>
        <v>0</v>
      </c>
      <c r="L20" s="27">
        <f t="shared" si="8"/>
        <v>0</v>
      </c>
      <c r="M20" s="27" t="b">
        <f t="shared" si="9"/>
        <v>0</v>
      </c>
      <c r="N20" s="27" t="b">
        <f t="shared" si="10"/>
        <v>0</v>
      </c>
      <c r="O20" s="27">
        <f t="shared" si="11"/>
        <v>0</v>
      </c>
      <c r="P20" s="27" t="b">
        <f t="shared" si="12"/>
        <v>0</v>
      </c>
      <c r="Q20" s="27" t="b">
        <f t="shared" si="13"/>
        <v>0</v>
      </c>
      <c r="R20" s="27" t="b">
        <f t="shared" si="14"/>
        <v>0</v>
      </c>
      <c r="S20" s="27">
        <f t="shared" si="15"/>
        <v>0</v>
      </c>
      <c r="T20" s="27" t="b">
        <f t="shared" si="16"/>
        <v>0</v>
      </c>
      <c r="U20" s="27">
        <f t="shared" si="17"/>
        <v>0</v>
      </c>
      <c r="V20" s="27" t="b">
        <f t="shared" si="18"/>
        <v>0</v>
      </c>
      <c r="W20" s="27">
        <f t="shared" si="19"/>
        <v>0</v>
      </c>
      <c r="X20" s="16"/>
    </row>
    <row r="21" spans="1:24" s="15" customFormat="1" ht="12" customHeight="1">
      <c r="A21" s="16" t="s">
        <v>11</v>
      </c>
      <c r="B21" s="17" t="s">
        <v>4</v>
      </c>
      <c r="C21" s="24">
        <f>SUM(C12:C20)</f>
        <v>0</v>
      </c>
      <c r="D21" s="27">
        <f t="shared" si="0"/>
        <v>0</v>
      </c>
      <c r="E21" s="27">
        <f t="shared" si="1"/>
        <v>0</v>
      </c>
      <c r="F21" s="27" t="b">
        <f t="shared" si="2"/>
        <v>0</v>
      </c>
      <c r="G21" s="27" t="b">
        <f t="shared" si="3"/>
        <v>0</v>
      </c>
      <c r="H21" s="27" t="b">
        <f t="shared" si="4"/>
        <v>0</v>
      </c>
      <c r="I21" s="27" t="str">
        <f t="shared" si="5"/>
        <v/>
      </c>
      <c r="J21" s="27" t="b">
        <f t="shared" si="6"/>
        <v>0</v>
      </c>
      <c r="K21" s="27" t="b">
        <f t="shared" si="7"/>
        <v>0</v>
      </c>
      <c r="L21" s="27" t="str">
        <f t="shared" si="8"/>
        <v/>
      </c>
      <c r="M21" s="27" t="b">
        <f t="shared" si="9"/>
        <v>0</v>
      </c>
      <c r="N21" s="27" t="b">
        <f t="shared" si="10"/>
        <v>0</v>
      </c>
      <c r="O21" s="27" t="str">
        <f t="shared" si="11"/>
        <v/>
      </c>
      <c r="P21" s="27" t="b">
        <f t="shared" si="12"/>
        <v>0</v>
      </c>
      <c r="Q21" s="27" t="b">
        <f t="shared" si="13"/>
        <v>0</v>
      </c>
      <c r="R21" s="27" t="b">
        <f t="shared" si="14"/>
        <v>0</v>
      </c>
      <c r="S21" s="27" t="str">
        <f t="shared" si="15"/>
        <v/>
      </c>
      <c r="T21" s="27" t="b">
        <f t="shared" si="16"/>
        <v>0</v>
      </c>
      <c r="U21" s="27" t="str">
        <f t="shared" si="17"/>
        <v/>
      </c>
      <c r="V21" s="27" t="b">
        <f t="shared" si="18"/>
        <v>0</v>
      </c>
      <c r="W21" s="27" t="str">
        <f t="shared" si="19"/>
        <v/>
      </c>
      <c r="X21" s="16"/>
    </row>
    <row r="22" spans="1:24" s="15" customFormat="1" ht="12" customHeight="1">
      <c r="B22" s="18">
        <v>1</v>
      </c>
      <c r="C22" s="25"/>
      <c r="D22" s="27">
        <f t="shared" si="0"/>
        <v>0</v>
      </c>
      <c r="E22" s="27" t="str">
        <f t="shared" si="1"/>
        <v/>
      </c>
      <c r="F22" s="27" t="b">
        <f t="shared" si="2"/>
        <v>0</v>
      </c>
      <c r="G22" s="27" t="b">
        <f t="shared" si="3"/>
        <v>0</v>
      </c>
      <c r="H22" s="27" t="b">
        <f t="shared" si="4"/>
        <v>0</v>
      </c>
      <c r="I22" s="27">
        <f t="shared" si="5"/>
        <v>0</v>
      </c>
      <c r="J22" s="27" t="b">
        <f t="shared" si="6"/>
        <v>0</v>
      </c>
      <c r="K22" s="27" t="b">
        <f t="shared" si="7"/>
        <v>0</v>
      </c>
      <c r="L22" s="27">
        <f t="shared" si="8"/>
        <v>0</v>
      </c>
      <c r="M22" s="27" t="b">
        <f t="shared" si="9"/>
        <v>0</v>
      </c>
      <c r="N22" s="27" t="b">
        <f t="shared" si="10"/>
        <v>0</v>
      </c>
      <c r="O22" s="27">
        <f t="shared" si="11"/>
        <v>0</v>
      </c>
      <c r="P22" s="27" t="b">
        <f t="shared" si="12"/>
        <v>0</v>
      </c>
      <c r="Q22" s="27" t="b">
        <f t="shared" si="13"/>
        <v>0</v>
      </c>
      <c r="R22" s="27" t="b">
        <f t="shared" si="14"/>
        <v>0</v>
      </c>
      <c r="S22" s="27">
        <f t="shared" si="15"/>
        <v>0</v>
      </c>
      <c r="T22" s="27" t="b">
        <f t="shared" si="16"/>
        <v>0</v>
      </c>
      <c r="U22" s="27">
        <f t="shared" si="17"/>
        <v>0</v>
      </c>
      <c r="V22" s="27" t="b">
        <f t="shared" si="18"/>
        <v>0</v>
      </c>
      <c r="W22" s="27">
        <f t="shared" si="19"/>
        <v>0</v>
      </c>
      <c r="X22" s="16"/>
    </row>
    <row r="23" spans="1:24" s="15" customFormat="1" ht="12" customHeight="1">
      <c r="B23" s="19">
        <v>2</v>
      </c>
      <c r="C23" s="25"/>
      <c r="D23" s="27">
        <f t="shared" si="0"/>
        <v>0</v>
      </c>
      <c r="E23" s="27" t="str">
        <f t="shared" si="1"/>
        <v/>
      </c>
      <c r="F23" s="27" t="b">
        <f t="shared" si="2"/>
        <v>0</v>
      </c>
      <c r="G23" s="27" t="b">
        <f t="shared" si="3"/>
        <v>0</v>
      </c>
      <c r="H23" s="27" t="b">
        <f t="shared" si="4"/>
        <v>0</v>
      </c>
      <c r="I23" s="27">
        <f t="shared" si="5"/>
        <v>0</v>
      </c>
      <c r="J23" s="27" t="b">
        <f t="shared" si="6"/>
        <v>0</v>
      </c>
      <c r="K23" s="27" t="b">
        <f t="shared" si="7"/>
        <v>0</v>
      </c>
      <c r="L23" s="27">
        <f t="shared" si="8"/>
        <v>0</v>
      </c>
      <c r="M23" s="27" t="b">
        <f t="shared" si="9"/>
        <v>0</v>
      </c>
      <c r="N23" s="27" t="b">
        <f t="shared" si="10"/>
        <v>0</v>
      </c>
      <c r="O23" s="27">
        <f t="shared" si="11"/>
        <v>0</v>
      </c>
      <c r="P23" s="27" t="b">
        <f t="shared" si="12"/>
        <v>0</v>
      </c>
      <c r="Q23" s="27" t="b">
        <f t="shared" si="13"/>
        <v>0</v>
      </c>
      <c r="R23" s="27" t="b">
        <f t="shared" si="14"/>
        <v>0</v>
      </c>
      <c r="S23" s="27">
        <f t="shared" si="15"/>
        <v>0</v>
      </c>
      <c r="T23" s="27" t="b">
        <f t="shared" si="16"/>
        <v>0</v>
      </c>
      <c r="U23" s="27">
        <f t="shared" si="17"/>
        <v>0</v>
      </c>
      <c r="V23" s="27" t="b">
        <f t="shared" si="18"/>
        <v>0</v>
      </c>
      <c r="W23" s="27">
        <f t="shared" si="19"/>
        <v>0</v>
      </c>
      <c r="X23" s="21"/>
    </row>
    <row r="24" spans="1:24" s="15" customFormat="1" ht="12" customHeight="1">
      <c r="B24" s="19">
        <v>3</v>
      </c>
      <c r="C24" s="25"/>
      <c r="D24" s="27">
        <f t="shared" si="0"/>
        <v>0</v>
      </c>
      <c r="E24" s="27" t="str">
        <f t="shared" si="1"/>
        <v/>
      </c>
      <c r="F24" s="27" t="b">
        <f t="shared" si="2"/>
        <v>0</v>
      </c>
      <c r="G24" s="27" t="b">
        <f t="shared" si="3"/>
        <v>0</v>
      </c>
      <c r="H24" s="27" t="b">
        <f t="shared" si="4"/>
        <v>0</v>
      </c>
      <c r="I24" s="27">
        <f t="shared" si="5"/>
        <v>0</v>
      </c>
      <c r="J24" s="27" t="b">
        <f t="shared" si="6"/>
        <v>0</v>
      </c>
      <c r="K24" s="27" t="b">
        <f t="shared" si="7"/>
        <v>0</v>
      </c>
      <c r="L24" s="27">
        <f t="shared" si="8"/>
        <v>0</v>
      </c>
      <c r="M24" s="27" t="b">
        <f t="shared" si="9"/>
        <v>0</v>
      </c>
      <c r="N24" s="27" t="b">
        <f t="shared" si="10"/>
        <v>0</v>
      </c>
      <c r="O24" s="27">
        <f t="shared" si="11"/>
        <v>0</v>
      </c>
      <c r="P24" s="27" t="b">
        <f t="shared" si="12"/>
        <v>0</v>
      </c>
      <c r="Q24" s="27" t="b">
        <f t="shared" si="13"/>
        <v>0</v>
      </c>
      <c r="R24" s="27" t="b">
        <f t="shared" si="14"/>
        <v>0</v>
      </c>
      <c r="S24" s="27">
        <f t="shared" si="15"/>
        <v>0</v>
      </c>
      <c r="T24" s="27" t="b">
        <f t="shared" si="16"/>
        <v>0</v>
      </c>
      <c r="U24" s="27">
        <f t="shared" si="17"/>
        <v>0</v>
      </c>
      <c r="V24" s="27" t="b">
        <f t="shared" si="18"/>
        <v>0</v>
      </c>
      <c r="W24" s="27">
        <f t="shared" si="19"/>
        <v>0</v>
      </c>
      <c r="X24" s="21"/>
    </row>
    <row r="25" spans="1:24" s="15" customFormat="1" ht="12" customHeight="1">
      <c r="B25" s="18">
        <v>4</v>
      </c>
      <c r="C25" s="25"/>
      <c r="D25" s="27">
        <f t="shared" si="0"/>
        <v>0</v>
      </c>
      <c r="E25" s="27" t="str">
        <f t="shared" si="1"/>
        <v/>
      </c>
      <c r="F25" s="27" t="b">
        <f t="shared" si="2"/>
        <v>0</v>
      </c>
      <c r="G25" s="27" t="b">
        <f t="shared" si="3"/>
        <v>0</v>
      </c>
      <c r="H25" s="27" t="b">
        <f t="shared" si="4"/>
        <v>0</v>
      </c>
      <c r="I25" s="27">
        <f t="shared" si="5"/>
        <v>0</v>
      </c>
      <c r="J25" s="27" t="b">
        <f t="shared" si="6"/>
        <v>0</v>
      </c>
      <c r="K25" s="27" t="b">
        <f t="shared" si="7"/>
        <v>0</v>
      </c>
      <c r="L25" s="27">
        <f t="shared" si="8"/>
        <v>0</v>
      </c>
      <c r="M25" s="27" t="b">
        <f t="shared" si="9"/>
        <v>0</v>
      </c>
      <c r="N25" s="27" t="b">
        <f t="shared" si="10"/>
        <v>0</v>
      </c>
      <c r="O25" s="27">
        <f t="shared" si="11"/>
        <v>0</v>
      </c>
      <c r="P25" s="27" t="b">
        <f t="shared" si="12"/>
        <v>0</v>
      </c>
      <c r="Q25" s="27" t="b">
        <f t="shared" si="13"/>
        <v>0</v>
      </c>
      <c r="R25" s="27" t="b">
        <f t="shared" si="14"/>
        <v>0</v>
      </c>
      <c r="S25" s="27">
        <f t="shared" si="15"/>
        <v>0</v>
      </c>
      <c r="T25" s="27" t="b">
        <f t="shared" si="16"/>
        <v>0</v>
      </c>
      <c r="U25" s="27">
        <f t="shared" si="17"/>
        <v>0</v>
      </c>
      <c r="V25" s="27" t="b">
        <f t="shared" si="18"/>
        <v>0</v>
      </c>
      <c r="W25" s="27">
        <f t="shared" si="19"/>
        <v>0</v>
      </c>
      <c r="X25" s="21"/>
    </row>
    <row r="26" spans="1:24" s="15" customFormat="1" ht="12" customHeight="1">
      <c r="B26" s="18">
        <v>5</v>
      </c>
      <c r="C26" s="25"/>
      <c r="D26" s="27">
        <f t="shared" si="0"/>
        <v>0</v>
      </c>
      <c r="E26" s="27" t="str">
        <f t="shared" si="1"/>
        <v/>
      </c>
      <c r="F26" s="27" t="b">
        <f t="shared" si="2"/>
        <v>0</v>
      </c>
      <c r="G26" s="27" t="b">
        <f t="shared" si="3"/>
        <v>0</v>
      </c>
      <c r="H26" s="27" t="b">
        <f t="shared" si="4"/>
        <v>0</v>
      </c>
      <c r="I26" s="27">
        <f t="shared" si="5"/>
        <v>0</v>
      </c>
      <c r="J26" s="27" t="b">
        <f t="shared" si="6"/>
        <v>0</v>
      </c>
      <c r="K26" s="27" t="b">
        <f t="shared" si="7"/>
        <v>0</v>
      </c>
      <c r="L26" s="27">
        <f t="shared" si="8"/>
        <v>0</v>
      </c>
      <c r="M26" s="27" t="b">
        <f t="shared" si="9"/>
        <v>0</v>
      </c>
      <c r="N26" s="27" t="b">
        <f t="shared" si="10"/>
        <v>0</v>
      </c>
      <c r="O26" s="27">
        <f t="shared" si="11"/>
        <v>0</v>
      </c>
      <c r="P26" s="27" t="b">
        <f t="shared" si="12"/>
        <v>0</v>
      </c>
      <c r="Q26" s="27" t="b">
        <f t="shared" si="13"/>
        <v>0</v>
      </c>
      <c r="R26" s="27" t="b">
        <f t="shared" si="14"/>
        <v>0</v>
      </c>
      <c r="S26" s="27">
        <f t="shared" si="15"/>
        <v>0</v>
      </c>
      <c r="T26" s="27" t="b">
        <f t="shared" si="16"/>
        <v>0</v>
      </c>
      <c r="U26" s="27">
        <f t="shared" si="17"/>
        <v>0</v>
      </c>
      <c r="V26" s="27" t="b">
        <f t="shared" si="18"/>
        <v>0</v>
      </c>
      <c r="W26" s="27">
        <f t="shared" si="19"/>
        <v>0</v>
      </c>
      <c r="X26" s="21"/>
    </row>
    <row r="27" spans="1:24" s="15" customFormat="1" ht="12" customHeight="1">
      <c r="B27" s="18">
        <v>6</v>
      </c>
      <c r="C27" s="25"/>
      <c r="D27" s="27">
        <f t="shared" si="0"/>
        <v>0</v>
      </c>
      <c r="E27" s="27" t="str">
        <f t="shared" si="1"/>
        <v/>
      </c>
      <c r="F27" s="27" t="b">
        <f t="shared" si="2"/>
        <v>0</v>
      </c>
      <c r="G27" s="27" t="b">
        <f t="shared" si="3"/>
        <v>0</v>
      </c>
      <c r="H27" s="27" t="b">
        <f t="shared" si="4"/>
        <v>0</v>
      </c>
      <c r="I27" s="27">
        <f t="shared" si="5"/>
        <v>0</v>
      </c>
      <c r="J27" s="27" t="b">
        <f t="shared" si="6"/>
        <v>0</v>
      </c>
      <c r="K27" s="27" t="b">
        <f t="shared" si="7"/>
        <v>0</v>
      </c>
      <c r="L27" s="27">
        <f t="shared" si="8"/>
        <v>0</v>
      </c>
      <c r="M27" s="27" t="b">
        <f t="shared" si="9"/>
        <v>0</v>
      </c>
      <c r="N27" s="27" t="b">
        <f t="shared" si="10"/>
        <v>0</v>
      </c>
      <c r="O27" s="27">
        <f t="shared" si="11"/>
        <v>0</v>
      </c>
      <c r="P27" s="27" t="b">
        <f t="shared" si="12"/>
        <v>0</v>
      </c>
      <c r="Q27" s="27" t="b">
        <f t="shared" si="13"/>
        <v>0</v>
      </c>
      <c r="R27" s="27" t="b">
        <f t="shared" si="14"/>
        <v>0</v>
      </c>
      <c r="S27" s="27">
        <f t="shared" si="15"/>
        <v>0</v>
      </c>
      <c r="T27" s="27" t="b">
        <f t="shared" si="16"/>
        <v>0</v>
      </c>
      <c r="U27" s="27">
        <f t="shared" si="17"/>
        <v>0</v>
      </c>
      <c r="V27" s="27" t="b">
        <f t="shared" si="18"/>
        <v>0</v>
      </c>
      <c r="W27" s="27">
        <f t="shared" si="19"/>
        <v>0</v>
      </c>
      <c r="X27" s="21"/>
    </row>
    <row r="28" spans="1:24" s="15" customFormat="1" ht="12" customHeight="1">
      <c r="B28" s="18">
        <v>7</v>
      </c>
      <c r="C28" s="25"/>
      <c r="D28" s="27">
        <f t="shared" si="0"/>
        <v>0</v>
      </c>
      <c r="E28" s="27" t="str">
        <f t="shared" si="1"/>
        <v/>
      </c>
      <c r="F28" s="27" t="b">
        <f t="shared" si="2"/>
        <v>0</v>
      </c>
      <c r="G28" s="27" t="b">
        <f t="shared" si="3"/>
        <v>0</v>
      </c>
      <c r="H28" s="27" t="b">
        <f t="shared" si="4"/>
        <v>0</v>
      </c>
      <c r="I28" s="27">
        <f t="shared" si="5"/>
        <v>0</v>
      </c>
      <c r="J28" s="27" t="b">
        <f t="shared" si="6"/>
        <v>0</v>
      </c>
      <c r="K28" s="27" t="b">
        <f t="shared" si="7"/>
        <v>0</v>
      </c>
      <c r="L28" s="27">
        <f t="shared" si="8"/>
        <v>0</v>
      </c>
      <c r="M28" s="27" t="b">
        <f t="shared" si="9"/>
        <v>0</v>
      </c>
      <c r="N28" s="27" t="b">
        <f t="shared" si="10"/>
        <v>0</v>
      </c>
      <c r="O28" s="27">
        <f t="shared" si="11"/>
        <v>0</v>
      </c>
      <c r="P28" s="27" t="b">
        <f t="shared" si="12"/>
        <v>0</v>
      </c>
      <c r="Q28" s="27" t="b">
        <f t="shared" si="13"/>
        <v>0</v>
      </c>
      <c r="R28" s="27" t="b">
        <f t="shared" si="14"/>
        <v>0</v>
      </c>
      <c r="S28" s="27">
        <f t="shared" si="15"/>
        <v>0</v>
      </c>
      <c r="T28" s="27" t="b">
        <f t="shared" si="16"/>
        <v>0</v>
      </c>
      <c r="U28" s="27">
        <f t="shared" si="17"/>
        <v>0</v>
      </c>
      <c r="V28" s="27" t="b">
        <f t="shared" si="18"/>
        <v>0</v>
      </c>
      <c r="W28" s="27">
        <f t="shared" si="19"/>
        <v>0</v>
      </c>
      <c r="X28" s="21"/>
    </row>
    <row r="29" spans="1:24" s="15" customFormat="1" ht="12" customHeight="1">
      <c r="B29" s="18">
        <v>8</v>
      </c>
      <c r="C29" s="25"/>
      <c r="D29" s="27">
        <f t="shared" si="0"/>
        <v>0</v>
      </c>
      <c r="E29" s="27" t="str">
        <f t="shared" si="1"/>
        <v/>
      </c>
      <c r="F29" s="27" t="b">
        <f t="shared" si="2"/>
        <v>0</v>
      </c>
      <c r="G29" s="27" t="b">
        <f t="shared" si="3"/>
        <v>0</v>
      </c>
      <c r="H29" s="27" t="b">
        <f t="shared" si="4"/>
        <v>0</v>
      </c>
      <c r="I29" s="27">
        <f t="shared" si="5"/>
        <v>0</v>
      </c>
      <c r="J29" s="27" t="b">
        <f t="shared" si="6"/>
        <v>0</v>
      </c>
      <c r="K29" s="27" t="b">
        <f t="shared" si="7"/>
        <v>0</v>
      </c>
      <c r="L29" s="27">
        <f t="shared" si="8"/>
        <v>0</v>
      </c>
      <c r="M29" s="27" t="b">
        <f t="shared" si="9"/>
        <v>0</v>
      </c>
      <c r="N29" s="27" t="b">
        <f t="shared" si="10"/>
        <v>0</v>
      </c>
      <c r="O29" s="27">
        <f t="shared" si="11"/>
        <v>0</v>
      </c>
      <c r="P29" s="27" t="b">
        <f t="shared" si="12"/>
        <v>0</v>
      </c>
      <c r="Q29" s="27" t="b">
        <f t="shared" si="13"/>
        <v>0</v>
      </c>
      <c r="R29" s="27" t="b">
        <f t="shared" si="14"/>
        <v>0</v>
      </c>
      <c r="S29" s="27">
        <f t="shared" si="15"/>
        <v>0</v>
      </c>
      <c r="T29" s="27" t="b">
        <f t="shared" si="16"/>
        <v>0</v>
      </c>
      <c r="U29" s="27">
        <f t="shared" si="17"/>
        <v>0</v>
      </c>
      <c r="V29" s="27" t="b">
        <f t="shared" si="18"/>
        <v>0</v>
      </c>
      <c r="W29" s="27">
        <f t="shared" si="19"/>
        <v>0</v>
      </c>
      <c r="X29" s="21"/>
    </row>
    <row r="30" spans="1:24" s="15" customFormat="1" ht="12" customHeight="1">
      <c r="A30" s="16" t="s">
        <v>11</v>
      </c>
      <c r="B30" s="17" t="s">
        <v>5</v>
      </c>
      <c r="C30" s="24">
        <f>SUM(C21:C29)</f>
        <v>0</v>
      </c>
      <c r="D30" s="27">
        <f t="shared" si="0"/>
        <v>0</v>
      </c>
      <c r="E30" s="27">
        <f t="shared" si="1"/>
        <v>0</v>
      </c>
      <c r="F30" s="27" t="b">
        <f t="shared" si="2"/>
        <v>0</v>
      </c>
      <c r="G30" s="27" t="b">
        <f t="shared" si="3"/>
        <v>0</v>
      </c>
      <c r="H30" s="27" t="b">
        <f t="shared" si="4"/>
        <v>0</v>
      </c>
      <c r="I30" s="27" t="str">
        <f t="shared" si="5"/>
        <v/>
      </c>
      <c r="J30" s="27" t="b">
        <f t="shared" si="6"/>
        <v>0</v>
      </c>
      <c r="K30" s="27" t="b">
        <f t="shared" si="7"/>
        <v>0</v>
      </c>
      <c r="L30" s="27" t="str">
        <f t="shared" si="8"/>
        <v/>
      </c>
      <c r="M30" s="27" t="b">
        <f t="shared" si="9"/>
        <v>0</v>
      </c>
      <c r="N30" s="27" t="b">
        <f t="shared" si="10"/>
        <v>0</v>
      </c>
      <c r="O30" s="27" t="str">
        <f t="shared" si="11"/>
        <v/>
      </c>
      <c r="P30" s="27" t="b">
        <f t="shared" si="12"/>
        <v>0</v>
      </c>
      <c r="Q30" s="27" t="b">
        <f t="shared" si="13"/>
        <v>0</v>
      </c>
      <c r="R30" s="27" t="b">
        <f t="shared" si="14"/>
        <v>0</v>
      </c>
      <c r="S30" s="27" t="str">
        <f t="shared" si="15"/>
        <v/>
      </c>
      <c r="T30" s="27" t="b">
        <f t="shared" si="16"/>
        <v>0</v>
      </c>
      <c r="U30" s="27" t="str">
        <f t="shared" si="17"/>
        <v/>
      </c>
      <c r="V30" s="27" t="b">
        <f t="shared" si="18"/>
        <v>0</v>
      </c>
      <c r="W30" s="27" t="str">
        <f t="shared" si="19"/>
        <v/>
      </c>
      <c r="X30" s="21"/>
    </row>
    <row r="31" spans="1:24" s="15" customFormat="1" ht="12" customHeight="1">
      <c r="B31" s="18">
        <v>1</v>
      </c>
      <c r="C31" s="25"/>
      <c r="D31" s="27">
        <f t="shared" si="0"/>
        <v>0</v>
      </c>
      <c r="E31" s="27" t="str">
        <f t="shared" si="1"/>
        <v/>
      </c>
      <c r="F31" s="27" t="b">
        <f t="shared" si="2"/>
        <v>0</v>
      </c>
      <c r="G31" s="27" t="b">
        <f t="shared" si="3"/>
        <v>0</v>
      </c>
      <c r="H31" s="27" t="b">
        <f t="shared" si="4"/>
        <v>0</v>
      </c>
      <c r="I31" s="27">
        <f t="shared" si="5"/>
        <v>0</v>
      </c>
      <c r="J31" s="27" t="b">
        <f t="shared" si="6"/>
        <v>0</v>
      </c>
      <c r="K31" s="27" t="b">
        <f t="shared" si="7"/>
        <v>0</v>
      </c>
      <c r="L31" s="27">
        <f t="shared" si="8"/>
        <v>0</v>
      </c>
      <c r="M31" s="27" t="b">
        <f t="shared" si="9"/>
        <v>0</v>
      </c>
      <c r="N31" s="27" t="b">
        <f t="shared" si="10"/>
        <v>0</v>
      </c>
      <c r="O31" s="27">
        <f t="shared" si="11"/>
        <v>0</v>
      </c>
      <c r="P31" s="27" t="b">
        <f t="shared" si="12"/>
        <v>0</v>
      </c>
      <c r="Q31" s="27" t="b">
        <f t="shared" si="13"/>
        <v>0</v>
      </c>
      <c r="R31" s="27" t="b">
        <f t="shared" si="14"/>
        <v>0</v>
      </c>
      <c r="S31" s="27">
        <f t="shared" si="15"/>
        <v>0</v>
      </c>
      <c r="T31" s="27" t="b">
        <f t="shared" si="16"/>
        <v>0</v>
      </c>
      <c r="U31" s="27">
        <f t="shared" si="17"/>
        <v>0</v>
      </c>
      <c r="V31" s="27" t="b">
        <f t="shared" si="18"/>
        <v>0</v>
      </c>
      <c r="W31" s="27">
        <f t="shared" si="19"/>
        <v>0</v>
      </c>
      <c r="X31" s="21"/>
    </row>
    <row r="32" spans="1:24" s="15" customFormat="1" ht="12" customHeight="1">
      <c r="B32" s="19">
        <v>2</v>
      </c>
      <c r="C32" s="25"/>
      <c r="D32" s="27">
        <f t="shared" si="0"/>
        <v>0</v>
      </c>
      <c r="E32" s="27" t="str">
        <f t="shared" si="1"/>
        <v/>
      </c>
      <c r="F32" s="27" t="b">
        <f t="shared" si="2"/>
        <v>0</v>
      </c>
      <c r="G32" s="27" t="b">
        <f t="shared" si="3"/>
        <v>0</v>
      </c>
      <c r="H32" s="27" t="b">
        <f t="shared" si="4"/>
        <v>0</v>
      </c>
      <c r="I32" s="27">
        <f t="shared" si="5"/>
        <v>0</v>
      </c>
      <c r="J32" s="27" t="b">
        <f t="shared" si="6"/>
        <v>0</v>
      </c>
      <c r="K32" s="27" t="b">
        <f t="shared" si="7"/>
        <v>0</v>
      </c>
      <c r="L32" s="27">
        <f t="shared" si="8"/>
        <v>0</v>
      </c>
      <c r="M32" s="27" t="b">
        <f t="shared" si="9"/>
        <v>0</v>
      </c>
      <c r="N32" s="27" t="b">
        <f t="shared" si="10"/>
        <v>0</v>
      </c>
      <c r="O32" s="27">
        <f t="shared" si="11"/>
        <v>0</v>
      </c>
      <c r="P32" s="27" t="b">
        <f t="shared" si="12"/>
        <v>0</v>
      </c>
      <c r="Q32" s="27" t="b">
        <f t="shared" si="13"/>
        <v>0</v>
      </c>
      <c r="R32" s="27" t="b">
        <f t="shared" si="14"/>
        <v>0</v>
      </c>
      <c r="S32" s="27">
        <f t="shared" si="15"/>
        <v>0</v>
      </c>
      <c r="T32" s="27" t="b">
        <f t="shared" si="16"/>
        <v>0</v>
      </c>
      <c r="U32" s="27">
        <f t="shared" si="17"/>
        <v>0</v>
      </c>
      <c r="V32" s="27" t="b">
        <f t="shared" si="18"/>
        <v>0</v>
      </c>
      <c r="W32" s="27">
        <f t="shared" si="19"/>
        <v>0</v>
      </c>
      <c r="X32" s="21"/>
    </row>
    <row r="33" spans="1:24" s="15" customFormat="1" ht="12" customHeight="1">
      <c r="B33" s="19">
        <v>3</v>
      </c>
      <c r="C33" s="25"/>
      <c r="D33" s="27">
        <f t="shared" si="0"/>
        <v>0</v>
      </c>
      <c r="E33" s="27" t="str">
        <f t="shared" si="1"/>
        <v/>
      </c>
      <c r="F33" s="27" t="b">
        <f t="shared" si="2"/>
        <v>0</v>
      </c>
      <c r="G33" s="27" t="b">
        <f t="shared" si="3"/>
        <v>0</v>
      </c>
      <c r="H33" s="27" t="b">
        <f t="shared" si="4"/>
        <v>0</v>
      </c>
      <c r="I33" s="27">
        <f t="shared" si="5"/>
        <v>0</v>
      </c>
      <c r="J33" s="27" t="b">
        <f t="shared" si="6"/>
        <v>0</v>
      </c>
      <c r="K33" s="27" t="b">
        <f t="shared" si="7"/>
        <v>0</v>
      </c>
      <c r="L33" s="27">
        <f t="shared" si="8"/>
        <v>0</v>
      </c>
      <c r="M33" s="27" t="b">
        <f t="shared" si="9"/>
        <v>0</v>
      </c>
      <c r="N33" s="27" t="b">
        <f t="shared" si="10"/>
        <v>0</v>
      </c>
      <c r="O33" s="27">
        <f t="shared" si="11"/>
        <v>0</v>
      </c>
      <c r="P33" s="27" t="b">
        <f t="shared" si="12"/>
        <v>0</v>
      </c>
      <c r="Q33" s="27" t="b">
        <f t="shared" si="13"/>
        <v>0</v>
      </c>
      <c r="R33" s="27" t="b">
        <f t="shared" si="14"/>
        <v>0</v>
      </c>
      <c r="S33" s="27">
        <f t="shared" si="15"/>
        <v>0</v>
      </c>
      <c r="T33" s="27" t="b">
        <f t="shared" si="16"/>
        <v>0</v>
      </c>
      <c r="U33" s="27">
        <f t="shared" si="17"/>
        <v>0</v>
      </c>
      <c r="V33" s="27" t="b">
        <f t="shared" si="18"/>
        <v>0</v>
      </c>
      <c r="W33" s="27">
        <f t="shared" si="19"/>
        <v>0</v>
      </c>
      <c r="X33" s="21"/>
    </row>
    <row r="34" spans="1:24" s="15" customFormat="1" ht="12" customHeight="1">
      <c r="B34" s="18">
        <v>4</v>
      </c>
      <c r="C34" s="25"/>
      <c r="D34" s="27">
        <f t="shared" si="0"/>
        <v>0</v>
      </c>
      <c r="E34" s="27" t="str">
        <f t="shared" si="1"/>
        <v/>
      </c>
      <c r="F34" s="27" t="b">
        <f t="shared" si="2"/>
        <v>0</v>
      </c>
      <c r="G34" s="27" t="b">
        <f t="shared" si="3"/>
        <v>0</v>
      </c>
      <c r="H34" s="27" t="b">
        <f t="shared" si="4"/>
        <v>0</v>
      </c>
      <c r="I34" s="27">
        <f t="shared" si="5"/>
        <v>0</v>
      </c>
      <c r="J34" s="27" t="b">
        <f t="shared" si="6"/>
        <v>0</v>
      </c>
      <c r="K34" s="27" t="b">
        <f t="shared" si="7"/>
        <v>0</v>
      </c>
      <c r="L34" s="27">
        <f t="shared" si="8"/>
        <v>0</v>
      </c>
      <c r="M34" s="27" t="b">
        <f t="shared" si="9"/>
        <v>0</v>
      </c>
      <c r="N34" s="27" t="b">
        <f t="shared" si="10"/>
        <v>0</v>
      </c>
      <c r="O34" s="27">
        <f t="shared" si="11"/>
        <v>0</v>
      </c>
      <c r="P34" s="27" t="b">
        <f t="shared" si="12"/>
        <v>0</v>
      </c>
      <c r="Q34" s="27" t="b">
        <f t="shared" si="13"/>
        <v>0</v>
      </c>
      <c r="R34" s="27" t="b">
        <f t="shared" si="14"/>
        <v>0</v>
      </c>
      <c r="S34" s="27">
        <f t="shared" si="15"/>
        <v>0</v>
      </c>
      <c r="T34" s="27" t="b">
        <f t="shared" si="16"/>
        <v>0</v>
      </c>
      <c r="U34" s="27">
        <f t="shared" si="17"/>
        <v>0</v>
      </c>
      <c r="V34" s="27" t="b">
        <f t="shared" si="18"/>
        <v>0</v>
      </c>
      <c r="W34" s="27">
        <f t="shared" si="19"/>
        <v>0</v>
      </c>
      <c r="X34" s="21"/>
    </row>
    <row r="35" spans="1:24" s="15" customFormat="1" ht="12" customHeight="1">
      <c r="B35" s="18">
        <v>5</v>
      </c>
      <c r="C35" s="25"/>
      <c r="D35" s="27">
        <f t="shared" si="0"/>
        <v>0</v>
      </c>
      <c r="E35" s="27" t="str">
        <f t="shared" si="1"/>
        <v/>
      </c>
      <c r="F35" s="27" t="b">
        <f t="shared" si="2"/>
        <v>0</v>
      </c>
      <c r="G35" s="27" t="b">
        <f t="shared" si="3"/>
        <v>0</v>
      </c>
      <c r="H35" s="27" t="b">
        <f t="shared" si="4"/>
        <v>0</v>
      </c>
      <c r="I35" s="27">
        <f t="shared" si="5"/>
        <v>0</v>
      </c>
      <c r="J35" s="27" t="b">
        <f t="shared" si="6"/>
        <v>0</v>
      </c>
      <c r="K35" s="27" t="b">
        <f t="shared" si="7"/>
        <v>0</v>
      </c>
      <c r="L35" s="27">
        <f t="shared" si="8"/>
        <v>0</v>
      </c>
      <c r="M35" s="27" t="b">
        <f t="shared" si="9"/>
        <v>0</v>
      </c>
      <c r="N35" s="27" t="b">
        <f t="shared" si="10"/>
        <v>0</v>
      </c>
      <c r="O35" s="27">
        <f t="shared" si="11"/>
        <v>0</v>
      </c>
      <c r="P35" s="27" t="b">
        <f t="shared" si="12"/>
        <v>0</v>
      </c>
      <c r="Q35" s="27" t="b">
        <f t="shared" si="13"/>
        <v>0</v>
      </c>
      <c r="R35" s="27" t="b">
        <f t="shared" si="14"/>
        <v>0</v>
      </c>
      <c r="S35" s="27">
        <f t="shared" si="15"/>
        <v>0</v>
      </c>
      <c r="T35" s="27" t="b">
        <f t="shared" si="16"/>
        <v>0</v>
      </c>
      <c r="U35" s="27">
        <f t="shared" si="17"/>
        <v>0</v>
      </c>
      <c r="V35" s="27" t="b">
        <f t="shared" si="18"/>
        <v>0</v>
      </c>
      <c r="W35" s="27">
        <f t="shared" si="19"/>
        <v>0</v>
      </c>
      <c r="X35" s="21"/>
    </row>
    <row r="36" spans="1:24" s="15" customFormat="1" ht="12" customHeight="1">
      <c r="B36" s="18">
        <v>6</v>
      </c>
      <c r="C36" s="25"/>
      <c r="D36" s="27">
        <f t="shared" si="0"/>
        <v>0</v>
      </c>
      <c r="E36" s="27" t="str">
        <f t="shared" si="1"/>
        <v/>
      </c>
      <c r="F36" s="27" t="b">
        <f t="shared" si="2"/>
        <v>0</v>
      </c>
      <c r="G36" s="27" t="b">
        <f t="shared" si="3"/>
        <v>0</v>
      </c>
      <c r="H36" s="27" t="b">
        <f t="shared" si="4"/>
        <v>0</v>
      </c>
      <c r="I36" s="27">
        <f t="shared" si="5"/>
        <v>0</v>
      </c>
      <c r="J36" s="27" t="b">
        <f t="shared" si="6"/>
        <v>0</v>
      </c>
      <c r="K36" s="27" t="b">
        <f t="shared" si="7"/>
        <v>0</v>
      </c>
      <c r="L36" s="27">
        <f t="shared" si="8"/>
        <v>0</v>
      </c>
      <c r="M36" s="27" t="b">
        <f t="shared" si="9"/>
        <v>0</v>
      </c>
      <c r="N36" s="27" t="b">
        <f t="shared" si="10"/>
        <v>0</v>
      </c>
      <c r="O36" s="27">
        <f t="shared" si="11"/>
        <v>0</v>
      </c>
      <c r="P36" s="27" t="b">
        <f t="shared" si="12"/>
        <v>0</v>
      </c>
      <c r="Q36" s="27" t="b">
        <f t="shared" si="13"/>
        <v>0</v>
      </c>
      <c r="R36" s="27" t="b">
        <f t="shared" si="14"/>
        <v>0</v>
      </c>
      <c r="S36" s="27">
        <f t="shared" si="15"/>
        <v>0</v>
      </c>
      <c r="T36" s="27" t="b">
        <f t="shared" si="16"/>
        <v>0</v>
      </c>
      <c r="U36" s="27">
        <f t="shared" si="17"/>
        <v>0</v>
      </c>
      <c r="V36" s="27" t="b">
        <f t="shared" si="18"/>
        <v>0</v>
      </c>
      <c r="W36" s="27">
        <f t="shared" si="19"/>
        <v>0</v>
      </c>
      <c r="X36" s="21"/>
    </row>
    <row r="37" spans="1:24" s="15" customFormat="1" ht="12" customHeight="1">
      <c r="B37" s="18">
        <v>7</v>
      </c>
      <c r="C37" s="25"/>
      <c r="D37" s="27">
        <f t="shared" si="0"/>
        <v>0</v>
      </c>
      <c r="E37" s="27" t="str">
        <f t="shared" si="1"/>
        <v/>
      </c>
      <c r="F37" s="27" t="b">
        <f t="shared" si="2"/>
        <v>0</v>
      </c>
      <c r="G37" s="27" t="b">
        <f t="shared" si="3"/>
        <v>0</v>
      </c>
      <c r="H37" s="27" t="b">
        <f t="shared" si="4"/>
        <v>0</v>
      </c>
      <c r="I37" s="27">
        <f t="shared" si="5"/>
        <v>0</v>
      </c>
      <c r="J37" s="27" t="b">
        <f t="shared" si="6"/>
        <v>0</v>
      </c>
      <c r="K37" s="27" t="b">
        <f t="shared" si="7"/>
        <v>0</v>
      </c>
      <c r="L37" s="27">
        <f t="shared" si="8"/>
        <v>0</v>
      </c>
      <c r="M37" s="27" t="b">
        <f t="shared" si="9"/>
        <v>0</v>
      </c>
      <c r="N37" s="27" t="b">
        <f t="shared" si="10"/>
        <v>0</v>
      </c>
      <c r="O37" s="27">
        <f t="shared" si="11"/>
        <v>0</v>
      </c>
      <c r="P37" s="27" t="b">
        <f t="shared" si="12"/>
        <v>0</v>
      </c>
      <c r="Q37" s="27" t="b">
        <f t="shared" si="13"/>
        <v>0</v>
      </c>
      <c r="R37" s="27" t="b">
        <f t="shared" si="14"/>
        <v>0</v>
      </c>
      <c r="S37" s="27">
        <f t="shared" si="15"/>
        <v>0</v>
      </c>
      <c r="T37" s="27" t="b">
        <f t="shared" si="16"/>
        <v>0</v>
      </c>
      <c r="U37" s="27">
        <f t="shared" si="17"/>
        <v>0</v>
      </c>
      <c r="V37" s="27" t="b">
        <f t="shared" si="18"/>
        <v>0</v>
      </c>
      <c r="W37" s="27">
        <f t="shared" si="19"/>
        <v>0</v>
      </c>
      <c r="X37" s="21"/>
    </row>
    <row r="38" spans="1:24" s="15" customFormat="1" ht="12" customHeight="1">
      <c r="B38" s="18">
        <v>8</v>
      </c>
      <c r="C38" s="25"/>
      <c r="D38" s="27">
        <f t="shared" si="0"/>
        <v>0</v>
      </c>
      <c r="E38" s="27" t="str">
        <f t="shared" si="1"/>
        <v/>
      </c>
      <c r="F38" s="27" t="b">
        <f t="shared" si="2"/>
        <v>0</v>
      </c>
      <c r="G38" s="27" t="b">
        <f t="shared" si="3"/>
        <v>0</v>
      </c>
      <c r="H38" s="27" t="b">
        <f t="shared" si="4"/>
        <v>0</v>
      </c>
      <c r="I38" s="27">
        <f t="shared" si="5"/>
        <v>0</v>
      </c>
      <c r="J38" s="27" t="b">
        <f t="shared" si="6"/>
        <v>0</v>
      </c>
      <c r="K38" s="27" t="b">
        <f t="shared" si="7"/>
        <v>0</v>
      </c>
      <c r="L38" s="27">
        <f t="shared" si="8"/>
        <v>0</v>
      </c>
      <c r="M38" s="27" t="b">
        <f t="shared" si="9"/>
        <v>0</v>
      </c>
      <c r="N38" s="27" t="b">
        <f t="shared" si="10"/>
        <v>0</v>
      </c>
      <c r="O38" s="27">
        <f t="shared" si="11"/>
        <v>0</v>
      </c>
      <c r="P38" s="27" t="b">
        <f t="shared" si="12"/>
        <v>0</v>
      </c>
      <c r="Q38" s="27" t="b">
        <f t="shared" si="13"/>
        <v>0</v>
      </c>
      <c r="R38" s="27" t="b">
        <f t="shared" si="14"/>
        <v>0</v>
      </c>
      <c r="S38" s="27">
        <f t="shared" si="15"/>
        <v>0</v>
      </c>
      <c r="T38" s="27" t="b">
        <f t="shared" si="16"/>
        <v>0</v>
      </c>
      <c r="U38" s="27">
        <f t="shared" si="17"/>
        <v>0</v>
      </c>
      <c r="V38" s="27" t="b">
        <f t="shared" si="18"/>
        <v>0</v>
      </c>
      <c r="W38" s="27">
        <f t="shared" si="19"/>
        <v>0</v>
      </c>
      <c r="X38" s="21"/>
    </row>
    <row r="39" spans="1:24" s="15" customFormat="1" ht="12" customHeight="1">
      <c r="A39" s="16" t="s">
        <v>11</v>
      </c>
      <c r="B39" s="22" t="s">
        <v>6</v>
      </c>
      <c r="C39" s="24">
        <f>SUM(C30:C38)</f>
        <v>0</v>
      </c>
      <c r="D39" s="27">
        <f t="shared" si="0"/>
        <v>0</v>
      </c>
      <c r="E39" s="27">
        <f t="shared" si="1"/>
        <v>0</v>
      </c>
      <c r="F39" s="27" t="b">
        <f t="shared" si="2"/>
        <v>0</v>
      </c>
      <c r="G39" s="27" t="b">
        <f t="shared" si="3"/>
        <v>0</v>
      </c>
      <c r="H39" s="27" t="b">
        <f t="shared" si="4"/>
        <v>0</v>
      </c>
      <c r="I39" s="27" t="str">
        <f t="shared" si="5"/>
        <v/>
      </c>
      <c r="J39" s="27" t="b">
        <f t="shared" si="6"/>
        <v>0</v>
      </c>
      <c r="K39" s="27" t="b">
        <f t="shared" si="7"/>
        <v>0</v>
      </c>
      <c r="L39" s="27" t="str">
        <f t="shared" si="8"/>
        <v/>
      </c>
      <c r="M39" s="27" t="b">
        <f t="shared" si="9"/>
        <v>0</v>
      </c>
      <c r="N39" s="27" t="b">
        <f t="shared" si="10"/>
        <v>0</v>
      </c>
      <c r="O39" s="27" t="str">
        <f t="shared" si="11"/>
        <v/>
      </c>
      <c r="P39" s="27" t="b">
        <f t="shared" si="12"/>
        <v>0</v>
      </c>
      <c r="Q39" s="27" t="b">
        <f t="shared" si="13"/>
        <v>0</v>
      </c>
      <c r="R39" s="27" t="b">
        <f t="shared" si="14"/>
        <v>0</v>
      </c>
      <c r="S39" s="27" t="str">
        <f t="shared" si="15"/>
        <v/>
      </c>
      <c r="T39" s="27" t="b">
        <f t="shared" si="16"/>
        <v>0</v>
      </c>
      <c r="U39" s="27" t="str">
        <f t="shared" si="17"/>
        <v/>
      </c>
      <c r="V39" s="27" t="b">
        <f t="shared" si="18"/>
        <v>0</v>
      </c>
      <c r="W39" s="27" t="str">
        <f t="shared" si="19"/>
        <v/>
      </c>
      <c r="X39" s="21"/>
    </row>
    <row r="40" spans="1:24" s="15" customFormat="1">
      <c r="B40" s="14"/>
      <c r="C40" s="23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16"/>
    </row>
  </sheetData>
  <protectedRanges>
    <protectedRange password="CD92" sqref="B3:C39" name="Range1"/>
  </protectedRanges>
  <pageMargins left="0.75" right="0.49" top="0.79" bottom="1" header="0.5" footer="0.5"/>
  <pageSetup paperSize="9" scale="66" orientation="landscape" r:id="rId1"/>
  <headerFooter alignWithMargins="0">
    <oddFooter>&amp;R&amp;"Arial,Standard"&amp;10&amp;F (Sheet: &amp;A), printed 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zoomScale="115" zoomScaleNormal="115" workbookViewId="0">
      <selection activeCell="Q23" sqref="Q23"/>
    </sheetView>
  </sheetViews>
  <sheetFormatPr defaultColWidth="9" defaultRowHeight="14.25" outlineLevelRow="1" outlineLevelCol="1"/>
  <cols>
    <col min="1" max="1" width="20" style="131" customWidth="1"/>
    <col min="2" max="3" width="7" style="131" hidden="1" customWidth="1" outlineLevel="1"/>
    <col min="4" max="4" width="6.625" style="131" customWidth="1" collapsed="1"/>
    <col min="5" max="5" width="6.625" style="131" customWidth="1"/>
    <col min="6" max="6" width="7" style="131" hidden="1" customWidth="1" outlineLevel="1"/>
    <col min="7" max="7" width="6.625" style="131" customWidth="1" collapsed="1"/>
    <col min="8" max="9" width="7" style="131" customWidth="1"/>
    <col min="10" max="10" width="5.25" style="131" customWidth="1"/>
    <col min="11" max="234" width="9" style="131"/>
    <col min="235" max="235" width="21.625" style="131" customWidth="1"/>
    <col min="236" max="490" width="9" style="131"/>
    <col min="491" max="491" width="21.625" style="131" customWidth="1"/>
    <col min="492" max="746" width="9" style="131"/>
    <col min="747" max="747" width="21.625" style="131" customWidth="1"/>
    <col min="748" max="1002" width="9" style="131"/>
    <col min="1003" max="1003" width="21.625" style="131" customWidth="1"/>
    <col min="1004" max="1258" width="9" style="131"/>
    <col min="1259" max="1259" width="21.625" style="131" customWidth="1"/>
    <col min="1260" max="1514" width="9" style="131"/>
    <col min="1515" max="1515" width="21.625" style="131" customWidth="1"/>
    <col min="1516" max="1770" width="9" style="131"/>
    <col min="1771" max="1771" width="21.625" style="131" customWidth="1"/>
    <col min="1772" max="2026" width="9" style="131"/>
    <col min="2027" max="2027" width="21.625" style="131" customWidth="1"/>
    <col min="2028" max="2282" width="9" style="131"/>
    <col min="2283" max="2283" width="21.625" style="131" customWidth="1"/>
    <col min="2284" max="2538" width="9" style="131"/>
    <col min="2539" max="2539" width="21.625" style="131" customWidth="1"/>
    <col min="2540" max="2794" width="9" style="131"/>
    <col min="2795" max="2795" width="21.625" style="131" customWidth="1"/>
    <col min="2796" max="3050" width="9" style="131"/>
    <col min="3051" max="3051" width="21.625" style="131" customWidth="1"/>
    <col min="3052" max="3306" width="9" style="131"/>
    <col min="3307" max="3307" width="21.625" style="131" customWidth="1"/>
    <col min="3308" max="3562" width="9" style="131"/>
    <col min="3563" max="3563" width="21.625" style="131" customWidth="1"/>
    <col min="3564" max="3818" width="9" style="131"/>
    <col min="3819" max="3819" width="21.625" style="131" customWidth="1"/>
    <col min="3820" max="4074" width="9" style="131"/>
    <col min="4075" max="4075" width="21.625" style="131" customWidth="1"/>
    <col min="4076" max="4330" width="9" style="131"/>
    <col min="4331" max="4331" width="21.625" style="131" customWidth="1"/>
    <col min="4332" max="4586" width="9" style="131"/>
    <col min="4587" max="4587" width="21.625" style="131" customWidth="1"/>
    <col min="4588" max="4842" width="9" style="131"/>
    <col min="4843" max="4843" width="21.625" style="131" customWidth="1"/>
    <col min="4844" max="5098" width="9" style="131"/>
    <col min="5099" max="5099" width="21.625" style="131" customWidth="1"/>
    <col min="5100" max="5354" width="9" style="131"/>
    <col min="5355" max="5355" width="21.625" style="131" customWidth="1"/>
    <col min="5356" max="5610" width="9" style="131"/>
    <col min="5611" max="5611" width="21.625" style="131" customWidth="1"/>
    <col min="5612" max="5866" width="9" style="131"/>
    <col min="5867" max="5867" width="21.625" style="131" customWidth="1"/>
    <col min="5868" max="6122" width="9" style="131"/>
    <col min="6123" max="6123" width="21.625" style="131" customWidth="1"/>
    <col min="6124" max="6378" width="9" style="131"/>
    <col min="6379" max="6379" width="21.625" style="131" customWidth="1"/>
    <col min="6380" max="6634" width="9" style="131"/>
    <col min="6635" max="6635" width="21.625" style="131" customWidth="1"/>
    <col min="6636" max="6890" width="9" style="131"/>
    <col min="6891" max="6891" width="21.625" style="131" customWidth="1"/>
    <col min="6892" max="7146" width="9" style="131"/>
    <col min="7147" max="7147" width="21.625" style="131" customWidth="1"/>
    <col min="7148" max="7402" width="9" style="131"/>
    <col min="7403" max="7403" width="21.625" style="131" customWidth="1"/>
    <col min="7404" max="7658" width="9" style="131"/>
    <col min="7659" max="7659" width="21.625" style="131" customWidth="1"/>
    <col min="7660" max="7914" width="9" style="131"/>
    <col min="7915" max="7915" width="21.625" style="131" customWidth="1"/>
    <col min="7916" max="8170" width="9" style="131"/>
    <col min="8171" max="8171" width="21.625" style="131" customWidth="1"/>
    <col min="8172" max="8426" width="9" style="131"/>
    <col min="8427" max="8427" width="21.625" style="131" customWidth="1"/>
    <col min="8428" max="8682" width="9" style="131"/>
    <col min="8683" max="8683" width="21.625" style="131" customWidth="1"/>
    <col min="8684" max="8938" width="9" style="131"/>
    <col min="8939" max="8939" width="21.625" style="131" customWidth="1"/>
    <col min="8940" max="9194" width="9" style="131"/>
    <col min="9195" max="9195" width="21.625" style="131" customWidth="1"/>
    <col min="9196" max="9450" width="9" style="131"/>
    <col min="9451" max="9451" width="21.625" style="131" customWidth="1"/>
    <col min="9452" max="9706" width="9" style="131"/>
    <col min="9707" max="9707" width="21.625" style="131" customWidth="1"/>
    <col min="9708" max="9962" width="9" style="131"/>
    <col min="9963" max="9963" width="21.625" style="131" customWidth="1"/>
    <col min="9964" max="10218" width="9" style="131"/>
    <col min="10219" max="10219" width="21.625" style="131" customWidth="1"/>
    <col min="10220" max="10474" width="9" style="131"/>
    <col min="10475" max="10475" width="21.625" style="131" customWidth="1"/>
    <col min="10476" max="10730" width="9" style="131"/>
    <col min="10731" max="10731" width="21.625" style="131" customWidth="1"/>
    <col min="10732" max="10986" width="9" style="131"/>
    <col min="10987" max="10987" width="21.625" style="131" customWidth="1"/>
    <col min="10988" max="11242" width="9" style="131"/>
    <col min="11243" max="11243" width="21.625" style="131" customWidth="1"/>
    <col min="11244" max="11498" width="9" style="131"/>
    <col min="11499" max="11499" width="21.625" style="131" customWidth="1"/>
    <col min="11500" max="11754" width="9" style="131"/>
    <col min="11755" max="11755" width="21.625" style="131" customWidth="1"/>
    <col min="11756" max="12010" width="9" style="131"/>
    <col min="12011" max="12011" width="21.625" style="131" customWidth="1"/>
    <col min="12012" max="12266" width="9" style="131"/>
    <col min="12267" max="12267" width="21.625" style="131" customWidth="1"/>
    <col min="12268" max="12522" width="9" style="131"/>
    <col min="12523" max="12523" width="21.625" style="131" customWidth="1"/>
    <col min="12524" max="12778" width="9" style="131"/>
    <col min="12779" max="12779" width="21.625" style="131" customWidth="1"/>
    <col min="12780" max="13034" width="9" style="131"/>
    <col min="13035" max="13035" width="21.625" style="131" customWidth="1"/>
    <col min="13036" max="13290" width="9" style="131"/>
    <col min="13291" max="13291" width="21.625" style="131" customWidth="1"/>
    <col min="13292" max="13546" width="9" style="131"/>
    <col min="13547" max="13547" width="21.625" style="131" customWidth="1"/>
    <col min="13548" max="13802" width="9" style="131"/>
    <col min="13803" max="13803" width="21.625" style="131" customWidth="1"/>
    <col min="13804" max="14058" width="9" style="131"/>
    <col min="14059" max="14059" width="21.625" style="131" customWidth="1"/>
    <col min="14060" max="14314" width="9" style="131"/>
    <col min="14315" max="14315" width="21.625" style="131" customWidth="1"/>
    <col min="14316" max="14570" width="9" style="131"/>
    <col min="14571" max="14571" width="21.625" style="131" customWidth="1"/>
    <col min="14572" max="14826" width="9" style="131"/>
    <col min="14827" max="14827" width="21.625" style="131" customWidth="1"/>
    <col min="14828" max="15082" width="9" style="131"/>
    <col min="15083" max="15083" width="21.625" style="131" customWidth="1"/>
    <col min="15084" max="15338" width="9" style="131"/>
    <col min="15339" max="15339" width="21.625" style="131" customWidth="1"/>
    <col min="15340" max="15594" width="9" style="131"/>
    <col min="15595" max="15595" width="21.625" style="131" customWidth="1"/>
    <col min="15596" max="15850" width="9" style="131"/>
    <col min="15851" max="15851" width="21.625" style="131" customWidth="1"/>
    <col min="15852" max="16106" width="9" style="131"/>
    <col min="16107" max="16107" width="21.625" style="131" customWidth="1"/>
    <col min="16108" max="16384" width="9" style="131"/>
  </cols>
  <sheetData>
    <row r="1" spans="1:15" s="134" customFormat="1" ht="18" customHeight="1">
      <c r="A1" s="133"/>
      <c r="B1" s="55"/>
      <c r="G1" s="55"/>
      <c r="H1" s="390"/>
      <c r="O1" s="55"/>
    </row>
    <row r="2" spans="1:15" ht="19.5" customHeight="1">
      <c r="A2" s="186" t="s">
        <v>173</v>
      </c>
      <c r="B2" s="187"/>
      <c r="C2" s="187"/>
      <c r="D2" s="187"/>
      <c r="E2" s="187"/>
      <c r="F2" s="187"/>
      <c r="G2" s="187"/>
      <c r="H2" s="325"/>
      <c r="I2" s="187"/>
    </row>
    <row r="3" spans="1:15" ht="12" customHeight="1">
      <c r="A3" s="196" t="s">
        <v>172</v>
      </c>
      <c r="B3" s="197" t="s">
        <v>175</v>
      </c>
      <c r="C3" s="197" t="s">
        <v>176</v>
      </c>
      <c r="D3" s="197">
        <v>2010</v>
      </c>
      <c r="E3" s="197">
        <v>2011</v>
      </c>
      <c r="F3" s="197" t="s">
        <v>174</v>
      </c>
      <c r="G3" s="197">
        <v>2012</v>
      </c>
      <c r="H3" s="398" t="s">
        <v>177</v>
      </c>
      <c r="I3" s="399" t="s">
        <v>178</v>
      </c>
    </row>
    <row r="4" spans="1:15" ht="12" customHeight="1">
      <c r="A4" s="192" t="s">
        <v>7</v>
      </c>
      <c r="B4" s="127">
        <f>'PL_Group detail'!B5</f>
        <v>417360.09705095243</v>
      </c>
      <c r="C4" s="127">
        <f>'PL_Group detail'!C5</f>
        <v>261475.80808377199</v>
      </c>
      <c r="D4" s="127">
        <f>'PL_Group detail'!D5</f>
        <v>337823.88196231163</v>
      </c>
      <c r="E4" s="127">
        <f>'PL_Group detail'!E5</f>
        <v>393840.522901105</v>
      </c>
      <c r="F4" s="127">
        <f>'PL_Group detail'!F5</f>
        <v>358233.99124249112</v>
      </c>
      <c r="G4" s="127">
        <f>'PL_Group detail'!G5</f>
        <v>354949.13123277255</v>
      </c>
      <c r="H4" s="391">
        <f>'PL_Group detail'!H5</f>
        <v>367107.63981819298</v>
      </c>
      <c r="I4" s="188">
        <f>'PL_Group detail'!I5</f>
        <v>396329.08380383649</v>
      </c>
    </row>
    <row r="5" spans="1:15" ht="12" customHeight="1">
      <c r="A5" s="200" t="s">
        <v>35</v>
      </c>
      <c r="B5" s="201">
        <f>'PL_Group detail'!B7</f>
        <v>-259958.8182431474</v>
      </c>
      <c r="C5" s="201">
        <f>'PL_Group detail'!C7</f>
        <v>-196185.43438886551</v>
      </c>
      <c r="D5" s="201">
        <f>'PL_Group detail'!D7</f>
        <v>-204690.94924430162</v>
      </c>
      <c r="E5" s="201">
        <f>'PL_Group detail'!E7</f>
        <v>-248648.01486635802</v>
      </c>
      <c r="F5" s="201">
        <f>'PL_Group detail'!F7</f>
        <v>-224633.26421943388</v>
      </c>
      <c r="G5" s="201">
        <f>'PL_Group detail'!G7</f>
        <v>-226184.43329595149</v>
      </c>
      <c r="H5" s="392">
        <f>'PL_Group detail'!H7</f>
        <v>-224455.08128661269</v>
      </c>
      <c r="I5" s="202">
        <f>'PL_Group detail'!I7</f>
        <v>-235508.23484370881</v>
      </c>
    </row>
    <row r="6" spans="1:15" ht="12" customHeight="1">
      <c r="A6" s="193" t="s">
        <v>8</v>
      </c>
      <c r="B6" s="198">
        <f t="shared" ref="B6" si="0">SUM(B4:B5)</f>
        <v>157401.27880780504</v>
      </c>
      <c r="C6" s="198">
        <f t="shared" ref="C6" si="1">SUM(C4:C5)</f>
        <v>65290.373694906477</v>
      </c>
      <c r="D6" s="198">
        <f t="shared" ref="D6:I6" si="2">SUM(D4:D5)</f>
        <v>133132.93271801001</v>
      </c>
      <c r="E6" s="198">
        <f t="shared" si="2"/>
        <v>145192.50803474698</v>
      </c>
      <c r="F6" s="198">
        <f t="shared" si="2"/>
        <v>133600.72702305723</v>
      </c>
      <c r="G6" s="198">
        <f t="shared" si="2"/>
        <v>128764.69793682106</v>
      </c>
      <c r="H6" s="393">
        <f t="shared" si="2"/>
        <v>142652.55853158029</v>
      </c>
      <c r="I6" s="199">
        <f t="shared" si="2"/>
        <v>160820.84896012768</v>
      </c>
    </row>
    <row r="7" spans="1:15" ht="12" customHeight="1">
      <c r="A7" s="192" t="s">
        <v>79</v>
      </c>
      <c r="B7" s="127">
        <f>'PL_Group detail'!B16</f>
        <v>-103919.02746248999</v>
      </c>
      <c r="C7" s="127">
        <f>'PL_Group detail'!C16</f>
        <v>-90442.785854149057</v>
      </c>
      <c r="D7" s="127">
        <f>'PL_Group detail'!D16</f>
        <v>-90309.422400281357</v>
      </c>
      <c r="E7" s="127">
        <f>'PL_Group detail'!E16</f>
        <v>-83528.815119497507</v>
      </c>
      <c r="F7" s="127">
        <f>'PL_Group detail'!F16</f>
        <v>-79837.74682226585</v>
      </c>
      <c r="G7" s="127">
        <f>'PL_Group detail'!G16</f>
        <v>-81500.376578031588</v>
      </c>
      <c r="H7" s="391">
        <f>'PL_Group detail'!H16</f>
        <v>-80359.12145505943</v>
      </c>
      <c r="I7" s="188">
        <f>'PL_Group detail'!I16</f>
        <v>-84374.796437960889</v>
      </c>
    </row>
    <row r="8" spans="1:15" ht="12" customHeight="1">
      <c r="A8" s="192" t="s">
        <v>52</v>
      </c>
      <c r="B8" s="127">
        <f>'PL_Group detail'!B25</f>
        <v>-23240.938095365662</v>
      </c>
      <c r="C8" s="127">
        <f>'PL_Group detail'!C25</f>
        <v>-20097.343870766937</v>
      </c>
      <c r="D8" s="127">
        <f>'PL_Group detail'!D25</f>
        <v>-19181.775086976584</v>
      </c>
      <c r="E8" s="127">
        <f>'PL_Group detail'!E25</f>
        <v>-23234.919225276113</v>
      </c>
      <c r="F8" s="127">
        <f>'PL_Group detail'!F25</f>
        <v>-26601.305967472559</v>
      </c>
      <c r="G8" s="127">
        <f>'PL_Group detail'!G25</f>
        <v>-23148.313046699233</v>
      </c>
      <c r="H8" s="391">
        <f>'PL_Group detail'!H25</f>
        <v>-15861.362940224626</v>
      </c>
      <c r="I8" s="188">
        <f>'PL_Group detail'!I25</f>
        <v>-16312.124581860517</v>
      </c>
    </row>
    <row r="9" spans="1:15" ht="12" customHeight="1">
      <c r="A9" s="192" t="s">
        <v>148</v>
      </c>
      <c r="B9" s="127">
        <f>'PL_Group detail'!B32</f>
        <v>-26750.733544144176</v>
      </c>
      <c r="C9" s="127">
        <f>'PL_Group detail'!C32</f>
        <v>-25627.662149836033</v>
      </c>
      <c r="D9" s="127">
        <f>'PL_Group detail'!D32</f>
        <v>-25689.794557649497</v>
      </c>
      <c r="E9" s="127">
        <f>'PL_Group detail'!E32</f>
        <v>-26004.384431741746</v>
      </c>
      <c r="F9" s="127">
        <f>'PL_Group detail'!F32</f>
        <v>-27899.984777541013</v>
      </c>
      <c r="G9" s="127">
        <f>'PL_Group detail'!G32</f>
        <v>-25455.872350425951</v>
      </c>
      <c r="H9" s="391">
        <f>'PL_Group detail'!H32</f>
        <v>-25625.114663260094</v>
      </c>
      <c r="I9" s="188">
        <f>'PL_Group detail'!I32</f>
        <v>-24746.943515148872</v>
      </c>
    </row>
    <row r="10" spans="1:15" ht="12" customHeight="1">
      <c r="A10" s="200" t="s">
        <v>80</v>
      </c>
      <c r="B10" s="201">
        <f>'PL_Group detail'!B41</f>
        <v>1506.653096133748</v>
      </c>
      <c r="C10" s="201">
        <f>'PL_Group detail'!C41</f>
        <v>-1782.0733804222671</v>
      </c>
      <c r="D10" s="201">
        <f>'PL_Group detail'!D41</f>
        <v>1324.5413662526821</v>
      </c>
      <c r="E10" s="201">
        <f>'PL_Group detail'!E41</f>
        <v>857.50564967076423</v>
      </c>
      <c r="F10" s="201">
        <f>'PL_Group detail'!F41</f>
        <v>-2325.938284933809</v>
      </c>
      <c r="G10" s="201">
        <f>'PL_Group detail'!G41</f>
        <v>-2480.0830088581447</v>
      </c>
      <c r="H10" s="392">
        <f>'PL_Group detail'!H41</f>
        <v>-135.14050135635398</v>
      </c>
      <c r="I10" s="202">
        <f>'PL_Group detail'!I41</f>
        <v>-1362.3526341911627</v>
      </c>
    </row>
    <row r="11" spans="1:15" ht="12" customHeight="1">
      <c r="A11" s="193" t="s">
        <v>10</v>
      </c>
      <c r="B11" s="198">
        <f>SUM(B6:B10)</f>
        <v>4997.232801938957</v>
      </c>
      <c r="C11" s="198">
        <f>SUM(C6:C10)</f>
        <v>-72659.491560267823</v>
      </c>
      <c r="D11" s="198">
        <f t="shared" ref="D11:I11" si="3">SUM(D6:D10)</f>
        <v>-723.51796064474775</v>
      </c>
      <c r="E11" s="198">
        <f t="shared" si="3"/>
        <v>13281.894907902375</v>
      </c>
      <c r="F11" s="198">
        <f t="shared" si="3"/>
        <v>-3064.2488291559985</v>
      </c>
      <c r="G11" s="198">
        <f t="shared" si="3"/>
        <v>-3819.9470471938571</v>
      </c>
      <c r="H11" s="393">
        <f t="shared" si="3"/>
        <v>20671.818971679782</v>
      </c>
      <c r="I11" s="199">
        <f t="shared" si="3"/>
        <v>34024.631790966239</v>
      </c>
    </row>
    <row r="12" spans="1:15" s="132" customFormat="1" ht="12" customHeight="1">
      <c r="A12" s="200" t="s">
        <v>111</v>
      </c>
      <c r="B12" s="203">
        <f>'PL_Group detail'!B53</f>
        <v>10076.649688575997</v>
      </c>
      <c r="C12" s="201">
        <f>'PL_Group detail'!C53</f>
        <v>10704.534115569264</v>
      </c>
      <c r="D12" s="201">
        <f>'PL_Group detail'!D53</f>
        <v>10619.731283433101</v>
      </c>
      <c r="E12" s="201">
        <f>'PL_Group detail'!E53</f>
        <v>10534.685100437679</v>
      </c>
      <c r="F12" s="201">
        <f>'PL_Group detail'!F53</f>
        <v>8743.6563897460219</v>
      </c>
      <c r="G12" s="201">
        <f>'PL_Group detail'!G53</f>
        <v>9693.8362070560124</v>
      </c>
      <c r="H12" s="392">
        <f>'PL_Group detail'!H53</f>
        <v>11062.034404187416</v>
      </c>
      <c r="I12" s="202">
        <f>'PL_Group detail'!I53</f>
        <v>11532.607652561543</v>
      </c>
    </row>
    <row r="13" spans="1:15" ht="12" customHeight="1">
      <c r="A13" s="193" t="s">
        <v>9</v>
      </c>
      <c r="B13" s="198">
        <f t="shared" ref="B13:C13" si="4">SUM(B11:B12)</f>
        <v>15073.882490514954</v>
      </c>
      <c r="C13" s="198">
        <f t="shared" si="4"/>
        <v>-61954.957444698557</v>
      </c>
      <c r="D13" s="198">
        <f t="shared" ref="D13:I13" si="5">SUM(D11:D12)</f>
        <v>9896.2133227883533</v>
      </c>
      <c r="E13" s="198">
        <f t="shared" si="5"/>
        <v>23816.580008340054</v>
      </c>
      <c r="F13" s="198">
        <f t="shared" si="5"/>
        <v>5679.4075605900234</v>
      </c>
      <c r="G13" s="198">
        <f t="shared" si="5"/>
        <v>5873.8891598621558</v>
      </c>
      <c r="H13" s="393">
        <f t="shared" si="5"/>
        <v>31733.853375867198</v>
      </c>
      <c r="I13" s="199">
        <f t="shared" si="5"/>
        <v>45557.239443527782</v>
      </c>
    </row>
    <row r="14" spans="1:15" ht="12" hidden="1" customHeight="1" outlineLevel="1">
      <c r="A14" s="193"/>
      <c r="B14" s="81"/>
      <c r="C14" s="81"/>
      <c r="D14" s="81"/>
      <c r="E14" s="81"/>
      <c r="F14" s="81"/>
      <c r="G14" s="81"/>
      <c r="H14" s="394"/>
      <c r="I14" s="189"/>
    </row>
    <row r="15" spans="1:15" ht="12" hidden="1" customHeight="1" outlineLevel="1">
      <c r="A15" s="194" t="s">
        <v>112</v>
      </c>
      <c r="B15" s="68" t="s">
        <v>69</v>
      </c>
      <c r="C15" s="68">
        <f t="shared" ref="C15:I15" si="6">C4/B4-1</f>
        <v>-0.37350070135753699</v>
      </c>
      <c r="D15" s="68">
        <f t="shared" si="6"/>
        <v>0.29198905412342824</v>
      </c>
      <c r="E15" s="68">
        <f t="shared" si="6"/>
        <v>0.16581610694131665</v>
      </c>
      <c r="F15" s="68">
        <f t="shared" si="6"/>
        <v>-9.0408501888859294E-2</v>
      </c>
      <c r="G15" s="75">
        <f>G4/E4-1</f>
        <v>-9.8749086005297193E-2</v>
      </c>
      <c r="H15" s="395">
        <f t="shared" si="6"/>
        <v>3.425422832616265E-2</v>
      </c>
      <c r="I15" s="190">
        <f t="shared" si="6"/>
        <v>7.9599117033127387E-2</v>
      </c>
    </row>
    <row r="16" spans="1:15" ht="12" customHeight="1" collapsed="1">
      <c r="A16" s="195" t="s">
        <v>74</v>
      </c>
      <c r="B16" s="81"/>
      <c r="C16" s="81"/>
      <c r="D16" s="81"/>
      <c r="E16" s="81"/>
      <c r="F16" s="81"/>
      <c r="G16" s="83"/>
      <c r="H16" s="396"/>
      <c r="I16" s="191"/>
    </row>
    <row r="17" spans="1:11" ht="12" customHeight="1">
      <c r="A17" s="194" t="s">
        <v>8</v>
      </c>
      <c r="B17" s="68">
        <f>-B6/B4</f>
        <v>-0.37713542794338833</v>
      </c>
      <c r="C17" s="68">
        <f>-C6/C4</f>
        <v>-0.24969948146785592</v>
      </c>
      <c r="D17" s="68">
        <f t="shared" ref="D17:I17" si="7">D6/D4</f>
        <v>0.39408976045353306</v>
      </c>
      <c r="E17" s="68">
        <f t="shared" si="7"/>
        <v>0.3686581232556545</v>
      </c>
      <c r="F17" s="68">
        <f t="shared" si="7"/>
        <v>0.3729426304848385</v>
      </c>
      <c r="G17" s="75">
        <f t="shared" si="7"/>
        <v>0.36276944104528119</v>
      </c>
      <c r="H17" s="395">
        <f t="shared" si="7"/>
        <v>0.38858509891602305</v>
      </c>
      <c r="I17" s="190">
        <f t="shared" si="7"/>
        <v>0.40577604705822229</v>
      </c>
    </row>
    <row r="18" spans="1:11" ht="12" customHeight="1">
      <c r="A18" s="194" t="s">
        <v>79</v>
      </c>
      <c r="B18" s="68">
        <f t="shared" ref="B18:I20" si="8">-B7/B$4</f>
        <v>0.24899128641376389</v>
      </c>
      <c r="C18" s="68">
        <f t="shared" si="8"/>
        <v>0.34589351312062061</v>
      </c>
      <c r="D18" s="68">
        <f t="shared" si="8"/>
        <v>0.26732693341779928</v>
      </c>
      <c r="E18" s="68">
        <f t="shared" si="8"/>
        <v>0.21208791442842956</v>
      </c>
      <c r="F18" s="68">
        <f t="shared" si="8"/>
        <v>0.22286480003016551</v>
      </c>
      <c r="G18" s="75">
        <f t="shared" si="8"/>
        <v>0.22961142712188906</v>
      </c>
      <c r="H18" s="395">
        <f t="shared" si="8"/>
        <v>0.21889798178773021</v>
      </c>
      <c r="I18" s="190">
        <f t="shared" si="8"/>
        <v>0.21289075136288077</v>
      </c>
    </row>
    <row r="19" spans="1:11" ht="12" customHeight="1">
      <c r="A19" s="194" t="s">
        <v>52</v>
      </c>
      <c r="B19" s="68">
        <f t="shared" si="8"/>
        <v>5.5685577657243898E-2</v>
      </c>
      <c r="C19" s="68">
        <f t="shared" si="8"/>
        <v>7.6861198051362836E-2</v>
      </c>
      <c r="D19" s="68">
        <f t="shared" si="8"/>
        <v>5.6780399821219699E-2</v>
      </c>
      <c r="E19" s="68">
        <f t="shared" si="8"/>
        <v>5.8995755576707117E-2</v>
      </c>
      <c r="F19" s="68">
        <f t="shared" si="8"/>
        <v>7.4256789187450239E-2</v>
      </c>
      <c r="G19" s="75">
        <f t="shared" si="8"/>
        <v>6.5215860555293964E-2</v>
      </c>
      <c r="H19" s="395">
        <f t="shared" si="8"/>
        <v>4.3206300332185497E-2</v>
      </c>
      <c r="I19" s="190">
        <f t="shared" si="8"/>
        <v>4.1158030658013024E-2</v>
      </c>
    </row>
    <row r="20" spans="1:11" ht="12" customHeight="1">
      <c r="A20" s="194" t="s">
        <v>53</v>
      </c>
      <c r="B20" s="68">
        <f t="shared" si="8"/>
        <v>6.4095091344773134E-2</v>
      </c>
      <c r="C20" s="68">
        <f t="shared" si="8"/>
        <v>9.8011599381405898E-2</v>
      </c>
      <c r="D20" s="68">
        <f t="shared" si="8"/>
        <v>7.6044933260566536E-2</v>
      </c>
      <c r="E20" s="68">
        <f t="shared" si="8"/>
        <v>6.602770136548787E-2</v>
      </c>
      <c r="F20" s="68">
        <f t="shared" si="8"/>
        <v>7.7882014157208537E-2</v>
      </c>
      <c r="G20" s="75">
        <f t="shared" si="8"/>
        <v>7.1716959165430985E-2</v>
      </c>
      <c r="H20" s="395">
        <f t="shared" si="8"/>
        <v>6.9802727821057384E-2</v>
      </c>
      <c r="I20" s="190">
        <f t="shared" si="8"/>
        <v>6.2440392407329355E-2</v>
      </c>
    </row>
    <row r="21" spans="1:11" ht="12" customHeight="1">
      <c r="A21" s="194" t="s">
        <v>9</v>
      </c>
      <c r="B21" s="68">
        <f t="shared" ref="B21:C21" si="9">-B13/B4</f>
        <v>-3.6117210526416699E-2</v>
      </c>
      <c r="C21" s="68">
        <f t="shared" si="9"/>
        <v>0.23694336351319101</v>
      </c>
      <c r="D21" s="68">
        <f t="shared" ref="D21:I21" si="10">D13/D4</f>
        <v>2.9294001552833959E-2</v>
      </c>
      <c r="E21" s="68">
        <f t="shared" si="10"/>
        <v>6.0472649774336446E-2</v>
      </c>
      <c r="F21" s="68">
        <f t="shared" si="10"/>
        <v>1.5853904708739916E-2</v>
      </c>
      <c r="G21" s="75">
        <f t="shared" si="10"/>
        <v>1.6548537925593937E-2</v>
      </c>
      <c r="H21" s="395">
        <f t="shared" si="10"/>
        <v>8.6442911925186647E-2</v>
      </c>
      <c r="I21" s="190">
        <f t="shared" si="10"/>
        <v>0.11494800988684542</v>
      </c>
      <c r="K21" s="389"/>
    </row>
    <row r="22" spans="1:11" ht="12" customHeight="1" thickBot="1">
      <c r="A22" s="204" t="s">
        <v>10</v>
      </c>
      <c r="B22" s="205">
        <f t="shared" ref="B22:C22" si="11">-B11/B4</f>
        <v>-1.1973432144685556E-2</v>
      </c>
      <c r="C22" s="205">
        <f t="shared" si="11"/>
        <v>0.27788227175872832</v>
      </c>
      <c r="D22" s="205">
        <f t="shared" ref="D22:I22" si="12">D11/D4</f>
        <v>-2.1417016358999301E-3</v>
      </c>
      <c r="E22" s="205">
        <f t="shared" si="12"/>
        <v>3.3724043453084475E-2</v>
      </c>
      <c r="F22" s="205">
        <f t="shared" si="12"/>
        <v>-8.55376347322046E-3</v>
      </c>
      <c r="G22" s="206">
        <f t="shared" si="12"/>
        <v>-1.0761956322943552E-2</v>
      </c>
      <c r="H22" s="397">
        <f t="shared" si="12"/>
        <v>5.6309966695101549E-2</v>
      </c>
      <c r="I22" s="207">
        <f t="shared" si="12"/>
        <v>8.5849444770514913E-2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O50"/>
  <sheetViews>
    <sheetView tabSelected="1" zoomScale="145" zoomScaleNormal="145" workbookViewId="0">
      <selection activeCell="J40" sqref="J40"/>
    </sheetView>
  </sheetViews>
  <sheetFormatPr defaultColWidth="9" defaultRowHeight="14.25" outlineLevelRow="1" outlineLevelCol="1"/>
  <cols>
    <col min="1" max="1" width="15.875" style="134" customWidth="1"/>
    <col min="2" max="2" width="8" style="55" hidden="1" customWidth="1" outlineLevel="1"/>
    <col min="3" max="3" width="8" style="134" hidden="1" customWidth="1" outlineLevel="1"/>
    <col min="4" max="4" width="6" style="134" customWidth="1" collapsed="1"/>
    <col min="5" max="6" width="6" style="134" customWidth="1"/>
    <col min="7" max="8" width="8" style="134" hidden="1" customWidth="1" outlineLevel="1"/>
    <col min="9" max="9" width="9" style="134" hidden="1" customWidth="1" outlineLevel="1"/>
    <col min="10" max="10" width="5.75" style="134" customWidth="1" collapsed="1"/>
    <col min="11" max="11" width="5.75" style="134" customWidth="1"/>
    <col min="12" max="12" width="5.75" style="55" customWidth="1"/>
    <col min="13" max="14" width="7.625" style="134" hidden="1" customWidth="1" outlineLevel="1"/>
    <col min="15" max="15" width="9" style="134" collapsed="1"/>
    <col min="16" max="16384" width="9" style="134"/>
  </cols>
  <sheetData>
    <row r="1" spans="1:14" ht="14.25" customHeight="1"/>
    <row r="2" spans="1:14" ht="20.25" customHeight="1">
      <c r="A2" s="186" t="s">
        <v>153</v>
      </c>
      <c r="B2" s="186"/>
      <c r="C2" s="186"/>
      <c r="D2" s="186"/>
      <c r="E2" s="186"/>
      <c r="F2" s="186"/>
      <c r="G2" s="186"/>
      <c r="H2" s="186"/>
      <c r="I2" s="186" t="s">
        <v>62</v>
      </c>
      <c r="J2" s="186"/>
      <c r="K2" s="186"/>
      <c r="L2" s="186"/>
      <c r="M2" s="1"/>
      <c r="N2" s="2"/>
    </row>
    <row r="3" spans="1:14" ht="12" customHeight="1">
      <c r="A3" s="212"/>
      <c r="B3" s="36">
        <v>2008</v>
      </c>
      <c r="C3" s="36">
        <v>2009</v>
      </c>
      <c r="D3" s="36">
        <v>2010</v>
      </c>
      <c r="E3" s="37">
        <v>2011</v>
      </c>
      <c r="F3" s="165">
        <v>2012</v>
      </c>
      <c r="G3" s="37">
        <v>2013</v>
      </c>
      <c r="H3" s="98">
        <v>2014</v>
      </c>
      <c r="I3" s="45" t="s">
        <v>1</v>
      </c>
      <c r="J3" s="247">
        <v>2010</v>
      </c>
      <c r="K3" s="248">
        <v>2011</v>
      </c>
      <c r="L3" s="249">
        <v>2012</v>
      </c>
      <c r="M3" s="46">
        <v>2013</v>
      </c>
      <c r="N3" s="47">
        <v>2014</v>
      </c>
    </row>
    <row r="4" spans="1:14" ht="12" customHeight="1">
      <c r="A4" s="230" t="s">
        <v>170</v>
      </c>
      <c r="B4" s="520" t="s">
        <v>1</v>
      </c>
      <c r="C4" s="520"/>
      <c r="D4" s="520"/>
      <c r="E4" s="520"/>
      <c r="F4" s="521"/>
      <c r="G4" s="520" t="s">
        <v>67</v>
      </c>
      <c r="H4" s="522"/>
      <c r="I4" s="63">
        <v>2009</v>
      </c>
      <c r="J4" s="523" t="s">
        <v>155</v>
      </c>
      <c r="K4" s="524"/>
      <c r="L4" s="525"/>
      <c r="M4" s="526" t="s">
        <v>67</v>
      </c>
      <c r="N4" s="527"/>
    </row>
    <row r="5" spans="1:14" ht="12" customHeight="1">
      <c r="A5" s="231" t="s">
        <v>7</v>
      </c>
      <c r="B5" s="232">
        <f>'PL_Group detail'!B5</f>
        <v>417360.09705095243</v>
      </c>
      <c r="C5" s="232">
        <f>'PL_Group detail'!C5</f>
        <v>261475.80808377199</v>
      </c>
      <c r="D5" s="232">
        <f>'PL_Group detail'!D5</f>
        <v>337823.88196231163</v>
      </c>
      <c r="E5" s="232">
        <f>'PL_Group detail'!E5</f>
        <v>393840.522901105</v>
      </c>
      <c r="F5" s="233">
        <f>'PL_Group detail'!G5</f>
        <v>354949.13123277255</v>
      </c>
      <c r="G5" s="232">
        <f>'PL_Group detail'!H5</f>
        <v>367107.63981819298</v>
      </c>
      <c r="H5" s="234">
        <f>'PL_Group detail'!I5</f>
        <v>396329.08380383649</v>
      </c>
      <c r="I5" s="235">
        <f t="shared" ref="I5" si="0">IF(OR(ISERROR((C5/B5)^(1/2)-1),AND(B5&lt;0,C5&gt;0)),"n/a",((C5/B5)-1))</f>
        <v>-0.37350070135753699</v>
      </c>
      <c r="J5" s="250">
        <f t="shared" ref="J5" si="1">IF(OR(ISERROR((D5/C5)^(1/2)-1),AND(C5&lt;0,D5&gt;0)),"n/a",((D5/C5)-1))</f>
        <v>0.29198905412342824</v>
      </c>
      <c r="K5" s="236">
        <f t="shared" ref="K5" si="2">IF(OR(ISERROR((E5/D5)^(1/2)-1),AND(D5&lt;0,E5&gt;0)),"n/a",((E5/D5)-1))</f>
        <v>0.16581610694131665</v>
      </c>
      <c r="L5" s="237">
        <f>IF(OR(ISERROR((F5/E5)^(1/2)-1),AND(E5&lt;0,F5&gt;0)),"n/a",((F5/E5)-1))</f>
        <v>-9.8749086005297193E-2</v>
      </c>
      <c r="M5" s="40">
        <f t="shared" ref="M5" si="3">IF(OR(ISERROR((G5/F5)^(1/2)-1),AND(F5&lt;0,G5&gt;0)),"n/a",((G5/F5)-1))</f>
        <v>3.425422832616265E-2</v>
      </c>
      <c r="N5" s="39">
        <f t="shared" ref="N5" si="4">IF(OR(ISERROR((H5/G5)^(1/2)-1),AND(G5&lt;0,H5&gt;0)),"n/a",((H5/G5)-1))</f>
        <v>7.9599117033127387E-2</v>
      </c>
    </row>
    <row r="6" spans="1:14" ht="4.5" customHeight="1">
      <c r="A6" s="213"/>
      <c r="B6" s="3"/>
      <c r="C6" s="3"/>
      <c r="D6" s="3"/>
      <c r="E6" s="3"/>
      <c r="F6" s="166"/>
      <c r="G6" s="3"/>
      <c r="H6" s="30"/>
      <c r="I6" s="41"/>
      <c r="J6" s="251"/>
      <c r="K6" s="162"/>
      <c r="L6" s="209"/>
      <c r="M6" s="40"/>
      <c r="N6" s="39"/>
    </row>
    <row r="7" spans="1:14" ht="12.75" customHeight="1">
      <c r="A7" s="214" t="s">
        <v>97</v>
      </c>
      <c r="B7" s="3"/>
      <c r="C7" s="3"/>
      <c r="D7" s="3"/>
      <c r="E7" s="3"/>
      <c r="F7" s="166"/>
      <c r="G7" s="3"/>
      <c r="H7" s="30"/>
      <c r="I7" s="41"/>
      <c r="J7" s="251"/>
      <c r="K7" s="162"/>
      <c r="L7" s="209"/>
      <c r="M7" s="40"/>
      <c r="N7" s="39"/>
    </row>
    <row r="8" spans="1:14" ht="12" customHeight="1">
      <c r="A8" s="213" t="s">
        <v>82</v>
      </c>
      <c r="B8" s="64">
        <f>'PL_Group detail'!B17</f>
        <v>-46211.83826961217</v>
      </c>
      <c r="C8" s="64">
        <f>'PL_Group detail'!C17</f>
        <v>-42239.286556374864</v>
      </c>
      <c r="D8" s="64">
        <f>'PL_Group detail'!D17</f>
        <v>-44037.272484885274</v>
      </c>
      <c r="E8" s="64">
        <f>'PL_Group detail'!E17</f>
        <v>-43888.070375918207</v>
      </c>
      <c r="F8" s="167">
        <f>'PL_Group detail'!G17</f>
        <v>-41644.326198776922</v>
      </c>
      <c r="G8" s="64">
        <f>'PL_Group detail'!H17</f>
        <v>-48983.087686094717</v>
      </c>
      <c r="H8" s="90">
        <f>'PL_Group detail'!I17</f>
        <v>-53100.109873330672</v>
      </c>
      <c r="I8" s="41">
        <f>IF(OR(ISERROR((C8/B8)^(1/2)-1),AND(B8&lt;0,C8&gt;0)),"n/a",((C8/B8)-1))</f>
        <v>-8.5963940453101628E-2</v>
      </c>
      <c r="J8" s="251">
        <f t="shared" ref="J8:J15" si="5">IF(OR(ISERROR((D8/C8)^(1/2)-1),AND(C8&lt;0,D8&gt;0)),"n/a",((D8/C8)-1))</f>
        <v>4.2566673708153591E-2</v>
      </c>
      <c r="K8" s="162">
        <f>IF(OR(ISERROR((E8/D8)^(1/2)-1),AND(D8&lt;0,E8&gt;0)),"n/a",((E8/D8)-1))</f>
        <v>-3.388086966972792E-3</v>
      </c>
      <c r="L8" s="209">
        <f>IF(OR(ISERROR((F8/E8)^(1/2)-1),AND(E8&lt;0,F8&gt;0)),"n/a",((F8/E8)-1))</f>
        <v>-5.1124238498588603E-2</v>
      </c>
      <c r="M8" s="40">
        <f>IF(OR(ISERROR((G8/F8)^(1/2)-1),AND(F8&lt;0,G8&gt;0)),"n/a",((G8/F8)-1))</f>
        <v>0.17622476234309525</v>
      </c>
      <c r="N8" s="39">
        <f>IF(OR(ISERROR((H8/G8)^(1/2)-1),AND(G8&lt;0,H8&gt;0)),"n/a",((H8/G8)-1))</f>
        <v>8.4049870714962838E-2</v>
      </c>
    </row>
    <row r="9" spans="1:14" ht="12" customHeight="1">
      <c r="A9" s="215" t="s">
        <v>42</v>
      </c>
      <c r="B9" s="64">
        <f>'PL_Group detail'!B18</f>
        <v>-1666.0100631637879</v>
      </c>
      <c r="C9" s="64">
        <f>'PL_Group detail'!C18</f>
        <v>-1709.7274818233373</v>
      </c>
      <c r="D9" s="64">
        <f>'PL_Group detail'!D18</f>
        <v>-2989.5055334271201</v>
      </c>
      <c r="E9" s="64">
        <f>'PL_Group detail'!E18</f>
        <v>-1698.3903410348717</v>
      </c>
      <c r="F9" s="167">
        <f>'PL_Group detail'!G18</f>
        <v>-1877.3315078008773</v>
      </c>
      <c r="G9" s="64">
        <f>'PL_Group detail'!H18</f>
        <v>-1624.446256505981</v>
      </c>
      <c r="H9" s="90">
        <f>'PL_Group detail'!I18</f>
        <v>-2006.8060330098469</v>
      </c>
      <c r="I9" s="41">
        <f t="shared" ref="I9:I15" si="6">IF(OR(ISERROR((C9/B9)^(1/2)-1),AND(B9&lt;0,C9&gt;0)),"n/a",((C9/B9)-1))</f>
        <v>2.6240789072143444E-2</v>
      </c>
      <c r="J9" s="251">
        <f t="shared" si="5"/>
        <v>0.74852750816110447</v>
      </c>
      <c r="K9" s="162">
        <f t="shared" ref="K9:K15" si="7">IF(OR(ISERROR((E9/D9)^(1/2)-1),AND(D9&lt;0,E9&gt;0)),"n/a",((E9/D9)-1))</f>
        <v>-0.43188252303120345</v>
      </c>
      <c r="L9" s="209">
        <f>IF(OR(ISERROR((F9/E9)^(1/2)-1),AND(E9&lt;0,F9&gt;0)),"n/a",((F9/E9)-1))</f>
        <v>0.10535927015280389</v>
      </c>
      <c r="M9" s="40">
        <f t="shared" ref="M9:N15" si="8">IF(OR(ISERROR((G9/F9)^(1/2)-1),AND(F9&lt;0,G9&gt;0)),"n/a",((G9/F9)-1))</f>
        <v>-0.13470463274284905</v>
      </c>
      <c r="N9" s="39">
        <f t="shared" si="8"/>
        <v>0.23537853282156784</v>
      </c>
    </row>
    <row r="10" spans="1:14" ht="12" customHeight="1">
      <c r="A10" s="215" t="s">
        <v>156</v>
      </c>
      <c r="B10" s="64">
        <f>'PL_Group detail'!B19</f>
        <v>-7110.5090908255788</v>
      </c>
      <c r="C10" s="64">
        <f>'PL_Group detail'!C19</f>
        <v>-4527.4004837084049</v>
      </c>
      <c r="D10" s="64">
        <f>'PL_Group detail'!D19</f>
        <v>-6286.9823809881345</v>
      </c>
      <c r="E10" s="64">
        <f>'PL_Group detail'!E19</f>
        <v>-6030.7311983627369</v>
      </c>
      <c r="F10" s="167">
        <f>'PL_Group detail'!G19</f>
        <v>-4995.7246934212844</v>
      </c>
      <c r="G10" s="64">
        <f>'PL_Group detail'!H19</f>
        <v>-5843.3769735639662</v>
      </c>
      <c r="H10" s="90">
        <f>'PL_Group detail'!I19</f>
        <v>-6535.0640771443104</v>
      </c>
      <c r="I10" s="41">
        <f t="shared" si="6"/>
        <v>-0.36328040286877084</v>
      </c>
      <c r="J10" s="251">
        <f t="shared" si="5"/>
        <v>0.38865170059761356</v>
      </c>
      <c r="K10" s="162">
        <f t="shared" si="7"/>
        <v>-4.0759010777619231E-2</v>
      </c>
      <c r="L10" s="209">
        <f>IF(OR(ISERROR((F10/E10)^(1/2)-1),AND(E10&lt;0,F10&gt;0)),"n/a",((F10/E10)-1))</f>
        <v>-0.1716220589009908</v>
      </c>
      <c r="M10" s="40">
        <f t="shared" si="8"/>
        <v>0.16967553901817856</v>
      </c>
      <c r="N10" s="39">
        <f t="shared" si="8"/>
        <v>0.11837112455855703</v>
      </c>
    </row>
    <row r="11" spans="1:14" ht="12" customHeight="1">
      <c r="A11" s="213" t="s">
        <v>44</v>
      </c>
      <c r="B11" s="64">
        <f>'PL_Group detail'!B20</f>
        <v>-2887.2635159581773</v>
      </c>
      <c r="C11" s="64">
        <f>'PL_Group detail'!C20</f>
        <v>-2253.1752444808249</v>
      </c>
      <c r="D11" s="64">
        <f>'PL_Group detail'!D20</f>
        <v>-2608.0558180842013</v>
      </c>
      <c r="E11" s="64">
        <f>'PL_Group detail'!E20</f>
        <v>-2810.9908839264085</v>
      </c>
      <c r="F11" s="167">
        <f>'PL_Group detail'!G20</f>
        <v>-2493.6565867399745</v>
      </c>
      <c r="G11" s="64">
        <f>'PL_Group detail'!H20</f>
        <v>-3235.6371293797201</v>
      </c>
      <c r="H11" s="90">
        <f>'PL_Group detail'!I20</f>
        <v>-3364.977149957007</v>
      </c>
      <c r="I11" s="41">
        <f t="shared" si="6"/>
        <v>-0.21961565612999534</v>
      </c>
      <c r="J11" s="251">
        <f t="shared" si="5"/>
        <v>0.15750242883799648</v>
      </c>
      <c r="K11" s="162">
        <f t="shared" si="7"/>
        <v>7.7810859888450157E-2</v>
      </c>
      <c r="L11" s="209">
        <f>IF(OR(ISERROR((F11/E11)^(1/2)-1),AND(E11&lt;0,F11&gt;0)),"n/a",((F11/E11)-1))</f>
        <v>-0.11289054653324937</v>
      </c>
      <c r="M11" s="40">
        <f t="shared" si="8"/>
        <v>0.29754720300510873</v>
      </c>
      <c r="N11" s="39">
        <f t="shared" si="8"/>
        <v>3.9973586470149591E-2</v>
      </c>
    </row>
    <row r="12" spans="1:14" ht="12" customHeight="1">
      <c r="A12" s="213" t="s">
        <v>39</v>
      </c>
      <c r="B12" s="64">
        <f>'PL_Group detail'!B21</f>
        <v>-4047.7828039580754</v>
      </c>
      <c r="C12" s="64">
        <f>'PL_Group detail'!C21</f>
        <v>-2853.5594589613952</v>
      </c>
      <c r="D12" s="64">
        <f>'PL_Group detail'!D21</f>
        <v>-2949.4113628500972</v>
      </c>
      <c r="E12" s="64">
        <f>'PL_Group detail'!E21</f>
        <v>-2629.0739054921196</v>
      </c>
      <c r="F12" s="167">
        <f>'PL_Group detail'!G21</f>
        <v>-2185.8855525951531</v>
      </c>
      <c r="G12" s="64">
        <f>'PL_Group detail'!H21</f>
        <v>-2606.7846817151894</v>
      </c>
      <c r="H12" s="90">
        <f>'PL_Group detail'!I21</f>
        <v>-2684.3991992723368</v>
      </c>
      <c r="I12" s="41">
        <f t="shared" si="6"/>
        <v>-0.29503147842540445</v>
      </c>
      <c r="J12" s="251">
        <f t="shared" si="5"/>
        <v>3.3590294951691302E-2</v>
      </c>
      <c r="K12" s="162">
        <f t="shared" si="7"/>
        <v>-0.10861064054775549</v>
      </c>
      <c r="L12" s="209">
        <f>IF(OR(ISERROR((F12/E12)^(1/2)-1),AND(E12&lt;0,F12&gt;0)),"n/a",((F12/E12)-1))</f>
        <v>-0.16857204050869345</v>
      </c>
      <c r="M12" s="40">
        <f t="shared" si="8"/>
        <v>0.19255314104635146</v>
      </c>
      <c r="N12" s="39">
        <f t="shared" si="8"/>
        <v>2.977404236781056E-2</v>
      </c>
    </row>
    <row r="13" spans="1:14" ht="12" customHeight="1">
      <c r="A13" s="213" t="s">
        <v>40</v>
      </c>
      <c r="B13" s="64">
        <f>'PL_Group detail'!B22</f>
        <v>-827.19636591921528</v>
      </c>
      <c r="C13" s="64">
        <f>'PL_Group detail'!C22</f>
        <v>-849.03938250343651</v>
      </c>
      <c r="D13" s="64">
        <f>'PL_Group detail'!D22</f>
        <v>-853.67979686459853</v>
      </c>
      <c r="E13" s="64">
        <f>'PL_Group detail'!E22</f>
        <v>-795.54913110238977</v>
      </c>
      <c r="F13" s="167">
        <f>'PL_Group detail'!G22</f>
        <v>-779.74058239816532</v>
      </c>
      <c r="G13" s="64">
        <f>'PL_Group detail'!H22</f>
        <v>-630.1858375853501</v>
      </c>
      <c r="H13" s="90">
        <f>'PL_Group detail'!I22</f>
        <v>-659.6482238445152</v>
      </c>
      <c r="I13" s="41">
        <f t="shared" si="6"/>
        <v>2.6406083832281269E-2</v>
      </c>
      <c r="J13" s="251">
        <f t="shared" si="5"/>
        <v>5.4654877698128157E-3</v>
      </c>
      <c r="K13" s="162">
        <f t="shared" si="7"/>
        <v>-6.8094226870205277E-2</v>
      </c>
      <c r="L13" s="209">
        <f>IF(OR(ISERROR((F13/E13)^(1/2)-1),AND(E13&lt;0,F13&gt;0)),"n/a",((F13/E13)-1))</f>
        <v>-1.9871241242283344E-2</v>
      </c>
      <c r="M13" s="40">
        <f t="shared" si="8"/>
        <v>-0.1918006426609804</v>
      </c>
      <c r="N13" s="39">
        <f t="shared" si="8"/>
        <v>4.6751901585180944E-2</v>
      </c>
    </row>
    <row r="14" spans="1:14" ht="12" hidden="1" customHeight="1" outlineLevel="1">
      <c r="A14" s="213" t="s">
        <v>116</v>
      </c>
      <c r="B14" s="64">
        <f>'PL_Group detail'!B23</f>
        <v>0</v>
      </c>
      <c r="C14" s="64">
        <f>'PL_Group detail'!C23</f>
        <v>0</v>
      </c>
      <c r="D14" s="64">
        <f>'PL_Group detail'!D23</f>
        <v>0</v>
      </c>
      <c r="E14" s="64">
        <f>'PL_Group detail'!E23</f>
        <v>0</v>
      </c>
      <c r="F14" s="167">
        <f>'PL_Group detail'!G23</f>
        <v>0</v>
      </c>
      <c r="G14" s="64">
        <f>'PL_Group detail'!H23</f>
        <v>-6953.7902151203889</v>
      </c>
      <c r="H14" s="90">
        <f>'PL_Group detail'!I23</f>
        <v>-6953.7902151203889</v>
      </c>
      <c r="I14" s="41"/>
      <c r="J14" s="251"/>
      <c r="K14" s="162"/>
      <c r="L14" s="209"/>
      <c r="M14" s="40"/>
      <c r="N14" s="39"/>
    </row>
    <row r="15" spans="1:14" ht="12" customHeight="1" collapsed="1">
      <c r="A15" s="213" t="s">
        <v>41</v>
      </c>
      <c r="B15" s="64">
        <f>'PL_Group detail'!B24</f>
        <v>-41168.427353052968</v>
      </c>
      <c r="C15" s="64">
        <f>'PL_Group detail'!C24</f>
        <v>-36010.597246296791</v>
      </c>
      <c r="D15" s="64">
        <f>'PL_Group detail'!D24</f>
        <v>-30584.515023181932</v>
      </c>
      <c r="E15" s="64">
        <f>'PL_Group detail'!E24</f>
        <v>-25676.00928366078</v>
      </c>
      <c r="F15" s="167">
        <f>'PL_Group detail'!G24</f>
        <v>-27523.711456299217</v>
      </c>
      <c r="G15" s="64">
        <f>'PL_Group detail'!H24</f>
        <v>-10481.812675094136</v>
      </c>
      <c r="H15" s="90">
        <f>'PL_Group detail'!I24</f>
        <v>-9070.0016662818198</v>
      </c>
      <c r="I15" s="51">
        <f t="shared" si="6"/>
        <v>-0.12528606114884011</v>
      </c>
      <c r="J15" s="251">
        <f t="shared" si="5"/>
        <v>-0.15068015079013608</v>
      </c>
      <c r="K15" s="162">
        <f t="shared" si="7"/>
        <v>-0.16048989940826874</v>
      </c>
      <c r="L15" s="209">
        <f>IF(OR(ISERROR((F15/E15)^(1/2)-1),AND(E15&lt;0,F15&gt;0)),"n/a",((F15/E15)-1))</f>
        <v>7.1962202234217232E-2</v>
      </c>
      <c r="M15" s="52">
        <f t="shared" si="8"/>
        <v>-0.61917153899332811</v>
      </c>
      <c r="N15" s="53">
        <f t="shared" si="8"/>
        <v>-0.1346914939786058</v>
      </c>
    </row>
    <row r="16" spans="1:14" s="135" customFormat="1" ht="12" hidden="1" customHeight="1" outlineLevel="1">
      <c r="A16" s="216" t="s">
        <v>34</v>
      </c>
      <c r="B16" s="74"/>
      <c r="C16" s="74"/>
      <c r="D16" s="74"/>
      <c r="E16" s="74"/>
      <c r="F16" s="181"/>
      <c r="G16" s="74"/>
      <c r="H16" s="99"/>
      <c r="I16" s="56"/>
      <c r="J16" s="252"/>
      <c r="K16" s="163"/>
      <c r="L16" s="210"/>
      <c r="M16" s="57"/>
      <c r="N16" s="58"/>
    </row>
    <row r="17" spans="1:14" ht="12" hidden="1" customHeight="1" outlineLevel="1">
      <c r="A17" s="217" t="s">
        <v>105</v>
      </c>
      <c r="B17" s="76"/>
      <c r="C17" s="76"/>
      <c r="D17" s="76">
        <f>-'Stand alone adjustments'!C18</f>
        <v>-14852</v>
      </c>
      <c r="E17" s="76">
        <f>-'Stand alone adjustments'!D18</f>
        <v>-15020.549163946891</v>
      </c>
      <c r="F17" s="182">
        <f>-'Stand alone adjustments'!E18</f>
        <v>-18311.317739104757</v>
      </c>
      <c r="G17" s="89">
        <v>0</v>
      </c>
      <c r="H17" s="91">
        <v>0</v>
      </c>
      <c r="I17" s="56"/>
      <c r="J17" s="252"/>
      <c r="K17" s="163"/>
      <c r="L17" s="210"/>
      <c r="M17" s="57"/>
      <c r="N17" s="58"/>
    </row>
    <row r="18" spans="1:14" ht="12" hidden="1" customHeight="1" outlineLevel="1">
      <c r="A18" s="217" t="s">
        <v>106</v>
      </c>
      <c r="B18" s="64">
        <f t="shared" ref="B18:H18" si="9">B15-B17</f>
        <v>-41168.427353052968</v>
      </c>
      <c r="C18" s="64">
        <f t="shared" si="9"/>
        <v>-36010.597246296791</v>
      </c>
      <c r="D18" s="64">
        <f t="shared" si="9"/>
        <v>-15732.515023181932</v>
      </c>
      <c r="E18" s="64">
        <f t="shared" si="9"/>
        <v>-10655.460119713889</v>
      </c>
      <c r="F18" s="167">
        <f t="shared" si="9"/>
        <v>-9212.3937171944599</v>
      </c>
      <c r="G18" s="64">
        <f t="shared" si="9"/>
        <v>-10481.812675094136</v>
      </c>
      <c r="H18" s="90">
        <f t="shared" si="9"/>
        <v>-9070.0016662818198</v>
      </c>
      <c r="I18" s="56"/>
      <c r="J18" s="252"/>
      <c r="K18" s="163"/>
      <c r="L18" s="210"/>
      <c r="M18" s="57"/>
      <c r="N18" s="58"/>
    </row>
    <row r="19" spans="1:14" ht="12.75" customHeight="1" collapsed="1" thickBot="1">
      <c r="A19" s="326" t="s">
        <v>83</v>
      </c>
      <c r="B19" s="327">
        <f t="shared" ref="B19:H19" si="10">SUM(B8:B15)</f>
        <v>-103919.02746248999</v>
      </c>
      <c r="C19" s="327">
        <f t="shared" si="10"/>
        <v>-90442.785854149057</v>
      </c>
      <c r="D19" s="327">
        <f t="shared" si="10"/>
        <v>-90309.422400281357</v>
      </c>
      <c r="E19" s="327">
        <f t="shared" si="10"/>
        <v>-83528.815119497507</v>
      </c>
      <c r="F19" s="328">
        <f t="shared" si="10"/>
        <v>-81500.376578031588</v>
      </c>
      <c r="G19" s="327">
        <f t="shared" si="10"/>
        <v>-80359.12145505943</v>
      </c>
      <c r="H19" s="329">
        <f t="shared" si="10"/>
        <v>-84374.796437960889</v>
      </c>
      <c r="I19" s="330">
        <f t="shared" ref="I19:N19" si="11">IF(OR(ISERROR((C19/B19)^(1/2)-1),AND(B19&lt;0,C19&gt;0)),"n/a",((C19/B19)-1))</f>
        <v>-0.12968021292544563</v>
      </c>
      <c r="J19" s="331">
        <f t="shared" si="11"/>
        <v>-1.4745615430595826E-3</v>
      </c>
      <c r="K19" s="332">
        <f t="shared" si="11"/>
        <v>-7.508194716083938E-2</v>
      </c>
      <c r="L19" s="333">
        <f t="shared" si="11"/>
        <v>-2.4284296844915176E-2</v>
      </c>
      <c r="M19" s="49">
        <f t="shared" si="11"/>
        <v>-1.4003065640800783E-2</v>
      </c>
      <c r="N19" s="50">
        <f t="shared" si="11"/>
        <v>4.9971613803010628E-2</v>
      </c>
    </row>
    <row r="20" spans="1:14" ht="12" hidden="1" customHeight="1" outlineLevel="1">
      <c r="A20" s="218" t="s">
        <v>63</v>
      </c>
      <c r="B20" s="34"/>
      <c r="C20" s="34"/>
      <c r="D20" s="34"/>
      <c r="E20" s="34"/>
      <c r="F20" s="183"/>
      <c r="G20" s="34"/>
      <c r="H20" s="100"/>
      <c r="I20" s="13"/>
      <c r="J20" s="253"/>
      <c r="K20" s="241"/>
      <c r="L20" s="242"/>
      <c r="M20" s="13"/>
      <c r="N20" s="13"/>
    </row>
    <row r="21" spans="1:14" ht="12" hidden="1" customHeight="1" outlineLevel="1">
      <c r="A21" s="219" t="s">
        <v>38</v>
      </c>
      <c r="B21" s="40">
        <f t="shared" ref="B21:H21" si="12">IF(ISERR(B8/B$19),"n/a",B8/B$19)</f>
        <v>0.44469082706044882</v>
      </c>
      <c r="C21" s="40">
        <f t="shared" si="12"/>
        <v>0.46702770328737214</v>
      </c>
      <c r="D21" s="62">
        <f t="shared" si="12"/>
        <v>0.48762655451053</v>
      </c>
      <c r="E21" s="40">
        <f t="shared" si="12"/>
        <v>0.52542431391049083</v>
      </c>
      <c r="F21" s="184">
        <f t="shared" si="12"/>
        <v>0.51097096660535113</v>
      </c>
      <c r="G21" s="40">
        <f t="shared" si="12"/>
        <v>0.60955230469372845</v>
      </c>
      <c r="H21" s="54">
        <f t="shared" si="12"/>
        <v>0.62933615386407626</v>
      </c>
      <c r="I21" s="13"/>
      <c r="J21" s="253"/>
      <c r="K21" s="241"/>
      <c r="L21" s="242"/>
      <c r="M21" s="13"/>
      <c r="N21" s="13"/>
    </row>
    <row r="22" spans="1:14" ht="12" hidden="1" customHeight="1" outlineLevel="1">
      <c r="A22" s="219" t="s">
        <v>42</v>
      </c>
      <c r="B22" s="40">
        <f t="shared" ref="B22:G22" si="13">IF(ISERR(B9/B$19),"n/a",B9/B$19)</f>
        <v>1.6031809610277014E-2</v>
      </c>
      <c r="C22" s="40">
        <f t="shared" si="13"/>
        <v>1.8903967471551559E-2</v>
      </c>
      <c r="D22" s="62">
        <f t="shared" si="13"/>
        <v>3.3102919429344131E-2</v>
      </c>
      <c r="E22" s="40">
        <f t="shared" si="13"/>
        <v>2.0332987348199903E-2</v>
      </c>
      <c r="F22" s="184">
        <f t="shared" si="13"/>
        <v>2.3034635993411001E-2</v>
      </c>
      <c r="G22" s="40">
        <f t="shared" si="13"/>
        <v>2.0214833451289622E-2</v>
      </c>
      <c r="H22" s="54">
        <f>IF(ISERR(H9/H$19),"n/a",H9/H$19)</f>
        <v>2.3784425180633312E-2</v>
      </c>
      <c r="I22" s="13"/>
      <c r="J22" s="253"/>
      <c r="K22" s="241"/>
      <c r="L22" s="242"/>
      <c r="M22" s="13"/>
      <c r="N22" s="13"/>
    </row>
    <row r="23" spans="1:14" ht="12" hidden="1" customHeight="1" outlineLevel="1">
      <c r="A23" s="219" t="s">
        <v>43</v>
      </c>
      <c r="B23" s="40">
        <f t="shared" ref="B23:G23" si="14">IF(ISERR(B10/B$19),"n/a",B10/B$19)</f>
        <v>6.8423553072531854E-2</v>
      </c>
      <c r="C23" s="40">
        <f t="shared" si="14"/>
        <v>5.0058171483234014E-2</v>
      </c>
      <c r="D23" s="62">
        <f t="shared" si="14"/>
        <v>6.9616018062015061E-2</v>
      </c>
      <c r="E23" s="40">
        <f t="shared" si="14"/>
        <v>7.2199410344024245E-2</v>
      </c>
      <c r="F23" s="184">
        <f t="shared" si="14"/>
        <v>6.1296952274057112E-2</v>
      </c>
      <c r="G23" s="40">
        <f t="shared" si="14"/>
        <v>7.2715789667161246E-2</v>
      </c>
      <c r="H23" s="54">
        <f>IF(ISERR(H10/H$19),"n/a",H10/H$19)</f>
        <v>7.7452798146297311E-2</v>
      </c>
      <c r="I23" s="13"/>
      <c r="J23" s="253"/>
      <c r="K23" s="241"/>
      <c r="L23" s="242"/>
      <c r="M23" s="13"/>
      <c r="N23" s="13"/>
    </row>
    <row r="24" spans="1:14" ht="12" hidden="1" customHeight="1" outlineLevel="1">
      <c r="A24" s="219" t="s">
        <v>44</v>
      </c>
      <c r="B24" s="40">
        <f t="shared" ref="B24:G24" si="15">IF(ISERR(B11/B$19),"n/a",B11/B$19)</f>
        <v>2.7783781146338647E-2</v>
      </c>
      <c r="C24" s="40">
        <f t="shared" si="15"/>
        <v>2.4912713857735073E-2</v>
      </c>
      <c r="D24" s="62">
        <f t="shared" si="15"/>
        <v>2.887911082549539E-2</v>
      </c>
      <c r="E24" s="40">
        <f t="shared" si="15"/>
        <v>3.365294814615729E-2</v>
      </c>
      <c r="F24" s="184">
        <f t="shared" si="15"/>
        <v>3.0596871958652263E-2</v>
      </c>
      <c r="G24" s="40">
        <f t="shared" si="15"/>
        <v>4.0264715078912848E-2</v>
      </c>
      <c r="H24" s="54">
        <f>IF(ISERR(H11/H$19),"n/a",H11/H$19)</f>
        <v>3.9881306883284839E-2</v>
      </c>
      <c r="I24" s="13"/>
      <c r="J24" s="253"/>
      <c r="K24" s="241"/>
      <c r="L24" s="242"/>
      <c r="M24" s="13"/>
      <c r="N24" s="13"/>
    </row>
    <row r="25" spans="1:14" ht="12" hidden="1" customHeight="1" outlineLevel="1">
      <c r="A25" s="219" t="s">
        <v>39</v>
      </c>
      <c r="B25" s="40">
        <f t="shared" ref="B25:G25" si="16">IF(ISERR(B12/B$19),"n/a",B12/B$19)</f>
        <v>3.895131529612457E-2</v>
      </c>
      <c r="C25" s="40">
        <f t="shared" si="16"/>
        <v>3.1550990297480853E-2</v>
      </c>
      <c r="D25" s="62">
        <f t="shared" si="16"/>
        <v>3.2658955006680548E-2</v>
      </c>
      <c r="E25" s="40">
        <f t="shared" si="16"/>
        <v>3.1475053270310721E-2</v>
      </c>
      <c r="F25" s="184">
        <f t="shared" si="16"/>
        <v>2.6820557700151265E-2</v>
      </c>
      <c r="G25" s="40">
        <f t="shared" si="16"/>
        <v>3.2439188414634737E-2</v>
      </c>
      <c r="H25" s="54">
        <f>IF(ISERR(H12/H$19),"n/a",H12/H$19)</f>
        <v>3.1815178377895374E-2</v>
      </c>
      <c r="I25" s="13"/>
      <c r="J25" s="253"/>
      <c r="K25" s="241"/>
      <c r="L25" s="242"/>
      <c r="M25" s="13"/>
      <c r="N25" s="13"/>
    </row>
    <row r="26" spans="1:14" ht="12" hidden="1" customHeight="1" outlineLevel="1">
      <c r="A26" s="219" t="s">
        <v>40</v>
      </c>
      <c r="B26" s="40">
        <f t="shared" ref="B26:G26" si="17">IF(ISERR(B13/B$19),"n/a",B13/B$19)</f>
        <v>7.9600087310073737E-3</v>
      </c>
      <c r="C26" s="40">
        <f t="shared" si="17"/>
        <v>9.3875854716884179E-3</v>
      </c>
      <c r="D26" s="62">
        <f t="shared" si="17"/>
        <v>9.4528319877942094E-3</v>
      </c>
      <c r="E26" s="40">
        <f t="shared" si="17"/>
        <v>9.5242477696381288E-3</v>
      </c>
      <c r="F26" s="184">
        <f t="shared" si="17"/>
        <v>9.567324902500441E-3</v>
      </c>
      <c r="G26" s="40">
        <f t="shared" si="17"/>
        <v>7.8421195525112779E-3</v>
      </c>
      <c r="H26" s="54">
        <f>IF(ISERR(H13/H$19),"n/a",H13/H$19)</f>
        <v>7.818071885122015E-3</v>
      </c>
      <c r="I26" s="13"/>
      <c r="J26" s="253"/>
      <c r="K26" s="241"/>
      <c r="L26" s="242"/>
      <c r="M26" s="13"/>
      <c r="N26" s="13"/>
    </row>
    <row r="27" spans="1:14" ht="12" hidden="1" customHeight="1" outlineLevel="1">
      <c r="A27" s="219" t="s">
        <v>41</v>
      </c>
      <c r="B27" s="40">
        <f t="shared" ref="B27:H27" si="18">IF(ISERR(B15/B$19),"n/a",B15/B$19)</f>
        <v>0.39615870508327156</v>
      </c>
      <c r="C27" s="40">
        <f t="shared" si="18"/>
        <v>0.39815886813093793</v>
      </c>
      <c r="D27" s="62">
        <f t="shared" si="18"/>
        <v>0.33866361017814067</v>
      </c>
      <c r="E27" s="40">
        <f t="shared" si="18"/>
        <v>0.307391039211179</v>
      </c>
      <c r="F27" s="184">
        <f t="shared" si="18"/>
        <v>0.33771269056587683</v>
      </c>
      <c r="G27" s="40">
        <f t="shared" si="18"/>
        <v>0.13043712381743813</v>
      </c>
      <c r="H27" s="54">
        <f t="shared" si="18"/>
        <v>0.1074965753896759</v>
      </c>
      <c r="I27" s="13"/>
      <c r="J27" s="253"/>
      <c r="K27" s="241"/>
      <c r="L27" s="242"/>
      <c r="M27" s="13"/>
      <c r="N27" s="13"/>
    </row>
    <row r="28" spans="1:14" ht="12" hidden="1" customHeight="1" outlineLevel="1">
      <c r="A28" s="219"/>
      <c r="B28" s="35"/>
      <c r="C28" s="35"/>
      <c r="D28" s="35"/>
      <c r="E28" s="35"/>
      <c r="F28" s="185"/>
      <c r="G28" s="35"/>
      <c r="H28" s="101"/>
      <c r="I28" s="13"/>
      <c r="J28" s="253"/>
      <c r="K28" s="241"/>
      <c r="L28" s="242"/>
      <c r="M28" s="13"/>
      <c r="N28" s="13"/>
    </row>
    <row r="29" spans="1:14" ht="24" hidden="1" customHeight="1" outlineLevel="1" thickBot="1">
      <c r="A29" s="238" t="s">
        <v>90</v>
      </c>
      <c r="B29" s="239">
        <v>-19771.259999999998</v>
      </c>
      <c r="C29" s="239">
        <v>-21155.721580000001</v>
      </c>
      <c r="D29" s="239">
        <v>-14166.686666666666</v>
      </c>
      <c r="E29" s="239">
        <v>-13134.72522802536</v>
      </c>
      <c r="F29" s="240">
        <v>-15190.66692024419</v>
      </c>
      <c r="G29" s="59">
        <v>-14562.39273058582</v>
      </c>
      <c r="H29" s="102" t="e">
        <v>#REF!</v>
      </c>
      <c r="I29" s="13"/>
      <c r="J29" s="253"/>
      <c r="K29" s="241"/>
      <c r="L29" s="242"/>
      <c r="M29" s="13"/>
      <c r="N29" s="13"/>
    </row>
    <row r="30" spans="1:14" ht="12" hidden="1" customHeight="1" outlineLevel="1" collapsed="1">
      <c r="A30" s="218" t="s">
        <v>54</v>
      </c>
      <c r="B30" s="35"/>
      <c r="C30" s="35"/>
      <c r="D30" s="35"/>
      <c r="E30" s="35"/>
      <c r="F30" s="185"/>
      <c r="G30" s="35"/>
      <c r="H30" s="101"/>
      <c r="I30" s="13"/>
      <c r="J30" s="253"/>
      <c r="K30" s="241"/>
      <c r="L30" s="242"/>
      <c r="M30" s="13"/>
      <c r="N30" s="13"/>
    </row>
    <row r="31" spans="1:14" ht="12" hidden="1" customHeight="1" outlineLevel="1">
      <c r="A31" s="220" t="s">
        <v>82</v>
      </c>
      <c r="B31" s="68">
        <f t="shared" ref="B31:H37" si="19">IF(ISERR(B8/B$5),"n/a",B8/B$5)</f>
        <v>-0.11072414108618177</v>
      </c>
      <c r="C31" s="68">
        <f t="shared" si="19"/>
        <v>-0.16154185301472396</v>
      </c>
      <c r="D31" s="75">
        <f t="shared" si="19"/>
        <v>-0.1303557114703873</v>
      </c>
      <c r="E31" s="68">
        <f t="shared" si="19"/>
        <v>-0.11143614692726447</v>
      </c>
      <c r="F31" s="170">
        <f t="shared" si="19"/>
        <v>-0.1173247728601058</v>
      </c>
      <c r="G31" s="68">
        <f t="shared" si="19"/>
        <v>-0.13342976929151676</v>
      </c>
      <c r="H31" s="96">
        <f>IF(ISERR(H8/H$5),"n/a",H8/H$5)</f>
        <v>-0.13397984665594875</v>
      </c>
      <c r="I31" s="13"/>
      <c r="J31" s="253"/>
      <c r="K31" s="241"/>
      <c r="L31" s="242"/>
      <c r="M31" s="13"/>
      <c r="N31" s="13"/>
    </row>
    <row r="32" spans="1:14" ht="12" hidden="1" customHeight="1" outlineLevel="1">
      <c r="A32" s="221" t="s">
        <v>42</v>
      </c>
      <c r="B32" s="68">
        <f t="shared" si="19"/>
        <v>-3.9917808984034162E-3</v>
      </c>
      <c r="C32" s="68">
        <f t="shared" si="19"/>
        <v>-6.5387597206529036E-3</v>
      </c>
      <c r="D32" s="75">
        <f t="shared" si="19"/>
        <v>-8.8493019382230535E-3</v>
      </c>
      <c r="E32" s="68">
        <f t="shared" si="19"/>
        <v>-4.312380880779362E-3</v>
      </c>
      <c r="F32" s="170">
        <f t="shared" si="19"/>
        <v>-5.2890156436803323E-3</v>
      </c>
      <c r="G32" s="68">
        <f t="shared" si="19"/>
        <v>-4.4249862446623951E-3</v>
      </c>
      <c r="H32" s="96">
        <f>IF(ISERR(H9/H$5),"n/a",H9/H$5)</f>
        <v>-5.0634841474392475E-3</v>
      </c>
      <c r="I32" s="13"/>
      <c r="J32" s="253"/>
      <c r="K32" s="241"/>
      <c r="L32" s="242"/>
      <c r="M32" s="13"/>
      <c r="N32" s="13"/>
    </row>
    <row r="33" spans="1:14" ht="12" hidden="1" customHeight="1" outlineLevel="1">
      <c r="A33" s="221" t="s">
        <v>43</v>
      </c>
      <c r="B33" s="68">
        <f t="shared" si="19"/>
        <v>-1.7036868500530152E-2</v>
      </c>
      <c r="C33" s="68">
        <f t="shared" si="19"/>
        <v>-1.7314796794730278E-2</v>
      </c>
      <c r="D33" s="75">
        <f t="shared" si="19"/>
        <v>-1.861023662527661E-2</v>
      </c>
      <c r="E33" s="68">
        <f t="shared" si="19"/>
        <v>-1.5312622362826486E-2</v>
      </c>
      <c r="F33" s="170">
        <f t="shared" si="19"/>
        <v>-1.4074480689868576E-2</v>
      </c>
      <c r="G33" s="68">
        <f t="shared" si="19"/>
        <v>-1.5917339602242682E-2</v>
      </c>
      <c r="H33" s="96">
        <f>IF(ISERR(H10/H$5),"n/a",H10/H$5)</f>
        <v>-1.6488984392522773E-2</v>
      </c>
      <c r="I33" s="13"/>
      <c r="J33" s="253"/>
      <c r="K33" s="241"/>
      <c r="L33" s="242"/>
      <c r="M33" s="13"/>
      <c r="N33" s="13"/>
    </row>
    <row r="34" spans="1:14" ht="12" hidden="1" customHeight="1" outlineLevel="1">
      <c r="A34" s="220" t="s">
        <v>44</v>
      </c>
      <c r="B34" s="68">
        <f t="shared" si="19"/>
        <v>-6.9179194090653387E-3</v>
      </c>
      <c r="C34" s="68">
        <f t="shared" si="19"/>
        <v>-8.6171461176207526E-3</v>
      </c>
      <c r="D34" s="75">
        <f t="shared" si="19"/>
        <v>-7.7201641368124518E-3</v>
      </c>
      <c r="E34" s="68">
        <f t="shared" si="19"/>
        <v>-7.1373835866865836E-3</v>
      </c>
      <c r="F34" s="170">
        <f t="shared" si="19"/>
        <v>-7.0253914358918554E-3</v>
      </c>
      <c r="G34" s="68">
        <f t="shared" si="19"/>
        <v>-8.8138648680320102E-3</v>
      </c>
      <c r="H34" s="96">
        <f t="shared" si="19"/>
        <v>-8.4903613877161388E-3</v>
      </c>
      <c r="I34" s="13"/>
      <c r="J34" s="253"/>
      <c r="K34" s="241"/>
      <c r="L34" s="242"/>
      <c r="M34" s="13"/>
      <c r="N34" s="13"/>
    </row>
    <row r="35" spans="1:14" ht="12" hidden="1" customHeight="1" outlineLevel="1">
      <c r="A35" s="220" t="s">
        <v>39</v>
      </c>
      <c r="B35" s="68">
        <f t="shared" si="19"/>
        <v>-9.6985381030901749E-3</v>
      </c>
      <c r="C35" s="68">
        <f t="shared" si="19"/>
        <v>-1.0913282876430265E-2</v>
      </c>
      <c r="D35" s="75">
        <f t="shared" si="19"/>
        <v>-8.7306182905657927E-3</v>
      </c>
      <c r="E35" s="68">
        <f t="shared" si="19"/>
        <v>-6.6754784046239224E-3</v>
      </c>
      <c r="F35" s="170">
        <f t="shared" si="19"/>
        <v>-6.158306529736703E-3</v>
      </c>
      <c r="G35" s="68">
        <f t="shared" si="19"/>
        <v>-7.1008728747954629E-3</v>
      </c>
      <c r="H35" s="96">
        <f t="shared" si="19"/>
        <v>-6.7731572296142236E-3</v>
      </c>
      <c r="I35" s="13"/>
      <c r="J35" s="253"/>
      <c r="K35" s="241"/>
      <c r="L35" s="242"/>
      <c r="M35" s="13"/>
      <c r="N35" s="13"/>
    </row>
    <row r="36" spans="1:14" ht="12" hidden="1" customHeight="1" outlineLevel="1">
      <c r="A36" s="220" t="s">
        <v>40</v>
      </c>
      <c r="B36" s="68">
        <f t="shared" si="19"/>
        <v>-1.981972813798318E-3</v>
      </c>
      <c r="C36" s="68">
        <f t="shared" si="19"/>
        <v>-3.2471049185224051E-3</v>
      </c>
      <c r="D36" s="75">
        <f>IF(ISERR(D13/D$5),"n/a",D13/D$5)</f>
        <v>-2.5269965874107057E-3</v>
      </c>
      <c r="E36" s="68">
        <f t="shared" si="19"/>
        <v>-2.0199778459621728E-3</v>
      </c>
      <c r="F36" s="170">
        <f t="shared" si="19"/>
        <v>-2.1967671246019144E-3</v>
      </c>
      <c r="G36" s="68">
        <f t="shared" si="19"/>
        <v>-1.7166241429828167E-3</v>
      </c>
      <c r="H36" s="96">
        <f t="shared" si="19"/>
        <v>-1.6643951978326395E-3</v>
      </c>
      <c r="I36" s="13"/>
      <c r="J36" s="253"/>
      <c r="K36" s="241"/>
      <c r="L36" s="242"/>
      <c r="M36" s="13"/>
      <c r="N36" s="13"/>
    </row>
    <row r="37" spans="1:14" ht="12" hidden="1" customHeight="1" outlineLevel="1">
      <c r="A37" s="220" t="s">
        <v>116</v>
      </c>
      <c r="B37" s="68"/>
      <c r="C37" s="68"/>
      <c r="D37" s="75">
        <f>IF(ISERR(D14/D$5),"n/a",D14/D$5)</f>
        <v>0</v>
      </c>
      <c r="E37" s="68">
        <f t="shared" si="19"/>
        <v>0</v>
      </c>
      <c r="F37" s="170">
        <f t="shared" si="19"/>
        <v>0</v>
      </c>
      <c r="G37" s="68">
        <f t="shared" si="19"/>
        <v>-1.8942101609664665E-2</v>
      </c>
      <c r="H37" s="96">
        <f t="shared" si="19"/>
        <v>-1.7545495648162362E-2</v>
      </c>
      <c r="I37" s="13"/>
      <c r="J37" s="253"/>
      <c r="K37" s="241"/>
      <c r="L37" s="242"/>
      <c r="M37" s="13"/>
      <c r="N37" s="13"/>
    </row>
    <row r="38" spans="1:14" ht="12" hidden="1" customHeight="1" outlineLevel="1">
      <c r="A38" s="220" t="s">
        <v>41</v>
      </c>
      <c r="B38" s="68">
        <f t="shared" ref="B38:G38" si="20">IF(ISERR(B15/B$5),"n/a",B15/B$5)</f>
        <v>-9.8640065602694685E-2</v>
      </c>
      <c r="C38" s="68">
        <f t="shared" si="20"/>
        <v>-0.13772056967794002</v>
      </c>
      <c r="D38" s="75">
        <f t="shared" si="20"/>
        <v>-9.0533904369123341E-2</v>
      </c>
      <c r="E38" s="68">
        <f t="shared" si="20"/>
        <v>-6.519392442028657E-2</v>
      </c>
      <c r="F38" s="170">
        <f t="shared" si="20"/>
        <v>-7.7542692838003899E-2</v>
      </c>
      <c r="G38" s="68">
        <f t="shared" si="20"/>
        <v>-2.8552423153833481E-2</v>
      </c>
      <c r="H38" s="96">
        <f>IF(ISERR(H15/H$5),"n/a",H15/H$5)</f>
        <v>-2.2885026703644659E-2</v>
      </c>
      <c r="I38" s="13"/>
      <c r="J38" s="253"/>
      <c r="K38" s="241"/>
      <c r="L38" s="242"/>
      <c r="M38" s="13"/>
      <c r="N38" s="13"/>
    </row>
    <row r="39" spans="1:14" ht="12" hidden="1" customHeight="1" outlineLevel="1">
      <c r="A39" s="220" t="s">
        <v>107</v>
      </c>
      <c r="B39" s="68">
        <f t="shared" ref="B39:H39" si="21">B18/B5</f>
        <v>-9.8640065602694685E-2</v>
      </c>
      <c r="C39" s="68">
        <f t="shared" si="21"/>
        <v>-0.13772056967794002</v>
      </c>
      <c r="D39" s="75">
        <f t="shared" si="21"/>
        <v>-4.657016825393382E-2</v>
      </c>
      <c r="E39" s="68">
        <f t="shared" si="21"/>
        <v>-2.7055266028045366E-2</v>
      </c>
      <c r="F39" s="170">
        <f t="shared" si="21"/>
        <v>-2.5954123863323537E-2</v>
      </c>
      <c r="G39" s="68">
        <f t="shared" si="21"/>
        <v>-2.8552423153833481E-2</v>
      </c>
      <c r="H39" s="96">
        <f t="shared" si="21"/>
        <v>-2.2885026703644659E-2</v>
      </c>
      <c r="I39" s="13"/>
      <c r="J39" s="253"/>
      <c r="K39" s="241"/>
      <c r="L39" s="242"/>
      <c r="M39" s="13"/>
      <c r="N39" s="13"/>
    </row>
    <row r="40" spans="1:14" ht="12" customHeight="1" collapsed="1">
      <c r="A40" s="246" t="s">
        <v>74</v>
      </c>
      <c r="B40" s="68">
        <f t="shared" ref="B40:G40" si="22">IF(ISERR(B19/B$5),"n/a",B19/B$5)</f>
        <v>-0.24899128641376389</v>
      </c>
      <c r="C40" s="68">
        <f t="shared" si="22"/>
        <v>-0.34589351312062061</v>
      </c>
      <c r="D40" s="68">
        <f>IF(ISERR(D19/D$5),"n/a",D19/D$5)</f>
        <v>-0.26732693341779928</v>
      </c>
      <c r="E40" s="68">
        <f t="shared" si="22"/>
        <v>-0.21208791442842956</v>
      </c>
      <c r="F40" s="170">
        <f t="shared" si="22"/>
        <v>-0.22961142712188906</v>
      </c>
      <c r="G40" s="116">
        <f t="shared" si="22"/>
        <v>-0.21889798178773021</v>
      </c>
      <c r="H40" s="117">
        <f>IF(ISERR(H19/H$5),"n/a",H19/H$5)</f>
        <v>-0.21289075136288077</v>
      </c>
      <c r="I40" s="12"/>
      <c r="J40" s="253"/>
      <c r="K40" s="241"/>
      <c r="L40" s="242"/>
      <c r="M40" s="13"/>
      <c r="N40" s="13"/>
    </row>
    <row r="41" spans="1:14" ht="12.75" hidden="1" customHeight="1" outlineLevel="1">
      <c r="A41" s="222" t="s">
        <v>129</v>
      </c>
      <c r="B41" s="68"/>
      <c r="C41" s="68"/>
      <c r="D41" s="68"/>
      <c r="E41" s="68"/>
      <c r="F41" s="170"/>
      <c r="G41" s="68"/>
      <c r="H41" s="96"/>
      <c r="I41" s="13"/>
      <c r="J41" s="253"/>
      <c r="K41" s="241"/>
      <c r="L41" s="242"/>
      <c r="M41" s="13"/>
      <c r="N41" s="13"/>
    </row>
    <row r="42" spans="1:14" ht="12" hidden="1" customHeight="1" outlineLevel="1">
      <c r="A42" s="223" t="s">
        <v>131</v>
      </c>
      <c r="B42" s="75"/>
      <c r="C42" s="75"/>
      <c r="D42" s="92" t="s">
        <v>69</v>
      </c>
      <c r="E42" s="92">
        <f>'Personnel Expenses'!B5</f>
        <v>606.23766582533335</v>
      </c>
      <c r="F42" s="172">
        <f>'Personnel Expenses'!C5</f>
        <v>581.09716037110411</v>
      </c>
      <c r="G42" s="92">
        <f>'Personnel Expenses'!D5</f>
        <v>580.07136955120473</v>
      </c>
      <c r="H42" s="93" t="s">
        <v>69</v>
      </c>
      <c r="I42" s="13"/>
      <c r="J42" s="254" t="str">
        <f t="shared" ref="J42" si="23">IF(OR(ISERROR((D42/C42)^(1/2)-1),AND(C42&lt;0,D42&gt;0)),"n/a",((D42/C42)-1))</f>
        <v>n/a</v>
      </c>
      <c r="K42" s="164" t="str">
        <f t="shared" ref="K42" si="24">IF(OR(ISERROR((E42/D42)^(1/2)-1),AND(D42&lt;0,E42&gt;0)),"n/a",((E42/D42)-1))</f>
        <v>n/a</v>
      </c>
      <c r="L42" s="243">
        <f>IF(OR(ISERROR((F42/E42)^(1/2)-1),AND(E42&lt;0,F42&gt;0)),"n/a",((F42/E42)-1))</f>
        <v>-4.1469718678734502E-2</v>
      </c>
      <c r="M42" s="13"/>
      <c r="N42" s="13"/>
    </row>
    <row r="43" spans="1:14" ht="12" hidden="1" customHeight="1" outlineLevel="1" thickBot="1">
      <c r="A43" s="224" t="s">
        <v>157</v>
      </c>
      <c r="B43" s="206"/>
      <c r="C43" s="206"/>
      <c r="D43" s="225" t="str">
        <f t="shared" ref="D43:H43" si="25">IFERROR(D8/D42,"n/a")</f>
        <v>n/a</v>
      </c>
      <c r="E43" s="226">
        <f t="shared" si="25"/>
        <v>-72.394166265088273</v>
      </c>
      <c r="F43" s="227">
        <f t="shared" si="25"/>
        <v>-71.664996903756588</v>
      </c>
      <c r="G43" s="225">
        <f t="shared" si="25"/>
        <v>-84.443208641709774</v>
      </c>
      <c r="H43" s="228" t="str">
        <f t="shared" si="25"/>
        <v>n/a</v>
      </c>
      <c r="I43" s="229"/>
      <c r="J43" s="255" t="str">
        <f t="shared" ref="J43" si="26">IF(OR(ISERROR((D43/C43)^(1/2)-1),AND(C43&lt;0,D43&gt;0)),"n/a",((D43/C43)-1))</f>
        <v>n/a</v>
      </c>
      <c r="K43" s="244" t="str">
        <f t="shared" ref="K43" si="27">IF(OR(ISERROR((E43/D43)^(1/2)-1),AND(D43&lt;0,E43&gt;0)),"n/a",((E43/D43)-1))</f>
        <v>n/a</v>
      </c>
      <c r="L43" s="245">
        <f>IF(OR(ISERROR((F43/E43)^(1/2)-1),AND(E43&lt;0,F43&gt;0)),"n/a",((F43/E43)-1))</f>
        <v>-1.0072211601438452E-2</v>
      </c>
      <c r="M43" s="13"/>
      <c r="N43" s="13"/>
    </row>
    <row r="44" spans="1:14" ht="12" customHeight="1" collapsed="1">
      <c r="A44" s="61"/>
      <c r="B44" s="62"/>
      <c r="C44" s="62"/>
      <c r="D44" s="62"/>
      <c r="E44" s="62"/>
      <c r="F44" s="62"/>
      <c r="G44" s="62"/>
      <c r="H44" s="62"/>
    </row>
    <row r="45" spans="1:14">
      <c r="A45" s="136"/>
      <c r="B45" s="137"/>
      <c r="C45" s="138"/>
      <c r="D45" s="138"/>
      <c r="E45" s="138"/>
      <c r="F45" s="138"/>
      <c r="G45" s="138"/>
      <c r="H45" s="138"/>
    </row>
    <row r="46" spans="1:14">
      <c r="A46" s="136"/>
      <c r="B46" s="137"/>
      <c r="C46" s="138"/>
      <c r="D46" s="138"/>
      <c r="E46" s="138"/>
      <c r="F46" s="138"/>
      <c r="G46" s="138"/>
      <c r="H46" s="138"/>
    </row>
    <row r="47" spans="1:14">
      <c r="A47" s="5"/>
      <c r="B47" s="73"/>
      <c r="C47" s="6"/>
      <c r="D47" s="6"/>
      <c r="E47" s="6"/>
      <c r="F47" s="6"/>
      <c r="G47" s="6"/>
      <c r="H47" s="6"/>
      <c r="I47" s="13"/>
      <c r="M47" s="13"/>
      <c r="N47" s="13"/>
    </row>
    <row r="48" spans="1:14">
      <c r="A48" s="5"/>
      <c r="B48" s="73"/>
      <c r="C48" s="6"/>
      <c r="D48" s="6"/>
      <c r="E48" s="6"/>
      <c r="F48" s="6"/>
      <c r="G48" s="6"/>
      <c r="H48" s="6"/>
      <c r="I48" s="13"/>
      <c r="M48" s="13"/>
      <c r="N48" s="13"/>
    </row>
    <row r="49" spans="1:14">
      <c r="A49" s="5"/>
      <c r="B49" s="73"/>
      <c r="C49" s="6"/>
      <c r="D49" s="6"/>
      <c r="E49" s="6"/>
      <c r="F49" s="6"/>
      <c r="G49" s="6"/>
      <c r="H49" s="6"/>
      <c r="I49" s="13"/>
      <c r="M49" s="13"/>
      <c r="N49" s="13"/>
    </row>
    <row r="50" spans="1:14">
      <c r="A50" s="5"/>
      <c r="B50" s="73"/>
      <c r="C50" s="6"/>
      <c r="D50" s="6"/>
      <c r="E50" s="6"/>
      <c r="F50" s="6"/>
      <c r="G50" s="6"/>
      <c r="H50" s="6"/>
      <c r="I50" s="13"/>
      <c r="M50" s="13"/>
      <c r="N50" s="13"/>
    </row>
  </sheetData>
  <mergeCells count="4">
    <mergeCell ref="B4:F4"/>
    <mergeCell ref="G4:H4"/>
    <mergeCell ref="J4:L4"/>
    <mergeCell ref="M4:N4"/>
  </mergeCells>
  <pageMargins left="0.70866141732283472" right="0.70866141732283472" top="0.74803149606299213" bottom="0.74803149606299213" header="0.31496062992125984" footer="0.31496062992125984"/>
  <pageSetup paperSize="9" scale="76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P40"/>
  <sheetViews>
    <sheetView zoomScale="145" zoomScaleNormal="145" workbookViewId="0">
      <selection activeCell="E42" sqref="E42"/>
    </sheetView>
  </sheetViews>
  <sheetFormatPr defaultColWidth="9" defaultRowHeight="14.25" outlineLevelRow="1" outlineLevelCol="1"/>
  <cols>
    <col min="1" max="1" width="14.875" style="134" customWidth="1"/>
    <col min="2" max="2" width="6.875" style="55" hidden="1" customWidth="1" outlineLevel="1"/>
    <col min="3" max="3" width="6.875" style="134" hidden="1" customWidth="1" outlineLevel="1"/>
    <col min="4" max="4" width="6.375" style="134" customWidth="1" collapsed="1"/>
    <col min="5" max="5" width="6.375" style="134" customWidth="1"/>
    <col min="6" max="6" width="6.375" style="55" customWidth="1"/>
    <col min="7" max="8" width="8" style="134" hidden="1" customWidth="1" outlineLevel="1"/>
    <col min="9" max="9" width="4.625" style="134" hidden="1" customWidth="1" outlineLevel="1"/>
    <col min="10" max="10" width="9" style="134" hidden="1" customWidth="1" outlineLevel="1"/>
    <col min="11" max="11" width="5.75" style="134" customWidth="1" collapsed="1"/>
    <col min="12" max="12" width="5.75" style="134" customWidth="1"/>
    <col min="13" max="13" width="5.75" style="55" customWidth="1"/>
    <col min="14" max="15" width="6.875" style="134" hidden="1" customWidth="1" outlineLevel="1"/>
    <col min="16" max="16" width="9" style="134" collapsed="1"/>
    <col min="17" max="16384" width="9" style="134"/>
  </cols>
  <sheetData>
    <row r="1" spans="1:15" ht="14.25" customHeight="1"/>
    <row r="2" spans="1:15" ht="19.5" customHeight="1">
      <c r="A2" s="186" t="s">
        <v>52</v>
      </c>
      <c r="B2" s="186"/>
      <c r="C2" s="186"/>
      <c r="D2" s="186"/>
      <c r="E2" s="186"/>
      <c r="F2" s="186"/>
      <c r="G2" s="186"/>
      <c r="H2" s="186"/>
      <c r="I2" s="208"/>
      <c r="J2" s="186" t="s">
        <v>62</v>
      </c>
      <c r="K2" s="186"/>
      <c r="L2" s="186"/>
      <c r="M2" s="186"/>
      <c r="N2" s="2"/>
      <c r="O2" s="2"/>
    </row>
    <row r="3" spans="1:15" ht="12" customHeight="1" outlineLevel="1">
      <c r="A3" s="263"/>
      <c r="B3" s="84">
        <v>2008</v>
      </c>
      <c r="C3" s="84">
        <v>2009</v>
      </c>
      <c r="D3" s="32">
        <v>2010</v>
      </c>
      <c r="E3" s="32">
        <v>2011</v>
      </c>
      <c r="F3" s="173">
        <v>2012</v>
      </c>
      <c r="G3" s="32">
        <v>2013</v>
      </c>
      <c r="H3" s="128">
        <v>2014</v>
      </c>
      <c r="I3" s="13"/>
      <c r="J3" s="63">
        <v>2009</v>
      </c>
      <c r="K3" s="285">
        <v>2010</v>
      </c>
      <c r="L3" s="286">
        <v>2011</v>
      </c>
      <c r="M3" s="287">
        <v>2012</v>
      </c>
      <c r="N3" s="32">
        <v>2013</v>
      </c>
      <c r="O3" s="33">
        <v>2014</v>
      </c>
    </row>
    <row r="4" spans="1:15" ht="12" customHeight="1">
      <c r="A4" s="270" t="s">
        <v>170</v>
      </c>
      <c r="B4" s="533" t="s">
        <v>1</v>
      </c>
      <c r="C4" s="533"/>
      <c r="D4" s="533"/>
      <c r="E4" s="533"/>
      <c r="F4" s="534"/>
      <c r="G4" s="533" t="s">
        <v>67</v>
      </c>
      <c r="H4" s="535"/>
      <c r="I4" s="271"/>
      <c r="J4" s="272" t="s">
        <v>1</v>
      </c>
      <c r="K4" s="528" t="s">
        <v>155</v>
      </c>
      <c r="L4" s="529"/>
      <c r="M4" s="530"/>
      <c r="N4" s="531" t="s">
        <v>67</v>
      </c>
      <c r="O4" s="532"/>
    </row>
    <row r="5" spans="1:15" ht="12" customHeight="1">
      <c r="A5" s="213" t="s">
        <v>7</v>
      </c>
      <c r="B5" s="3">
        <f>'PL_Group detail'!B5</f>
        <v>417360.09705095243</v>
      </c>
      <c r="C5" s="3">
        <f>'PL_Group detail'!C5</f>
        <v>261475.80808377199</v>
      </c>
      <c r="D5" s="3">
        <f>'PL_Group detail'!D5</f>
        <v>337823.88196231163</v>
      </c>
      <c r="E5" s="3">
        <f>'PL_Group detail'!E5</f>
        <v>393840.522901105</v>
      </c>
      <c r="F5" s="174">
        <f>'PL_Group detail'!G5</f>
        <v>354949.13123277255</v>
      </c>
      <c r="G5" s="3">
        <f>'PL_Group detail'!H5</f>
        <v>367107.63981819298</v>
      </c>
      <c r="H5" s="4">
        <f>'PL_Group detail'!I5</f>
        <v>396329.08380383649</v>
      </c>
      <c r="I5" s="13"/>
      <c r="J5" s="125"/>
      <c r="K5" s="254">
        <f t="shared" ref="K5" si="0">IF(OR(ISERROR((D5/C5)^(1/2)-1),AND(C5&lt;0,D5&gt;0)),"n/a",((D5/C5)-1))</f>
        <v>0.29198905412342824</v>
      </c>
      <c r="L5" s="164">
        <f>IF(OR(ISERROR((E5/D5)^(1/2)-1),AND(D5&lt;0,E5&gt;0)),"n/a",((E5/D5)-1))</f>
        <v>0.16581610694131665</v>
      </c>
      <c r="M5" s="243">
        <f>IF(OR(ISERROR((F5/E5)^(1/2)-1),AND(E5&lt;0,F5&gt;0)),"n/a",((F5/E5)-1))</f>
        <v>-9.8749086005297193E-2</v>
      </c>
      <c r="N5" s="55"/>
      <c r="O5" s="126"/>
    </row>
    <row r="6" spans="1:15" ht="4.5" customHeight="1">
      <c r="A6" s="213"/>
      <c r="B6" s="64"/>
      <c r="C6" s="64"/>
      <c r="D6" s="64"/>
      <c r="E6" s="64"/>
      <c r="F6" s="175"/>
      <c r="G6" s="64"/>
      <c r="H6" s="90"/>
      <c r="I6" s="13"/>
      <c r="J6" s="125"/>
      <c r="K6" s="282"/>
      <c r="L6" s="161"/>
      <c r="M6" s="211"/>
      <c r="N6" s="55"/>
      <c r="O6" s="126"/>
    </row>
    <row r="7" spans="1:15" ht="12.75" customHeight="1">
      <c r="A7" s="214" t="s">
        <v>98</v>
      </c>
      <c r="B7" s="64"/>
      <c r="C7" s="64"/>
      <c r="D7" s="64"/>
      <c r="E7" s="64"/>
      <c r="F7" s="175"/>
      <c r="G7" s="64"/>
      <c r="H7" s="90"/>
      <c r="I7" s="13"/>
      <c r="J7" s="125"/>
      <c r="K7" s="282"/>
      <c r="L7" s="161"/>
      <c r="M7" s="211"/>
      <c r="N7" s="55"/>
      <c r="O7" s="126"/>
    </row>
    <row r="8" spans="1:15" ht="12" customHeight="1">
      <c r="A8" s="213" t="s">
        <v>82</v>
      </c>
      <c r="B8" s="64">
        <f>'PL_Group detail'!B26</f>
        <v>-10055.559749954202</v>
      </c>
      <c r="C8" s="64">
        <f>'PL_Group detail'!C26</f>
        <v>-9092.3404526678132</v>
      </c>
      <c r="D8" s="64">
        <f>'PL_Group detail'!D26</f>
        <v>-9917.6814662526958</v>
      </c>
      <c r="E8" s="64">
        <f>'PL_Group detail'!E26</f>
        <v>-8138.097069611109</v>
      </c>
      <c r="F8" s="175">
        <f>'PL_Group detail'!G26</f>
        <v>-9302.5372875624416</v>
      </c>
      <c r="G8" s="64">
        <f>'PL_Group detail'!H26</f>
        <v>-4270.5797365351809</v>
      </c>
      <c r="H8" s="90">
        <f>'PL_Group detail'!I26</f>
        <v>-5087.6982697020721</v>
      </c>
      <c r="I8" s="13"/>
      <c r="J8" s="38">
        <f t="shared" ref="J8:J17" si="1">IF(OR(ISERROR((C8/B8)^(1/2)-1),AND(B8&lt;0,C8&gt;0)),"n/a",((C8/B8)-1))</f>
        <v>-9.5789724414971134E-2</v>
      </c>
      <c r="K8" s="254">
        <f t="shared" ref="K8:K17" si="2">IF(OR(ISERROR((D8/C8)^(1/2)-1),AND(C8&lt;0,D8&gt;0)),"n/a",((D8/C8)-1))</f>
        <v>9.0773219269711491E-2</v>
      </c>
      <c r="L8" s="164">
        <f>IF(OR(ISERROR((E8/D8)^(1/2)-1),AND(D8&lt;0,E8&gt;0)),"n/a",((E8/D8)-1))</f>
        <v>-0.17943552660942497</v>
      </c>
      <c r="M8" s="243">
        <f>IF(OR(ISERROR((F8/E8)^(1/2)-1),AND(E8&lt;0,F8&gt;0)),"n/a",((F8/E8)-1))</f>
        <v>0.14308507357322253</v>
      </c>
      <c r="N8" s="40">
        <f>IF(OR(ISERROR((G8/F8)^(1/2)-1),AND(F8&lt;0,G8&gt;0)),"n/a",((G8/F8)-1))</f>
        <v>-0.54092312618354388</v>
      </c>
      <c r="O8" s="54">
        <f>IF(OR(ISERROR((H8/G8)^(1/2)-1),AND(G8&lt;0,H8&gt;0)),"n/a",((H8/G8)-1))</f>
        <v>0.19133667641804486</v>
      </c>
    </row>
    <row r="9" spans="1:15" ht="12" customHeight="1">
      <c r="A9" s="213" t="s">
        <v>39</v>
      </c>
      <c r="B9" s="64">
        <f>'PL_Group detail'!B27</f>
        <v>-1864.3677232172158</v>
      </c>
      <c r="C9" s="64">
        <f>'PL_Group detail'!C27</f>
        <v>-2127.0296460260038</v>
      </c>
      <c r="D9" s="64">
        <f>'PL_Group detail'!D27</f>
        <v>-1450.4684138329233</v>
      </c>
      <c r="E9" s="64">
        <f>'PL_Group detail'!E27</f>
        <v>-2840.0615984386363</v>
      </c>
      <c r="F9" s="175">
        <f>'PL_Group detail'!G27</f>
        <v>-861.32692786968857</v>
      </c>
      <c r="G9" s="64">
        <f>'PL_Group detail'!H27</f>
        <v>-1175.0229049817917</v>
      </c>
      <c r="H9" s="90">
        <f>'PL_Group detail'!I27</f>
        <v>-1246.4627720813528</v>
      </c>
      <c r="I9" s="13"/>
      <c r="J9" s="38">
        <f t="shared" si="1"/>
        <v>0.14088525538059082</v>
      </c>
      <c r="K9" s="254">
        <f t="shared" si="2"/>
        <v>-0.31807795131446381</v>
      </c>
      <c r="L9" s="164">
        <f t="shared" ref="L9:M11" si="3">IF(OR(ISERROR((E9/D9)^(1/2)-1),AND(D9&lt;0,E9&gt;0)),"n/a",((E9/D9)-1))</f>
        <v>0.95803064124206272</v>
      </c>
      <c r="M9" s="243">
        <f t="shared" si="3"/>
        <v>-0.69672244843449338</v>
      </c>
      <c r="N9" s="40">
        <f t="shared" ref="N9:O17" si="4">IF(OR(ISERROR((G9/F9)^(1/2)-1),AND(F9&lt;0,G9&gt;0)),"n/a",((G9/F9)-1))</f>
        <v>0.36420082428859435</v>
      </c>
      <c r="O9" s="54">
        <f t="shared" si="4"/>
        <v>6.0798701707579061E-2</v>
      </c>
    </row>
    <row r="10" spans="1:15">
      <c r="A10" s="215" t="s">
        <v>147</v>
      </c>
      <c r="B10" s="64">
        <f>'PL_Group detail'!B28</f>
        <v>-1705.7303084479229</v>
      </c>
      <c r="C10" s="64">
        <f>'PL_Group detail'!C28</f>
        <v>-941.64858510058434</v>
      </c>
      <c r="D10" s="64">
        <f>'PL_Group detail'!D28</f>
        <v>-1895.8365680652335</v>
      </c>
      <c r="E10" s="64">
        <f>'PL_Group detail'!E28</f>
        <v>-1699.5904630936634</v>
      </c>
      <c r="F10" s="175">
        <f>'PL_Group detail'!G28</f>
        <v>-1854.0572935956484</v>
      </c>
      <c r="G10" s="64">
        <f>'PL_Group detail'!H28</f>
        <v>-552.64099027958082</v>
      </c>
      <c r="H10" s="90">
        <f>'PL_Group detail'!I28</f>
        <v>-564.49494128740275</v>
      </c>
      <c r="I10" s="13"/>
      <c r="J10" s="38">
        <f t="shared" si="1"/>
        <v>-0.44794990131974111</v>
      </c>
      <c r="K10" s="254">
        <f t="shared" si="2"/>
        <v>1.0133164304205113</v>
      </c>
      <c r="L10" s="164">
        <f t="shared" si="3"/>
        <v>-0.10351425237664125</v>
      </c>
      <c r="M10" s="243">
        <f t="shared" si="3"/>
        <v>9.0884735973875808E-2</v>
      </c>
      <c r="N10" s="40">
        <f t="shared" si="4"/>
        <v>-0.70192884967010816</v>
      </c>
      <c r="O10" s="54">
        <f t="shared" si="4"/>
        <v>2.1449641297553779E-2</v>
      </c>
    </row>
    <row r="11" spans="1:15" ht="12" customHeight="1">
      <c r="A11" s="213" t="s">
        <v>40</v>
      </c>
      <c r="B11" s="64">
        <f>'PL_Group detail'!B29</f>
        <v>-313.22138906165407</v>
      </c>
      <c r="C11" s="64">
        <f>'PL_Group detail'!C29</f>
        <v>-299.41756149186517</v>
      </c>
      <c r="D11" s="64">
        <f>'PL_Group detail'!D29</f>
        <v>-249.80064608816213</v>
      </c>
      <c r="E11" s="64">
        <f>'PL_Group detail'!E29</f>
        <v>-199.06319806268763</v>
      </c>
      <c r="F11" s="175">
        <f>'PL_Group detail'!G29</f>
        <v>-153.60399669672728</v>
      </c>
      <c r="G11" s="64">
        <f>'PL_Group detail'!H29</f>
        <v>-90.722913630111833</v>
      </c>
      <c r="H11" s="90">
        <f>'PL_Group detail'!I29</f>
        <v>-95.685987268632715</v>
      </c>
      <c r="I11" s="13"/>
      <c r="J11" s="38">
        <f t="shared" si="1"/>
        <v>-4.40705138660622E-2</v>
      </c>
      <c r="K11" s="254">
        <f t="shared" si="2"/>
        <v>-0.16571144042615238</v>
      </c>
      <c r="L11" s="164">
        <f t="shared" si="3"/>
        <v>-0.20311175659476766</v>
      </c>
      <c r="M11" s="243">
        <f t="shared" si="3"/>
        <v>-0.22836567385823192</v>
      </c>
      <c r="N11" s="40">
        <f t="shared" si="4"/>
        <v>-0.40937139930523181</v>
      </c>
      <c r="O11" s="54">
        <f t="shared" si="4"/>
        <v>5.4705844862477981E-2</v>
      </c>
    </row>
    <row r="12" spans="1:15" ht="12" hidden="1" customHeight="1" outlineLevel="1">
      <c r="A12" s="213" t="s">
        <v>116</v>
      </c>
      <c r="B12" s="64">
        <f>'PL_Group detail'!B30</f>
        <v>0</v>
      </c>
      <c r="C12" s="64">
        <f>'PL_Group detail'!C30</f>
        <v>0</v>
      </c>
      <c r="D12" s="64">
        <f>'PL_Group detail'!D30</f>
        <v>0</v>
      </c>
      <c r="E12" s="64">
        <f>'PL_Group detail'!E30</f>
        <v>0</v>
      </c>
      <c r="F12" s="175">
        <f>'PL_Group detail'!G30</f>
        <v>0</v>
      </c>
      <c r="G12" s="64">
        <f>'PL_Group detail'!H30</f>
        <v>-3432.4827377227889</v>
      </c>
      <c r="H12" s="90">
        <f>'PL_Group detail'!I30</f>
        <v>-3432.4827377227889</v>
      </c>
      <c r="I12" s="13"/>
      <c r="J12" s="38"/>
      <c r="K12" s="254"/>
      <c r="L12" s="164"/>
      <c r="M12" s="243"/>
      <c r="N12" s="40"/>
      <c r="O12" s="54"/>
    </row>
    <row r="13" spans="1:15" ht="12" customHeight="1" collapsed="1">
      <c r="A13" s="273" t="s">
        <v>41</v>
      </c>
      <c r="B13" s="274">
        <f>'PL_Group detail'!B31</f>
        <v>-9302.0589246846666</v>
      </c>
      <c r="C13" s="274">
        <f>'PL_Group detail'!C31</f>
        <v>-7636.9076254806723</v>
      </c>
      <c r="D13" s="274">
        <f>'PL_Group detail'!D31</f>
        <v>-5667.9879927375687</v>
      </c>
      <c r="E13" s="274">
        <f>'PL_Group detail'!E31</f>
        <v>-10358.106896070016</v>
      </c>
      <c r="F13" s="275">
        <f>'PL_Group detail'!G31</f>
        <v>-10976.787540974728</v>
      </c>
      <c r="G13" s="274">
        <f>'PL_Group detail'!H31</f>
        <v>-6339.9136570751716</v>
      </c>
      <c r="H13" s="276">
        <f>'PL_Group detail'!I31</f>
        <v>-5885.299873798268</v>
      </c>
      <c r="I13" s="271"/>
      <c r="J13" s="277">
        <f t="shared" si="1"/>
        <v>-0.17900889606119563</v>
      </c>
      <c r="K13" s="283">
        <f t="shared" si="2"/>
        <v>-0.25781634783348295</v>
      </c>
      <c r="L13" s="278">
        <f>IF(OR(ISERROR((E13/D13)^(1/2)-1),AND(D13&lt;0,E13&gt;0)),"n/a",((E13/D13)-1))</f>
        <v>0.82747509510287043</v>
      </c>
      <c r="M13" s="279">
        <f>IF(OR(ISERROR((F13/E13)^(1/2)-1),AND(E13&lt;0,F13&gt;0)),"n/a",((F13/E13)-1))</f>
        <v>5.9729123392175731E-2</v>
      </c>
      <c r="N13" s="48">
        <f t="shared" si="4"/>
        <v>-0.42242540147477492</v>
      </c>
      <c r="O13" s="78">
        <f t="shared" si="4"/>
        <v>-7.1706620605087701E-2</v>
      </c>
    </row>
    <row r="14" spans="1:15" ht="12" hidden="1" customHeight="1" outlineLevel="1">
      <c r="A14" s="216" t="s">
        <v>34</v>
      </c>
      <c r="B14" s="64"/>
      <c r="C14" s="64"/>
      <c r="D14" s="64"/>
      <c r="E14" s="64"/>
      <c r="F14" s="175"/>
      <c r="G14" s="64"/>
      <c r="H14" s="90"/>
      <c r="I14" s="13"/>
      <c r="J14" s="41"/>
      <c r="K14" s="254"/>
      <c r="L14" s="164"/>
      <c r="M14" s="243"/>
      <c r="N14" s="79"/>
      <c r="O14" s="39"/>
    </row>
    <row r="15" spans="1:15" ht="12" hidden="1" customHeight="1" outlineLevel="1">
      <c r="A15" s="264" t="s">
        <v>105</v>
      </c>
      <c r="B15" s="76"/>
      <c r="C15" s="76"/>
      <c r="D15" s="76">
        <f>-'Stand alone adjustments'!C19</f>
        <v>-5494</v>
      </c>
      <c r="E15" s="76">
        <f>-'Stand alone adjustments'!D19</f>
        <v>-6886.6002852841302</v>
      </c>
      <c r="F15" s="176">
        <f>-'Stand alone adjustments'!E19</f>
        <v>-10411.127280000001</v>
      </c>
      <c r="G15" s="89">
        <v>0</v>
      </c>
      <c r="H15" s="91">
        <v>0</v>
      </c>
      <c r="I15" s="13"/>
      <c r="J15" s="41"/>
      <c r="K15" s="254"/>
      <c r="L15" s="164"/>
      <c r="M15" s="243"/>
      <c r="N15" s="40"/>
      <c r="O15" s="39"/>
    </row>
    <row r="16" spans="1:15" ht="12" hidden="1" customHeight="1" outlineLevel="1">
      <c r="A16" s="217" t="s">
        <v>106</v>
      </c>
      <c r="B16" s="64">
        <f t="shared" ref="B16:H16" si="5">B13-B15</f>
        <v>-9302.0589246846666</v>
      </c>
      <c r="C16" s="64">
        <f t="shared" si="5"/>
        <v>-7636.9076254806723</v>
      </c>
      <c r="D16" s="64">
        <f t="shared" si="5"/>
        <v>-173.98799273756867</v>
      </c>
      <c r="E16" s="64">
        <f t="shared" si="5"/>
        <v>-3471.5066107858856</v>
      </c>
      <c r="F16" s="175">
        <f t="shared" si="5"/>
        <v>-565.66026097472786</v>
      </c>
      <c r="G16" s="64">
        <f t="shared" si="5"/>
        <v>-6339.9136570751716</v>
      </c>
      <c r="H16" s="90">
        <f t="shared" si="5"/>
        <v>-5885.299873798268</v>
      </c>
      <c r="I16" s="13"/>
      <c r="J16" s="41"/>
      <c r="K16" s="254"/>
      <c r="L16" s="164"/>
      <c r="M16" s="243"/>
      <c r="N16" s="40"/>
      <c r="O16" s="39"/>
    </row>
    <row r="17" spans="1:15" ht="12.75" customHeight="1" collapsed="1">
      <c r="A17" s="334" t="s">
        <v>64</v>
      </c>
      <c r="B17" s="335">
        <f t="shared" ref="B17:H17" si="6">SUM(B8:B13)</f>
        <v>-23240.938095365662</v>
      </c>
      <c r="C17" s="335">
        <f t="shared" si="6"/>
        <v>-20097.343870766937</v>
      </c>
      <c r="D17" s="335">
        <f t="shared" si="6"/>
        <v>-19181.775086976584</v>
      </c>
      <c r="E17" s="335">
        <f t="shared" si="6"/>
        <v>-23234.919225276113</v>
      </c>
      <c r="F17" s="336">
        <f t="shared" si="6"/>
        <v>-23148.313046699233</v>
      </c>
      <c r="G17" s="335">
        <f t="shared" si="6"/>
        <v>-15861.362940224626</v>
      </c>
      <c r="H17" s="337">
        <f t="shared" si="6"/>
        <v>-16312.124581860517</v>
      </c>
      <c r="I17" s="256"/>
      <c r="J17" s="56">
        <f t="shared" si="1"/>
        <v>-0.13526107301260659</v>
      </c>
      <c r="K17" s="284">
        <f t="shared" si="2"/>
        <v>-4.5556705885005822E-2</v>
      </c>
      <c r="L17" s="257">
        <f>IF(OR(ISERROR((E17/D17)^(1/2)-1),AND(D17&lt;0,E17&gt;0)),"n/a",((E17/D17)-1))</f>
        <v>0.21130182790285135</v>
      </c>
      <c r="M17" s="262">
        <f>IF(OR(ISERROR((F17/E17)^(1/2)-1),AND(E17&lt;0,F17&gt;0)),"n/a",((F17/E17)-1))</f>
        <v>-3.7274146614060255E-3</v>
      </c>
      <c r="N17" s="57">
        <f t="shared" si="4"/>
        <v>-0.31479400212766995</v>
      </c>
      <c r="O17" s="58">
        <f t="shared" si="4"/>
        <v>2.841884668641903E-2</v>
      </c>
    </row>
    <row r="18" spans="1:15" ht="24" hidden="1" customHeight="1" outlineLevel="1" thickBot="1">
      <c r="A18" s="265" t="s">
        <v>152</v>
      </c>
      <c r="B18" s="66">
        <v>-14710.233</v>
      </c>
      <c r="C18" s="66">
        <v>-11377.10852</v>
      </c>
      <c r="D18" s="66"/>
      <c r="E18" s="66"/>
      <c r="F18" s="177"/>
      <c r="G18" s="66"/>
      <c r="H18" s="111"/>
      <c r="I18" s="258"/>
      <c r="J18" s="57"/>
      <c r="K18" s="284"/>
      <c r="L18" s="257"/>
      <c r="M18" s="262"/>
      <c r="N18" s="57"/>
      <c r="O18" s="13"/>
    </row>
    <row r="19" spans="1:15" ht="12" hidden="1" customHeight="1" outlineLevel="1">
      <c r="A19" s="218" t="s">
        <v>54</v>
      </c>
      <c r="B19" s="259"/>
      <c r="C19" s="259"/>
      <c r="D19" s="259"/>
      <c r="E19" s="259"/>
      <c r="F19" s="260"/>
      <c r="G19" s="259"/>
      <c r="H19" s="261"/>
      <c r="I19" s="258"/>
      <c r="J19" s="258"/>
      <c r="K19" s="253"/>
      <c r="L19" s="241"/>
      <c r="M19" s="242"/>
      <c r="N19" s="13"/>
      <c r="O19" s="13"/>
    </row>
    <row r="20" spans="1:15" ht="12" hidden="1" customHeight="1" outlineLevel="1">
      <c r="A20" s="216" t="s">
        <v>82</v>
      </c>
      <c r="B20" s="68">
        <f t="shared" ref="B20:H24" si="7">IF(ISERR(B8/B$5),"n/a",B8/B$5)</f>
        <v>-2.4093246625650922E-2</v>
      </c>
      <c r="C20" s="68">
        <f t="shared" si="7"/>
        <v>-3.4773161308119166E-2</v>
      </c>
      <c r="D20" s="68">
        <f t="shared" si="7"/>
        <v>-2.9357549882631253E-2</v>
      </c>
      <c r="E20" s="68">
        <f t="shared" si="7"/>
        <v>-2.0663432522545728E-2</v>
      </c>
      <c r="F20" s="178">
        <f t="shared" si="7"/>
        <v>-2.6208085804447057E-2</v>
      </c>
      <c r="G20" s="68">
        <f t="shared" si="7"/>
        <v>-1.1633045116277477E-2</v>
      </c>
      <c r="H20" s="96">
        <f t="shared" si="7"/>
        <v>-1.2837055057559778E-2</v>
      </c>
      <c r="I20" s="258"/>
      <c r="J20" s="258"/>
      <c r="K20" s="253"/>
      <c r="L20" s="241"/>
      <c r="M20" s="242"/>
      <c r="N20" s="13"/>
      <c r="O20" s="13"/>
    </row>
    <row r="21" spans="1:15" ht="12" hidden="1" customHeight="1" outlineLevel="1">
      <c r="A21" s="216" t="s">
        <v>39</v>
      </c>
      <c r="B21" s="68">
        <f t="shared" si="7"/>
        <v>-4.4670483268303652E-3</v>
      </c>
      <c r="C21" s="68">
        <f t="shared" si="7"/>
        <v>-8.1347091404515067E-3</v>
      </c>
      <c r="D21" s="68">
        <f t="shared" si="7"/>
        <v>-4.293563869456514E-3</v>
      </c>
      <c r="E21" s="68">
        <f t="shared" si="7"/>
        <v>-7.2111970030869265E-3</v>
      </c>
      <c r="F21" s="178">
        <f t="shared" si="7"/>
        <v>-2.4266207523264451E-3</v>
      </c>
      <c r="G21" s="68">
        <f t="shared" si="7"/>
        <v>-3.2007585174847141E-3</v>
      </c>
      <c r="H21" s="96">
        <f t="shared" si="7"/>
        <v>-3.1450196894919043E-3</v>
      </c>
      <c r="I21" s="258"/>
      <c r="J21" s="258"/>
      <c r="K21" s="253"/>
      <c r="L21" s="241"/>
      <c r="M21" s="242"/>
      <c r="N21" s="13"/>
      <c r="O21" s="13"/>
    </row>
    <row r="22" spans="1:15" ht="12" hidden="1" customHeight="1" outlineLevel="1">
      <c r="A22" s="266" t="s">
        <v>84</v>
      </c>
      <c r="B22" s="68">
        <f t="shared" si="7"/>
        <v>-4.0869511016997937E-3</v>
      </c>
      <c r="C22" s="68">
        <f t="shared" si="7"/>
        <v>-3.6012837745926294E-3</v>
      </c>
      <c r="D22" s="68">
        <f t="shared" si="7"/>
        <v>-5.6119080659807734E-3</v>
      </c>
      <c r="E22" s="68">
        <f t="shared" si="7"/>
        <v>-4.3154281092614676E-3</v>
      </c>
      <c r="F22" s="178">
        <f t="shared" si="7"/>
        <v>-5.2234450811481882E-3</v>
      </c>
      <c r="G22" s="68">
        <f t="shared" si="7"/>
        <v>-1.5053922346951747E-3</v>
      </c>
      <c r="H22" s="96">
        <f t="shared" si="7"/>
        <v>-1.4243086474239174E-3</v>
      </c>
      <c r="I22" s="258"/>
      <c r="J22" s="258"/>
      <c r="K22" s="253"/>
      <c r="L22" s="241"/>
      <c r="M22" s="242"/>
      <c r="N22" s="13"/>
      <c r="O22" s="13"/>
    </row>
    <row r="23" spans="1:15" ht="12" hidden="1" customHeight="1" outlineLevel="1">
      <c r="A23" s="216" t="s">
        <v>40</v>
      </c>
      <c r="B23" s="68">
        <f t="shared" si="7"/>
        <v>-7.5048235630301564E-4</v>
      </c>
      <c r="C23" s="68">
        <f t="shared" si="7"/>
        <v>-1.1451061713362689E-3</v>
      </c>
      <c r="D23" s="68">
        <f t="shared" si="7"/>
        <v>-7.3944045825638353E-4</v>
      </c>
      <c r="E23" s="68">
        <f t="shared" si="7"/>
        <v>-5.0544112778530212E-4</v>
      </c>
      <c r="F23" s="178">
        <f t="shared" si="7"/>
        <v>-4.3274932428555551E-4</v>
      </c>
      <c r="G23" s="68">
        <f t="shared" si="7"/>
        <v>-2.4712891748872784E-4</v>
      </c>
      <c r="H23" s="96">
        <f t="shared" si="7"/>
        <v>-2.4143064735565205E-4</v>
      </c>
      <c r="I23" s="258"/>
      <c r="J23" s="258"/>
      <c r="K23" s="253"/>
      <c r="L23" s="241"/>
      <c r="M23" s="242"/>
      <c r="N23" s="13"/>
      <c r="O23" s="13"/>
    </row>
    <row r="24" spans="1:15" ht="12" hidden="1" customHeight="1" outlineLevel="1">
      <c r="A24" s="216" t="s">
        <v>116</v>
      </c>
      <c r="B24" s="68"/>
      <c r="C24" s="68"/>
      <c r="D24" s="68">
        <f t="shared" si="7"/>
        <v>0</v>
      </c>
      <c r="E24" s="68">
        <f t="shared" si="7"/>
        <v>0</v>
      </c>
      <c r="F24" s="178">
        <f t="shared" si="7"/>
        <v>0</v>
      </c>
      <c r="G24" s="68">
        <f t="shared" si="7"/>
        <v>-9.3500716558846276E-3</v>
      </c>
      <c r="H24" s="96">
        <f t="shared" si="7"/>
        <v>-8.6606884985046921E-3</v>
      </c>
      <c r="I24" s="258"/>
      <c r="J24" s="258"/>
      <c r="K24" s="253"/>
      <c r="L24" s="241"/>
      <c r="M24" s="242"/>
      <c r="N24" s="13"/>
      <c r="O24" s="13"/>
    </row>
    <row r="25" spans="1:15" ht="12" hidden="1" customHeight="1" outlineLevel="1" thickBot="1">
      <c r="A25" s="267" t="s">
        <v>41</v>
      </c>
      <c r="B25" s="68">
        <f t="shared" ref="B25:G25" si="8">IF(ISERR(B13/B$5),"n/a",B13/B$5)</f>
        <v>-2.2287849246759799E-2</v>
      </c>
      <c r="C25" s="68">
        <f t="shared" si="8"/>
        <v>-2.9206937656863264E-2</v>
      </c>
      <c r="D25" s="68">
        <f t="shared" si="8"/>
        <v>-1.6777937544894775E-2</v>
      </c>
      <c r="E25" s="68">
        <f t="shared" si="8"/>
        <v>-2.6300256814027693E-2</v>
      </c>
      <c r="F25" s="178">
        <f t="shared" si="8"/>
        <v>-3.0924959593086724E-2</v>
      </c>
      <c r="G25" s="68">
        <f t="shared" si="8"/>
        <v>-1.7269903890354779E-2</v>
      </c>
      <c r="H25" s="96">
        <f>IF(ISERR(H13/H$5),"n/a",H13/H$5)</f>
        <v>-1.4849528117677086E-2</v>
      </c>
      <c r="I25" s="258"/>
      <c r="J25" s="258"/>
      <c r="K25" s="253"/>
      <c r="L25" s="241"/>
      <c r="M25" s="242"/>
      <c r="N25" s="13"/>
      <c r="O25" s="13"/>
    </row>
    <row r="26" spans="1:15" ht="12" hidden="1" customHeight="1" outlineLevel="1">
      <c r="A26" s="267" t="s">
        <v>108</v>
      </c>
      <c r="B26" s="68">
        <f t="shared" ref="B26:H26" si="9">B16/B5</f>
        <v>-2.2287849246759799E-2</v>
      </c>
      <c r="C26" s="68">
        <f t="shared" si="9"/>
        <v>-2.9206937656863264E-2</v>
      </c>
      <c r="D26" s="68">
        <f t="shared" si="9"/>
        <v>-5.1502573390290731E-4</v>
      </c>
      <c r="E26" s="68">
        <f t="shared" si="9"/>
        <v>-8.814498277663509E-3</v>
      </c>
      <c r="F26" s="178">
        <f t="shared" si="9"/>
        <v>-1.5936375418363056E-3</v>
      </c>
      <c r="G26" s="68">
        <f t="shared" si="9"/>
        <v>-1.7269903890354779E-2</v>
      </c>
      <c r="H26" s="96">
        <f t="shared" si="9"/>
        <v>-1.4849528117677086E-2</v>
      </c>
      <c r="I26" s="258"/>
      <c r="J26" s="258"/>
      <c r="K26" s="253"/>
      <c r="L26" s="241"/>
      <c r="M26" s="242"/>
      <c r="N26" s="13"/>
      <c r="O26" s="13"/>
    </row>
    <row r="27" spans="1:15" ht="12" customHeight="1" collapsed="1">
      <c r="A27" s="267" t="s">
        <v>74</v>
      </c>
      <c r="B27" s="68">
        <f t="shared" ref="B27:F27" si="10">IF(ISERR(B17/B$5),"n/a",B17/B$5)</f>
        <v>-5.5685577657243898E-2</v>
      </c>
      <c r="C27" s="68">
        <f t="shared" si="10"/>
        <v>-7.6861198051362836E-2</v>
      </c>
      <c r="D27" s="68">
        <f t="shared" si="10"/>
        <v>-5.6780399821219699E-2</v>
      </c>
      <c r="E27" s="68">
        <f t="shared" si="10"/>
        <v>-5.8995755576707117E-2</v>
      </c>
      <c r="F27" s="178">
        <f t="shared" si="10"/>
        <v>-6.5215860555293964E-2</v>
      </c>
      <c r="G27" s="68">
        <f>IF(ISERR(G17/G$5),"n/a",G17/G$5)</f>
        <v>-4.3206300332185497E-2</v>
      </c>
      <c r="H27" s="96">
        <f>IF(ISERR(H17/H$5),"n/a",H17/H$5)</f>
        <v>-4.1158030658013024E-2</v>
      </c>
      <c r="I27" s="258"/>
      <c r="J27" s="258"/>
      <c r="K27" s="253"/>
      <c r="L27" s="241"/>
      <c r="M27" s="242"/>
      <c r="N27" s="13"/>
      <c r="O27" s="13"/>
    </row>
    <row r="28" spans="1:15" ht="12.75" customHeight="1" outlineLevel="1">
      <c r="A28" s="268" t="s">
        <v>129</v>
      </c>
      <c r="B28" s="75"/>
      <c r="C28" s="75"/>
      <c r="D28" s="75"/>
      <c r="E28" s="75"/>
      <c r="F28" s="179"/>
      <c r="G28" s="75"/>
      <c r="H28" s="82"/>
      <c r="I28" s="13"/>
      <c r="J28" s="13"/>
      <c r="K28" s="282"/>
      <c r="L28" s="161"/>
      <c r="M28" s="211"/>
      <c r="N28" s="13"/>
      <c r="O28" s="13"/>
    </row>
    <row r="29" spans="1:15" ht="12" customHeight="1" outlineLevel="1">
      <c r="A29" s="269" t="s">
        <v>132</v>
      </c>
      <c r="B29" s="75"/>
      <c r="C29" s="75"/>
      <c r="D29" s="92" t="s">
        <v>69</v>
      </c>
      <c r="E29" s="92">
        <f>'Personnel Expenses'!B7</f>
        <v>69.453385729865772</v>
      </c>
      <c r="F29" s="180">
        <f>'Personnel Expenses'!C7</f>
        <v>76.019462499999989</v>
      </c>
      <c r="G29" s="92">
        <f>'Personnel Expenses'!D7</f>
        <v>76.766666666666666</v>
      </c>
      <c r="H29" s="94" t="s">
        <v>69</v>
      </c>
      <c r="I29" s="13"/>
      <c r="J29" s="13"/>
      <c r="K29" s="254" t="str">
        <f t="shared" ref="K29" si="11">IF(OR(ISERROR((D29/C29)^(1/2)-1),AND(C29&lt;0,D29&gt;0)),"n/a",((D29/C29)-1))</f>
        <v>n/a</v>
      </c>
      <c r="L29" s="164" t="str">
        <f>IF(OR(ISERROR((E29/D29)^(1/2)-1),AND(D29&lt;0,E29&gt;0)),"n/a",((E29/D29)-1))</f>
        <v>n/a</v>
      </c>
      <c r="M29" s="243">
        <f>IF(OR(ISERROR((F29/E29)^(1/2)-1),AND(E29&lt;0,F29&gt;0)),"n/a",((F29/E29)-1))</f>
        <v>9.4539333124414204E-2</v>
      </c>
      <c r="N29" s="13"/>
      <c r="O29" s="13"/>
    </row>
    <row r="30" spans="1:15" ht="12" customHeight="1" outlineLevel="1" thickBot="1">
      <c r="A30" s="224" t="s">
        <v>157</v>
      </c>
      <c r="B30" s="206"/>
      <c r="C30" s="206"/>
      <c r="D30" s="225" t="str">
        <f t="shared" ref="D30:H30" si="12">IFERROR(D8/D29,"n/a")</f>
        <v>n/a</v>
      </c>
      <c r="E30" s="225">
        <f>IFERROR(E8/E29,"n/a")</f>
        <v>-117.17351118437458</v>
      </c>
      <c r="F30" s="280">
        <f t="shared" si="12"/>
        <v>-122.37046910930793</v>
      </c>
      <c r="G30" s="225">
        <f t="shared" si="12"/>
        <v>-55.630652234500836</v>
      </c>
      <c r="H30" s="281" t="str">
        <f t="shared" si="12"/>
        <v>n/a</v>
      </c>
      <c r="I30" s="229"/>
      <c r="J30" s="229"/>
      <c r="K30" s="255" t="str">
        <f t="shared" ref="K30" si="13">IF(OR(ISERROR((D30/C30)^(1/2)-1),AND(C30&lt;0,D30&gt;0)),"n/a",((D30/C30)-1))</f>
        <v>n/a</v>
      </c>
      <c r="L30" s="244" t="str">
        <f>IF(OR(ISERROR((E30/D30)^(1/2)-1),AND(D30&lt;0,E30&gt;0)),"n/a",((E30/D30)-1))</f>
        <v>n/a</v>
      </c>
      <c r="M30" s="245">
        <f>IF(OR(ISERROR((F30/E30)^(1/2)-1),AND(E30&lt;0,F30&gt;0)),"n/a",((F30/E30)-1))</f>
        <v>4.4352668725236466E-2</v>
      </c>
      <c r="N30" s="13"/>
      <c r="O30" s="13"/>
    </row>
    <row r="31" spans="1:15">
      <c r="A31" s="136"/>
      <c r="B31" s="137"/>
      <c r="C31" s="138"/>
      <c r="D31" s="138"/>
      <c r="E31" s="138"/>
      <c r="F31" s="137"/>
      <c r="G31" s="138"/>
      <c r="H31" s="138"/>
    </row>
    <row r="32" spans="1:15">
      <c r="A32" s="136"/>
      <c r="B32" s="137"/>
      <c r="C32" s="138"/>
      <c r="D32" s="138"/>
      <c r="E32" s="138"/>
      <c r="F32" s="137"/>
      <c r="G32" s="138"/>
      <c r="H32" s="138"/>
    </row>
    <row r="33" spans="1:8">
      <c r="A33" s="136"/>
      <c r="B33" s="137"/>
      <c r="C33" s="138"/>
      <c r="D33" s="138"/>
      <c r="E33" s="138"/>
      <c r="F33" s="137"/>
      <c r="G33" s="138"/>
      <c r="H33" s="138"/>
    </row>
    <row r="34" spans="1:8">
      <c r="A34" s="136"/>
      <c r="B34" s="137"/>
      <c r="C34" s="138"/>
      <c r="D34" s="138"/>
      <c r="E34" s="138"/>
      <c r="F34" s="137"/>
      <c r="G34" s="138"/>
      <c r="H34" s="138"/>
    </row>
    <row r="35" spans="1:8">
      <c r="A35" s="136"/>
      <c r="B35" s="137"/>
      <c r="C35" s="138"/>
      <c r="D35" s="138"/>
      <c r="E35" s="138"/>
      <c r="F35" s="137"/>
      <c r="G35" s="138"/>
      <c r="H35" s="138"/>
    </row>
    <row r="36" spans="1:8">
      <c r="A36" s="136"/>
      <c r="B36" s="137"/>
      <c r="C36" s="138"/>
      <c r="D36" s="138"/>
      <c r="E36" s="138"/>
      <c r="F36" s="137"/>
      <c r="G36" s="138"/>
      <c r="H36" s="138"/>
    </row>
    <row r="37" spans="1:8">
      <c r="A37" s="136"/>
      <c r="B37" s="137"/>
      <c r="C37" s="138"/>
      <c r="D37" s="138"/>
      <c r="E37" s="138"/>
      <c r="F37" s="137"/>
      <c r="G37" s="138"/>
      <c r="H37" s="138"/>
    </row>
    <row r="38" spans="1:8" ht="14.25" hidden="1" customHeight="1" outlineLevel="1">
      <c r="A38" s="139" t="s">
        <v>65</v>
      </c>
      <c r="B38" s="7" t="e">
        <f>#REF!</f>
        <v>#REF!</v>
      </c>
      <c r="C38" s="7" t="e">
        <f>#REF!</f>
        <v>#REF!</v>
      </c>
      <c r="D38" s="7" t="e">
        <f>#REF!</f>
        <v>#REF!</v>
      </c>
      <c r="E38" s="7" t="e">
        <f>#REF!</f>
        <v>#REF!</v>
      </c>
      <c r="F38" s="7" t="e">
        <f>#REF!</f>
        <v>#REF!</v>
      </c>
      <c r="G38" s="77" t="e">
        <f>#REF!</f>
        <v>#REF!</v>
      </c>
      <c r="H38" s="9" t="e">
        <f>#REF!</f>
        <v>#REF!</v>
      </c>
    </row>
    <row r="39" spans="1:8" ht="14.25" hidden="1" customHeight="1" outlineLevel="1">
      <c r="A39" s="140" t="s">
        <v>0</v>
      </c>
      <c r="B39" s="8" t="e">
        <f t="shared" ref="B39:G39" si="14">B38-B17</f>
        <v>#REF!</v>
      </c>
      <c r="C39" s="8" t="e">
        <f t="shared" si="14"/>
        <v>#REF!</v>
      </c>
      <c r="D39" s="8" t="e">
        <f t="shared" si="14"/>
        <v>#REF!</v>
      </c>
      <c r="E39" s="8" t="e">
        <f t="shared" si="14"/>
        <v>#REF!</v>
      </c>
      <c r="F39" s="8" t="e">
        <f t="shared" si="14"/>
        <v>#REF!</v>
      </c>
      <c r="G39" s="8" t="e">
        <f t="shared" si="14"/>
        <v>#REF!</v>
      </c>
      <c r="H39" s="10" t="e">
        <f>H38-H17</f>
        <v>#REF!</v>
      </c>
    </row>
    <row r="40" spans="1:8" collapsed="1"/>
  </sheetData>
  <mergeCells count="4">
    <mergeCell ref="K4:M4"/>
    <mergeCell ref="N4:O4"/>
    <mergeCell ref="B4:F4"/>
    <mergeCell ref="G4:H4"/>
  </mergeCells>
  <conditionalFormatting sqref="B39:H39">
    <cfRule type="cellIs" dxfId="1" priority="4" operator="not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R40"/>
  <sheetViews>
    <sheetView zoomScale="145" zoomScaleNormal="145" workbookViewId="0">
      <selection activeCell="O40" sqref="O40"/>
    </sheetView>
  </sheetViews>
  <sheetFormatPr defaultColWidth="9" defaultRowHeight="14.25" outlineLevelRow="2" outlineLevelCol="1"/>
  <cols>
    <col min="1" max="1" width="15.625" style="134" customWidth="1"/>
    <col min="2" max="3" width="8" style="134" hidden="1" customWidth="1" outlineLevel="1"/>
    <col min="4" max="4" width="6" style="134" customWidth="1" collapsed="1"/>
    <col min="5" max="5" width="6" style="134" customWidth="1"/>
    <col min="6" max="6" width="6" style="55" customWidth="1"/>
    <col min="7" max="8" width="8" style="134" hidden="1" customWidth="1" outlineLevel="1"/>
    <col min="9" max="9" width="4.625" style="134" hidden="1" customWidth="1" outlineLevel="1"/>
    <col min="10" max="12" width="9" style="134" hidden="1" customWidth="1" outlineLevel="1"/>
    <col min="13" max="13" width="5.75" style="134" customWidth="1" collapsed="1"/>
    <col min="14" max="14" width="5.75" style="134" customWidth="1"/>
    <col min="15" max="15" width="5.75" style="55" customWidth="1"/>
    <col min="16" max="17" width="0" style="134" hidden="1" customWidth="1" outlineLevel="1"/>
    <col min="18" max="18" width="9" style="134" collapsed="1"/>
    <col min="19" max="16384" width="9" style="134"/>
  </cols>
  <sheetData>
    <row r="1" spans="1:17" ht="14.25" customHeight="1"/>
    <row r="2" spans="1:17" ht="19.5" customHeight="1">
      <c r="A2" s="186" t="s">
        <v>148</v>
      </c>
      <c r="B2" s="186"/>
      <c r="C2" s="186"/>
      <c r="D2" s="186"/>
      <c r="E2" s="186"/>
      <c r="F2" s="186"/>
      <c r="G2" s="186"/>
      <c r="H2" s="186"/>
      <c r="I2" s="208"/>
      <c r="J2" s="208"/>
      <c r="K2" s="208"/>
      <c r="L2" s="186" t="s">
        <v>62</v>
      </c>
      <c r="M2" s="186"/>
      <c r="N2" s="186"/>
      <c r="O2" s="186"/>
      <c r="P2" s="1"/>
      <c r="Q2" s="11"/>
    </row>
    <row r="3" spans="1:17" ht="12" customHeight="1" outlineLevel="1">
      <c r="A3" s="212"/>
      <c r="B3" s="36">
        <v>2008</v>
      </c>
      <c r="C3" s="36">
        <v>2009</v>
      </c>
      <c r="D3" s="36">
        <v>2010</v>
      </c>
      <c r="E3" s="37">
        <v>2011</v>
      </c>
      <c r="F3" s="165">
        <v>2012</v>
      </c>
      <c r="G3" s="37">
        <v>2013</v>
      </c>
      <c r="H3" s="98">
        <v>2014</v>
      </c>
      <c r="I3" s="13"/>
      <c r="J3" s="13"/>
      <c r="K3" s="13"/>
      <c r="L3" s="45">
        <v>2009</v>
      </c>
      <c r="M3" s="298">
        <v>2010</v>
      </c>
      <c r="N3" s="299">
        <v>2011</v>
      </c>
      <c r="O3" s="300">
        <v>2012</v>
      </c>
      <c r="P3" s="46">
        <v>2013</v>
      </c>
      <c r="Q3" s="47">
        <v>2014</v>
      </c>
    </row>
    <row r="4" spans="1:17" ht="12" customHeight="1">
      <c r="A4" s="270" t="s">
        <v>170</v>
      </c>
      <c r="B4" s="536" t="s">
        <v>1</v>
      </c>
      <c r="C4" s="536"/>
      <c r="D4" s="536"/>
      <c r="E4" s="536"/>
      <c r="F4" s="537"/>
      <c r="G4" s="536" t="s">
        <v>67</v>
      </c>
      <c r="H4" s="538"/>
      <c r="I4" s="271"/>
      <c r="J4" s="288" t="s">
        <v>12</v>
      </c>
      <c r="K4" s="289"/>
      <c r="L4" s="272" t="s">
        <v>1</v>
      </c>
      <c r="M4" s="528" t="s">
        <v>155</v>
      </c>
      <c r="N4" s="529"/>
      <c r="O4" s="530"/>
      <c r="P4" s="531" t="s">
        <v>67</v>
      </c>
      <c r="Q4" s="532"/>
    </row>
    <row r="5" spans="1:17" ht="12" customHeight="1">
      <c r="A5" s="213" t="s">
        <v>7</v>
      </c>
      <c r="B5" s="3">
        <f>'PL_Group detail'!B5</f>
        <v>417360.09705095243</v>
      </c>
      <c r="C5" s="3">
        <f>'PL_Group detail'!C5</f>
        <v>261475.80808377199</v>
      </c>
      <c r="D5" s="3">
        <f>'PL_Group detail'!D5</f>
        <v>337823.88196231163</v>
      </c>
      <c r="E5" s="3">
        <f>'PL_Group detail'!E5</f>
        <v>393840.522901105</v>
      </c>
      <c r="F5" s="166">
        <f>'PL_Group detail'!G5</f>
        <v>354949.13123277255</v>
      </c>
      <c r="G5" s="3">
        <f>'PL_Group detail'!H5</f>
        <v>367107.63981819298</v>
      </c>
      <c r="H5" s="4">
        <f>'PL_Group detail'!I5</f>
        <v>396329.08380383649</v>
      </c>
      <c r="I5" s="13"/>
      <c r="J5" s="26"/>
      <c r="K5" s="12"/>
      <c r="L5" s="80"/>
      <c r="M5" s="251">
        <f t="shared" ref="M5" si="0">IF(OR(ISERROR((D5/C5)^(1/2)-1),AND(C5&lt;0,D5&gt;0)),"n/a",((D5/C5)-1))</f>
        <v>0.29198905412342824</v>
      </c>
      <c r="N5" s="162">
        <f>IF(OR(ISERROR((E5/D5)^(1/2)-1),AND(D5&lt;0,E5&gt;0)),"n/a",((E5/D5)-1))</f>
        <v>0.16581610694131665</v>
      </c>
      <c r="O5" s="209">
        <f>IF(OR(ISERROR((F5/E5)^(1/2)-1),AND(E5&lt;0,F5&gt;0)),"n/a",((F5/E5)-1))</f>
        <v>-9.8749086005297193E-2</v>
      </c>
      <c r="P5" s="129"/>
      <c r="Q5" s="130"/>
    </row>
    <row r="6" spans="1:17" ht="4.5" customHeight="1">
      <c r="A6" s="213"/>
      <c r="B6" s="3"/>
      <c r="C6" s="3"/>
      <c r="D6" s="3"/>
      <c r="E6" s="3"/>
      <c r="F6" s="166"/>
      <c r="G6" s="3"/>
      <c r="H6" s="4"/>
      <c r="I6" s="13"/>
      <c r="J6" s="26"/>
      <c r="K6" s="12"/>
      <c r="L6" s="80"/>
      <c r="M6" s="282"/>
      <c r="N6" s="161"/>
      <c r="O6" s="211"/>
      <c r="P6" s="12"/>
      <c r="Q6" s="60"/>
    </row>
    <row r="7" spans="1:17" ht="12.75" customHeight="1">
      <c r="A7" s="214" t="s">
        <v>99</v>
      </c>
      <c r="B7" s="3"/>
      <c r="C7" s="3"/>
      <c r="D7" s="3"/>
      <c r="E7" s="3"/>
      <c r="F7" s="166"/>
      <c r="G7" s="3"/>
      <c r="H7" s="4"/>
      <c r="I7" s="13"/>
      <c r="J7" s="26"/>
      <c r="K7" s="12"/>
      <c r="L7" s="80"/>
      <c r="M7" s="282"/>
      <c r="N7" s="161"/>
      <c r="O7" s="211"/>
      <c r="P7" s="12"/>
      <c r="Q7" s="60"/>
    </row>
    <row r="8" spans="1:17" ht="12" customHeight="1">
      <c r="A8" s="213" t="s">
        <v>82</v>
      </c>
      <c r="B8" s="64">
        <f>'PL_Group detail'!B33</f>
        <v>-15117.609078537984</v>
      </c>
      <c r="C8" s="64">
        <f>'PL_Group detail'!C33</f>
        <v>-15353.307834390016</v>
      </c>
      <c r="D8" s="64">
        <f>'PL_Group detail'!D33</f>
        <v>-14182.565630550151</v>
      </c>
      <c r="E8" s="64">
        <f>'PL_Group detail'!E33</f>
        <v>-15375.634580395423</v>
      </c>
      <c r="F8" s="167">
        <f>'PL_Group detail'!G33</f>
        <v>-16032.49518557101</v>
      </c>
      <c r="G8" s="64">
        <f>'PL_Group detail'!H33</f>
        <v>-16894.33747429182</v>
      </c>
      <c r="H8" s="65">
        <f>'PL_Group detail'!I33</f>
        <v>-17096.407602026593</v>
      </c>
      <c r="I8" s="13"/>
      <c r="J8" s="26"/>
      <c r="K8" s="12"/>
      <c r="L8" s="41">
        <f t="shared" ref="L8:L19" si="1">IF(OR(ISERROR((C8/B8)^(1/2)-1),AND(B8&lt;0,C8&gt;0)),"n/a",((C8/B8)-1))</f>
        <v>1.5591007455447947E-2</v>
      </c>
      <c r="M8" s="251">
        <f t="shared" ref="M8:M13" si="2">IF(OR(ISERROR((D8/C8)^(1/2)-1),AND(C8&lt;0,D8&gt;0)),"n/a",((D8/C8)-1))</f>
        <v>-7.6253418251506E-2</v>
      </c>
      <c r="N8" s="162">
        <f>IF(OR(ISERROR((E8/D8)^(1/2)-1),AND(D8&lt;0,E8&gt;0)),"n/a",((E8/D8)-1))</f>
        <v>8.4122223081790404E-2</v>
      </c>
      <c r="O8" s="209">
        <f>IF(OR(ISERROR((F8/E8)^(1/2)-1),AND(E8&lt;0,F8&gt;0)),"n/a",((F8/E8)-1))</f>
        <v>4.2720877745957342E-2</v>
      </c>
      <c r="P8" s="40">
        <f>IF(OR(ISERROR((G8/F8)^(1/2)-1),AND(F8&lt;0,G8&gt;0)),"n/a",((G8/F8)-1))</f>
        <v>5.3755967411514005E-2</v>
      </c>
      <c r="Q8" s="39">
        <f>IF(OR(ISERROR((H8/G8)^(1/2)-1),AND(G8&lt;0,H8&gt;0)),"n/a",((H8/G8)-1))</f>
        <v>1.1960819892598007E-2</v>
      </c>
    </row>
    <row r="9" spans="1:17" ht="12" customHeight="1">
      <c r="A9" s="213" t="s">
        <v>47</v>
      </c>
      <c r="B9" s="64">
        <f>'PL_Group detail'!B34</f>
        <v>-2119.2658291525609</v>
      </c>
      <c r="C9" s="64">
        <f>'PL_Group detail'!C34</f>
        <v>-1449.8184973253597</v>
      </c>
      <c r="D9" s="64">
        <f>'PL_Group detail'!D34</f>
        <v>-1503.6246102146742</v>
      </c>
      <c r="E9" s="64">
        <f>'PL_Group detail'!E34</f>
        <v>-2258.8971432402295</v>
      </c>
      <c r="F9" s="167">
        <f>'PL_Group detail'!G34</f>
        <v>-1835.75768509511</v>
      </c>
      <c r="G9" s="64">
        <f>'PL_Group detail'!H34</f>
        <v>-2070.9836385836388</v>
      </c>
      <c r="H9" s="65">
        <f>'PL_Group detail'!I34</f>
        <v>-2142.0861094800025</v>
      </c>
      <c r="I9" s="13"/>
      <c r="J9" s="26"/>
      <c r="K9" s="12"/>
      <c r="L9" s="41">
        <f t="shared" si="1"/>
        <v>-0.31588643700016417</v>
      </c>
      <c r="M9" s="251">
        <f t="shared" si="2"/>
        <v>3.7112309567422841E-2</v>
      </c>
      <c r="N9" s="162">
        <f t="shared" ref="N9:N15" si="3">IF(OR(ISERROR((E9/D9)^(1/2)-1),AND(D9&lt;0,E9&gt;0)),"n/a",((E9/D9)-1))</f>
        <v>0.50230125783703694</v>
      </c>
      <c r="O9" s="209">
        <f>IF(OR(ISERROR((F9/E9)^(1/2)-1),AND(E9&lt;0,F9&gt;0)),"n/a",((F9/E9)-1))</f>
        <v>-0.18732125958517776</v>
      </c>
      <c r="P9" s="40">
        <f t="shared" ref="P9:Q13" si="4">IF(OR(ISERROR((G9/F9)^(1/2)-1),AND(F9&lt;0,G9&gt;0)),"n/a",((G9/F9)-1))</f>
        <v>0.12813562236365739</v>
      </c>
      <c r="Q9" s="39">
        <f t="shared" si="4"/>
        <v>3.4332705276701736E-2</v>
      </c>
    </row>
    <row r="10" spans="1:17" ht="12" customHeight="1">
      <c r="A10" s="215" t="s">
        <v>85</v>
      </c>
      <c r="B10" s="64">
        <f>'PL_Group detail'!B35</f>
        <v>-589.03940123179837</v>
      </c>
      <c r="C10" s="64">
        <f>'PL_Group detail'!C35</f>
        <v>-879.50767944470738</v>
      </c>
      <c r="D10" s="64">
        <f>'PL_Group detail'!D35</f>
        <v>-1098</v>
      </c>
      <c r="E10" s="64">
        <f>'PL_Group detail'!E35</f>
        <v>-635.12342753164137</v>
      </c>
      <c r="F10" s="167">
        <f>'PL_Group detail'!G35</f>
        <v>-1955.2920031711765</v>
      </c>
      <c r="G10" s="64">
        <f>'PL_Group detail'!H35</f>
        <v>-1184.4478632478633</v>
      </c>
      <c r="H10" s="65">
        <f>'PL_Group detail'!I35</f>
        <v>-992.54786324786323</v>
      </c>
      <c r="I10" s="13"/>
      <c r="J10" s="26"/>
      <c r="K10" s="12"/>
      <c r="L10" s="41">
        <f t="shared" si="1"/>
        <v>0.4931219840395773</v>
      </c>
      <c r="M10" s="251">
        <f t="shared" si="2"/>
        <v>0.24842571095370269</v>
      </c>
      <c r="N10" s="162">
        <f t="shared" si="3"/>
        <v>-0.42156336290378749</v>
      </c>
      <c r="O10" s="209">
        <f>IF(OR(ISERROR((F10/E10)^(1/2)-1),AND(E10&lt;0,F10&gt;0)),"n/a",((F10/E10)-1))</f>
        <v>2.0786016046837847</v>
      </c>
      <c r="P10" s="40">
        <f t="shared" si="4"/>
        <v>-0.39423479391984673</v>
      </c>
      <c r="Q10" s="39">
        <f t="shared" si="4"/>
        <v>-0.16201641790613974</v>
      </c>
    </row>
    <row r="11" spans="1:17" ht="11.25" hidden="1" customHeight="1" outlineLevel="1">
      <c r="A11" s="213" t="s">
        <v>48</v>
      </c>
      <c r="B11" s="64">
        <f>'PL_Group detail'!B36</f>
        <v>0</v>
      </c>
      <c r="C11" s="64">
        <f>'PL_Group detail'!C36</f>
        <v>0</v>
      </c>
      <c r="D11" s="64">
        <f>'PL_Group detail'!D36</f>
        <v>0</v>
      </c>
      <c r="E11" s="64">
        <f>'PL_Group detail'!E36</f>
        <v>-6.4232777219103809</v>
      </c>
      <c r="F11" s="167">
        <f>'PL_Group detail'!G36</f>
        <v>0.28387147091439147</v>
      </c>
      <c r="G11" s="64">
        <f>'PL_Group detail'!H36</f>
        <v>-2.1379310344855185E-2</v>
      </c>
      <c r="H11" s="65">
        <f>'PL_Group detail'!I36</f>
        <v>-0.14137931034474605</v>
      </c>
      <c r="I11" s="13"/>
      <c r="J11" s="26"/>
      <c r="K11" s="12"/>
      <c r="L11" s="41" t="str">
        <f t="shared" si="1"/>
        <v>n/a</v>
      </c>
      <c r="M11" s="251" t="str">
        <f t="shared" si="2"/>
        <v>n/a</v>
      </c>
      <c r="N11" s="162" t="str">
        <f t="shared" si="3"/>
        <v>n/a</v>
      </c>
      <c r="O11" s="209" t="str">
        <f>IF(OR(ISERROR((F11/E11)^(1/2)-1),AND(E11&lt;0,F11&gt;0)),"n/a",((F11/E11)-1))</f>
        <v>n/a</v>
      </c>
      <c r="P11" s="40" t="str">
        <f t="shared" si="4"/>
        <v>n/a</v>
      </c>
      <c r="Q11" s="39">
        <f t="shared" si="4"/>
        <v>5.6129032257941009</v>
      </c>
    </row>
    <row r="12" spans="1:17" ht="12" customHeight="1" collapsed="1">
      <c r="A12" s="213" t="s">
        <v>39</v>
      </c>
      <c r="B12" s="64">
        <f>'PL_Group detail'!B37</f>
        <v>-977.67710248202445</v>
      </c>
      <c r="C12" s="64">
        <f>'PL_Group detail'!C37</f>
        <v>-1170.0691929484506</v>
      </c>
      <c r="D12" s="64">
        <f>'PL_Group detail'!D37</f>
        <v>-995.05916629852618</v>
      </c>
      <c r="E12" s="64">
        <f>'PL_Group detail'!E37</f>
        <v>-1244.8459982773761</v>
      </c>
      <c r="F12" s="167">
        <f>'PL_Group detail'!G37</f>
        <v>-1292.4317666681377</v>
      </c>
      <c r="G12" s="64">
        <f>'PL_Group detail'!H37</f>
        <v>-1291.8823076923077</v>
      </c>
      <c r="H12" s="65">
        <f>'PL_Group detail'!I37</f>
        <v>-1190.8823076923077</v>
      </c>
      <c r="I12" s="13"/>
      <c r="J12" s="26"/>
      <c r="K12" s="12"/>
      <c r="L12" s="41">
        <f t="shared" si="1"/>
        <v>0.19678489961358525</v>
      </c>
      <c r="M12" s="251">
        <f t="shared" si="2"/>
        <v>-0.14957237375758747</v>
      </c>
      <c r="N12" s="162">
        <f t="shared" si="3"/>
        <v>0.25102711520966148</v>
      </c>
      <c r="O12" s="209">
        <f>IF(OR(ISERROR((F12/E12)^(1/2)-1),AND(E12&lt;0,F12&gt;0)),"n/a",((F12/E12)-1))</f>
        <v>3.8226229153333735E-2</v>
      </c>
      <c r="P12" s="40">
        <f t="shared" si="4"/>
        <v>-4.251357711877457E-4</v>
      </c>
      <c r="Q12" s="39">
        <f t="shared" si="4"/>
        <v>-7.8180496318133286E-2</v>
      </c>
    </row>
    <row r="13" spans="1:17" ht="12" customHeight="1">
      <c r="A13" s="213" t="s">
        <v>40</v>
      </c>
      <c r="B13" s="64">
        <f>'PL_Group detail'!B38</f>
        <v>-808.95486484210733</v>
      </c>
      <c r="C13" s="64">
        <f>'PL_Group detail'!C38</f>
        <v>-779.04906402504275</v>
      </c>
      <c r="D13" s="64">
        <f>'PL_Group detail'!D38</f>
        <v>-703.9487121851613</v>
      </c>
      <c r="E13" s="64">
        <f>'PL_Group detail'!E38</f>
        <v>-701.06172825884801</v>
      </c>
      <c r="F13" s="167">
        <f>'PL_Group detail'!G38</f>
        <v>-481.51069156202152</v>
      </c>
      <c r="G13" s="64">
        <f>'PL_Group detail'!H38</f>
        <v>-374.29044222619154</v>
      </c>
      <c r="H13" s="65">
        <f>'PL_Group detail'!I38</f>
        <v>-398.46103303668576</v>
      </c>
      <c r="I13" s="13"/>
      <c r="J13" s="26"/>
      <c r="K13" s="12"/>
      <c r="L13" s="41">
        <f t="shared" si="1"/>
        <v>-3.6968441771966676E-2</v>
      </c>
      <c r="M13" s="251">
        <f t="shared" si="2"/>
        <v>-9.6400028326672049E-2</v>
      </c>
      <c r="N13" s="162">
        <f t="shared" si="3"/>
        <v>-4.1011282162185525E-3</v>
      </c>
      <c r="O13" s="209">
        <f>IF(OR(ISERROR((F13/E13)^(1/2)-1),AND(E13&lt;0,F13&gt;0)),"n/a",((F13/E13)-1))</f>
        <v>-0.31316933708833583</v>
      </c>
      <c r="P13" s="40">
        <f t="shared" si="4"/>
        <v>-0.22267470113281862</v>
      </c>
      <c r="Q13" s="39">
        <f t="shared" si="4"/>
        <v>6.4577098647599085E-2</v>
      </c>
    </row>
    <row r="14" spans="1:17" ht="11.25" hidden="1" customHeight="1" outlineLevel="1">
      <c r="A14" s="213" t="s">
        <v>116</v>
      </c>
      <c r="B14" s="64">
        <f>'PL_Group detail'!B39</f>
        <v>0</v>
      </c>
      <c r="C14" s="64">
        <f>'PL_Group detail'!C39</f>
        <v>0</v>
      </c>
      <c r="D14" s="64">
        <f>'PL_Group detail'!D39</f>
        <v>0</v>
      </c>
      <c r="E14" s="64">
        <f>'PL_Group detail'!E39</f>
        <v>0</v>
      </c>
      <c r="F14" s="167">
        <f>'PL_Group detail'!G39</f>
        <v>0</v>
      </c>
      <c r="G14" s="64">
        <f>'PL_Group detail'!H39</f>
        <v>-72.886923076923082</v>
      </c>
      <c r="H14" s="65">
        <f>'PL_Group detail'!I39</f>
        <v>-72.886923076923082</v>
      </c>
      <c r="I14" s="13"/>
      <c r="J14" s="26"/>
      <c r="K14" s="12"/>
      <c r="L14" s="41"/>
      <c r="M14" s="251"/>
      <c r="N14" s="162"/>
      <c r="O14" s="209"/>
      <c r="P14" s="40"/>
      <c r="Q14" s="39"/>
    </row>
    <row r="15" spans="1:17" ht="12" customHeight="1" collapsed="1">
      <c r="A15" s="273" t="s">
        <v>41</v>
      </c>
      <c r="B15" s="274">
        <f>'PL_Group detail'!B40</f>
        <v>-7138.1872678977015</v>
      </c>
      <c r="C15" s="274">
        <f>'PL_Group detail'!C40</f>
        <v>-5995.9098817024578</v>
      </c>
      <c r="D15" s="274">
        <f>'PL_Group detail'!D40</f>
        <v>-7206.5964384009903</v>
      </c>
      <c r="E15" s="274">
        <f>'PL_Group detail'!E40</f>
        <v>-5782.3982763163167</v>
      </c>
      <c r="F15" s="290">
        <f>'PL_Group detail'!G40</f>
        <v>-3858.6688898294115</v>
      </c>
      <c r="G15" s="274">
        <f>'PL_Group detail'!H40</f>
        <v>-3736.264634831005</v>
      </c>
      <c r="H15" s="291">
        <f>'PL_Group detail'!I40</f>
        <v>-2853.5302972781519</v>
      </c>
      <c r="I15" s="271"/>
      <c r="J15" s="292"/>
      <c r="K15" s="271"/>
      <c r="L15" s="293">
        <f t="shared" si="1"/>
        <v>-0.16002345460063294</v>
      </c>
      <c r="M15" s="297">
        <f>IF(OR(ISERROR((D15/C15)^(1/2)-1),AND(C15&lt;0,D15&gt;0)),"n/a",((D15/C15)-1))</f>
        <v>0.20191873803726579</v>
      </c>
      <c r="N15" s="294">
        <f t="shared" si="3"/>
        <v>-0.19762424249201838</v>
      </c>
      <c r="O15" s="295">
        <f>IF(OR(ISERROR((F15/E15)^(1/2)-1),AND(E15&lt;0,F15&gt;0)),"n/a",((F15/E15)-1))</f>
        <v>-0.33268711260622796</v>
      </c>
      <c r="P15" s="40">
        <f>IF(OR(ISERROR((G15/F15)^(1/2)-1),AND(F15&lt;0,G15&gt;0)),"n/a",((G15/F15)-1))</f>
        <v>-3.1721886094201235E-2</v>
      </c>
      <c r="Q15" s="39">
        <f>IF(OR(ISERROR((H15/G15)^(1/2)-1),AND(G15&lt;0,H15&gt;0)),"n/a",((H15/G15)-1))</f>
        <v>-0.23626119234800402</v>
      </c>
    </row>
    <row r="16" spans="1:17" ht="11.25" hidden="1" customHeight="1" outlineLevel="1" thickBot="1">
      <c r="A16" s="216" t="s">
        <v>34</v>
      </c>
      <c r="B16" s="64"/>
      <c r="C16" s="64"/>
      <c r="D16" s="64"/>
      <c r="E16" s="64"/>
      <c r="F16" s="167"/>
      <c r="G16" s="64"/>
      <c r="H16" s="65"/>
      <c r="I16" s="13"/>
      <c r="J16" s="26"/>
      <c r="K16" s="12"/>
      <c r="L16" s="44"/>
      <c r="M16" s="251"/>
      <c r="N16" s="162"/>
      <c r="O16" s="209"/>
      <c r="P16" s="62"/>
      <c r="Q16" s="97"/>
    </row>
    <row r="17" spans="1:17" ht="11.25" hidden="1" customHeight="1" outlineLevel="1" thickBot="1">
      <c r="A17" s="264" t="s">
        <v>151</v>
      </c>
      <c r="B17" s="76"/>
      <c r="C17" s="76"/>
      <c r="D17" s="76">
        <v>-2814</v>
      </c>
      <c r="E17" s="76">
        <v>-1981.598450086477</v>
      </c>
      <c r="F17" s="168">
        <v>-1945.19218</v>
      </c>
      <c r="G17" s="89">
        <v>0</v>
      </c>
      <c r="H17" s="112">
        <v>0</v>
      </c>
      <c r="I17" s="13"/>
      <c r="J17" s="26"/>
      <c r="K17" s="12"/>
      <c r="L17" s="44"/>
      <c r="M17" s="251"/>
      <c r="N17" s="162"/>
      <c r="O17" s="209"/>
      <c r="P17" s="62"/>
      <c r="Q17" s="97"/>
    </row>
    <row r="18" spans="1:17" ht="11.25" hidden="1" customHeight="1" outlineLevel="1" thickBot="1">
      <c r="A18" s="217" t="s">
        <v>106</v>
      </c>
      <c r="B18" s="64">
        <v>-7138.1872678977015</v>
      </c>
      <c r="C18" s="64">
        <v>-5995.9098817024578</v>
      </c>
      <c r="D18" s="64">
        <v>-4392.5964384009903</v>
      </c>
      <c r="E18" s="64">
        <v>-3800.7998262298397</v>
      </c>
      <c r="F18" s="167">
        <v>-1913.4767098294114</v>
      </c>
      <c r="G18" s="64">
        <v>-3736.264634831005</v>
      </c>
      <c r="H18" s="65">
        <v>-2853.5302972781519</v>
      </c>
      <c r="I18" s="13"/>
      <c r="J18" s="26"/>
      <c r="K18" s="12"/>
      <c r="L18" s="44"/>
      <c r="M18" s="251"/>
      <c r="N18" s="162"/>
      <c r="O18" s="209"/>
      <c r="P18" s="62"/>
      <c r="Q18" s="97"/>
    </row>
    <row r="19" spans="1:17" ht="12.75" customHeight="1" collapsed="1">
      <c r="A19" s="334" t="s">
        <v>68</v>
      </c>
      <c r="B19" s="335">
        <f t="shared" ref="B19:H19" si="5">SUM(B8:B15)</f>
        <v>-26750.733544144176</v>
      </c>
      <c r="C19" s="335">
        <f t="shared" si="5"/>
        <v>-25627.662149836033</v>
      </c>
      <c r="D19" s="335">
        <f t="shared" si="5"/>
        <v>-25689.794557649497</v>
      </c>
      <c r="E19" s="335">
        <f t="shared" si="5"/>
        <v>-26004.384431741746</v>
      </c>
      <c r="F19" s="338">
        <f t="shared" si="5"/>
        <v>-25455.872350425951</v>
      </c>
      <c r="G19" s="335">
        <f t="shared" si="5"/>
        <v>-25625.114663260094</v>
      </c>
      <c r="H19" s="339">
        <f t="shared" si="5"/>
        <v>-24746.943515148872</v>
      </c>
      <c r="I19" s="256"/>
      <c r="J19" s="301"/>
      <c r="K19" s="256"/>
      <c r="L19" s="56">
        <f t="shared" si="1"/>
        <v>-4.1982826095398273E-2</v>
      </c>
      <c r="M19" s="284">
        <f>IF(OR(ISERROR((D19/C19)^(1/2)-1),AND(C19&lt;0,D19&gt;0)),"n/a",((D19/C19)-1))</f>
        <v>2.4244274585094594E-3</v>
      </c>
      <c r="N19" s="257">
        <f>IF(OR(ISERROR((E19/D19)^(1/2)-1),AND(D19&lt;0,E19&gt;0)),"n/a",((E19/D19)-1))</f>
        <v>1.2245713891805954E-2</v>
      </c>
      <c r="O19" s="262">
        <f>IF(OR(ISERROR((F19/E19)^(1/2)-1),AND(E19&lt;0,F19&gt;0)),"n/a",((F19/E19)-1))</f>
        <v>-2.1093061547200698E-2</v>
      </c>
      <c r="P19" s="118">
        <f>IF(OR(ISERROR((G19/F19)^(1/2)-1),AND(F19&lt;0,G19&gt;0)),"n/a",((G19/F19)-1))</f>
        <v>6.6484585758583847E-3</v>
      </c>
      <c r="Q19" s="71">
        <f>IF(OR(ISERROR((H19/G19)^(1/2)-1),AND(G19&lt;0,H19&gt;0)),"n/a",((H19/G19)-1))</f>
        <v>-3.4269940238366825E-2</v>
      </c>
    </row>
    <row r="20" spans="1:17" ht="25.5" hidden="1" customHeight="1" outlineLevel="1">
      <c r="A20" s="265" t="s">
        <v>152</v>
      </c>
      <c r="B20" s="66">
        <v>-2482</v>
      </c>
      <c r="C20" s="66">
        <v>-2955</v>
      </c>
      <c r="D20" s="66">
        <v>-2814.0666666666666</v>
      </c>
      <c r="E20" s="66">
        <v>-3701.1145194175115</v>
      </c>
      <c r="F20" s="169">
        <v>-2647.7430621160051</v>
      </c>
      <c r="G20" s="66">
        <v>-2768.1786668365912</v>
      </c>
      <c r="H20" s="67" t="e">
        <v>#REF!</v>
      </c>
      <c r="I20" s="258"/>
      <c r="J20" s="301"/>
      <c r="K20" s="256"/>
      <c r="L20" s="57"/>
      <c r="M20" s="284"/>
      <c r="N20" s="257"/>
      <c r="O20" s="262"/>
      <c r="P20" s="115"/>
      <c r="Q20" s="88"/>
    </row>
    <row r="21" spans="1:17" ht="11.25" hidden="1" customHeight="1" outlineLevel="1">
      <c r="A21" s="218" t="s">
        <v>54</v>
      </c>
      <c r="B21" s="259"/>
      <c r="C21" s="259"/>
      <c r="D21" s="259"/>
      <c r="E21" s="259"/>
      <c r="F21" s="302"/>
      <c r="G21" s="259"/>
      <c r="H21" s="303"/>
      <c r="I21" s="258"/>
      <c r="J21" s="301"/>
      <c r="K21" s="256"/>
      <c r="L21" s="258"/>
      <c r="M21" s="253"/>
      <c r="N21" s="241"/>
      <c r="O21" s="242"/>
      <c r="P21" s="55"/>
      <c r="Q21" s="88"/>
    </row>
    <row r="22" spans="1:17" ht="11.25" hidden="1" customHeight="1" outlineLevel="1">
      <c r="A22" s="216" t="s">
        <v>82</v>
      </c>
      <c r="B22" s="68">
        <f t="shared" ref="B22:H28" si="6">IF(ISERR(B8/B$5),"n/a",B8/B$5)</f>
        <v>-3.6221979976903219E-2</v>
      </c>
      <c r="C22" s="68">
        <f t="shared" si="6"/>
        <v>-5.8717890373518232E-2</v>
      </c>
      <c r="D22" s="68">
        <f t="shared" si="6"/>
        <v>-4.1982128522614008E-2</v>
      </c>
      <c r="E22" s="68">
        <f t="shared" si="6"/>
        <v>-3.9040255347864011E-2</v>
      </c>
      <c r="F22" s="170">
        <f t="shared" si="6"/>
        <v>-4.5168430557608656E-2</v>
      </c>
      <c r="G22" s="68">
        <f t="shared" si="6"/>
        <v>-4.6020119555830005E-2</v>
      </c>
      <c r="H22" s="69">
        <f t="shared" si="6"/>
        <v>-4.3136898856730076E-2</v>
      </c>
      <c r="I22" s="258"/>
      <c r="J22" s="301"/>
      <c r="K22" s="256"/>
      <c r="L22" s="258"/>
      <c r="M22" s="253"/>
      <c r="N22" s="241"/>
      <c r="O22" s="242"/>
      <c r="P22" s="55"/>
      <c r="Q22" s="88"/>
    </row>
    <row r="23" spans="1:17" ht="11.25" hidden="1" customHeight="1" outlineLevel="1">
      <c r="A23" s="216" t="s">
        <v>47</v>
      </c>
      <c r="B23" s="68">
        <f t="shared" si="6"/>
        <v>-5.0777873690541989E-3</v>
      </c>
      <c r="C23" s="68">
        <f t="shared" si="6"/>
        <v>-5.5447519521992063E-3</v>
      </c>
      <c r="D23" s="68">
        <f t="shared" si="6"/>
        <v>-4.4509127107313917E-3</v>
      </c>
      <c r="E23" s="68">
        <f t="shared" si="6"/>
        <v>-5.7355630309465335E-3</v>
      </c>
      <c r="F23" s="170">
        <f t="shared" si="6"/>
        <v>-5.1718895006711146E-3</v>
      </c>
      <c r="G23" s="68">
        <f t="shared" si="6"/>
        <v>-5.6413526005867822E-3</v>
      </c>
      <c r="H23" s="69">
        <f t="shared" si="6"/>
        <v>-5.4048168479612019E-3</v>
      </c>
      <c r="I23" s="258"/>
      <c r="J23" s="301"/>
      <c r="K23" s="256"/>
      <c r="L23" s="258"/>
      <c r="M23" s="253"/>
      <c r="N23" s="241"/>
      <c r="O23" s="242"/>
      <c r="P23" s="55"/>
      <c r="Q23" s="88"/>
    </row>
    <row r="24" spans="1:17" ht="11.25" hidden="1" customHeight="1" outlineLevel="1">
      <c r="A24" s="266" t="s">
        <v>85</v>
      </c>
      <c r="B24" s="68">
        <f t="shared" si="6"/>
        <v>-1.4113457548863059E-3</v>
      </c>
      <c r="C24" s="68">
        <f t="shared" si="6"/>
        <v>-3.3636292622640234E-3</v>
      </c>
      <c r="D24" s="68">
        <f t="shared" si="6"/>
        <v>-3.250214264373693E-3</v>
      </c>
      <c r="E24" s="68">
        <f t="shared" si="6"/>
        <v>-1.6126411341656772E-3</v>
      </c>
      <c r="F24" s="170">
        <f t="shared" si="6"/>
        <v>-5.5086541453989724E-3</v>
      </c>
      <c r="G24" s="68">
        <f t="shared" si="6"/>
        <v>-3.2264320727142899E-3</v>
      </c>
      <c r="H24" s="69">
        <f t="shared" si="6"/>
        <v>-2.5043528315452264E-3</v>
      </c>
      <c r="I24" s="258"/>
      <c r="J24" s="301"/>
      <c r="K24" s="256"/>
      <c r="L24" s="258"/>
      <c r="M24" s="253"/>
      <c r="N24" s="241"/>
      <c r="O24" s="242"/>
      <c r="P24" s="55"/>
      <c r="Q24" s="88"/>
    </row>
    <row r="25" spans="1:17" ht="11.25" hidden="1" customHeight="1" outlineLevel="2">
      <c r="A25" s="216" t="s">
        <v>48</v>
      </c>
      <c r="B25" s="68">
        <f t="shared" si="6"/>
        <v>0</v>
      </c>
      <c r="C25" s="68">
        <f t="shared" si="6"/>
        <v>0</v>
      </c>
      <c r="D25" s="68">
        <f t="shared" si="6"/>
        <v>0</v>
      </c>
      <c r="E25" s="68">
        <f t="shared" si="6"/>
        <v>-1.6309336770617919E-5</v>
      </c>
      <c r="F25" s="170">
        <f t="shared" si="6"/>
        <v>7.997525446209109E-7</v>
      </c>
      <c r="G25" s="68">
        <f t="shared" si="6"/>
        <v>-5.823717086204774E-8</v>
      </c>
      <c r="H25" s="69">
        <f t="shared" si="6"/>
        <v>-3.5672201744023885E-7</v>
      </c>
      <c r="I25" s="258"/>
      <c r="J25" s="301"/>
      <c r="K25" s="256"/>
      <c r="L25" s="258"/>
      <c r="M25" s="253"/>
      <c r="N25" s="241"/>
      <c r="O25" s="242"/>
      <c r="P25" s="55"/>
      <c r="Q25" s="88"/>
    </row>
    <row r="26" spans="1:17" ht="11.25" hidden="1" customHeight="1" outlineLevel="1" collapsed="1">
      <c r="A26" s="216" t="s">
        <v>39</v>
      </c>
      <c r="B26" s="68">
        <f t="shared" si="6"/>
        <v>-2.3425265361740298E-3</v>
      </c>
      <c r="C26" s="68">
        <f t="shared" si="6"/>
        <v>-4.4748659599651462E-3</v>
      </c>
      <c r="D26" s="68">
        <f t="shared" si="6"/>
        <v>-2.9454968089246488E-3</v>
      </c>
      <c r="E26" s="68">
        <f t="shared" si="6"/>
        <v>-3.1607869832885687E-3</v>
      </c>
      <c r="F26" s="170">
        <f t="shared" si="6"/>
        <v>-3.6411746161468198E-3</v>
      </c>
      <c r="G26" s="68">
        <f t="shared" si="6"/>
        <v>-3.5190831450200863E-3</v>
      </c>
      <c r="H26" s="69">
        <f t="shared" si="6"/>
        <v>-3.0047815221194724E-3</v>
      </c>
      <c r="I26" s="258"/>
      <c r="J26" s="301"/>
      <c r="K26" s="256"/>
      <c r="L26" s="258"/>
      <c r="M26" s="253"/>
      <c r="N26" s="241"/>
      <c r="O26" s="242"/>
      <c r="P26" s="55"/>
      <c r="Q26" s="88"/>
    </row>
    <row r="27" spans="1:17" ht="11.25" hidden="1" customHeight="1" outlineLevel="1">
      <c r="A27" s="216" t="s">
        <v>40</v>
      </c>
      <c r="B27" s="68">
        <f t="shared" si="6"/>
        <v>-1.9382659496155617E-3</v>
      </c>
      <c r="C27" s="68">
        <f t="shared" si="6"/>
        <v>-2.9794307539741877E-3</v>
      </c>
      <c r="D27" s="68">
        <f t="shared" si="6"/>
        <v>-2.0837742675152118E-3</v>
      </c>
      <c r="E27" s="68">
        <f t="shared" si="6"/>
        <v>-1.7800649945685948E-3</v>
      </c>
      <c r="F27" s="170">
        <f t="shared" si="6"/>
        <v>-1.356562530212959E-3</v>
      </c>
      <c r="G27" s="68">
        <f t="shared" si="6"/>
        <v>-1.0195659300676928E-3</v>
      </c>
      <c r="H27" s="69">
        <f t="shared" si="6"/>
        <v>-1.0053792399295745E-3</v>
      </c>
      <c r="I27" s="258"/>
      <c r="J27" s="301"/>
      <c r="K27" s="256"/>
      <c r="L27" s="258"/>
      <c r="M27" s="253"/>
      <c r="N27" s="241"/>
      <c r="O27" s="242"/>
      <c r="P27" s="55"/>
      <c r="Q27" s="88"/>
    </row>
    <row r="28" spans="1:17" ht="11.25" hidden="1" customHeight="1" outlineLevel="1">
      <c r="A28" s="216" t="s">
        <v>116</v>
      </c>
      <c r="B28" s="68"/>
      <c r="C28" s="68"/>
      <c r="D28" s="68">
        <f t="shared" si="6"/>
        <v>0</v>
      </c>
      <c r="E28" s="68">
        <f t="shared" si="6"/>
        <v>0</v>
      </c>
      <c r="F28" s="170">
        <f t="shared" si="6"/>
        <v>0</v>
      </c>
      <c r="G28" s="68">
        <f t="shared" si="6"/>
        <v>-1.9854373805192321E-4</v>
      </c>
      <c r="H28" s="69">
        <f>IF(ISERR(H14/H$5),"n/a",H14/H$5)</f>
        <v>-1.8390505783067525E-4</v>
      </c>
      <c r="I28" s="258"/>
      <c r="J28" s="301"/>
      <c r="K28" s="256"/>
      <c r="L28" s="258"/>
      <c r="M28" s="253"/>
      <c r="N28" s="241"/>
      <c r="O28" s="242"/>
      <c r="P28" s="55"/>
      <c r="Q28" s="88"/>
    </row>
    <row r="29" spans="1:17" ht="11.25" hidden="1" customHeight="1" outlineLevel="1">
      <c r="A29" s="216" t="s">
        <v>41</v>
      </c>
      <c r="B29" s="68">
        <f t="shared" ref="B29:G29" si="7">IF(ISERR(B15/B$5),"n/a",B15/B$5)</f>
        <v>-1.7103185758139818E-2</v>
      </c>
      <c r="C29" s="68">
        <f t="shared" si="7"/>
        <v>-2.2931031079485104E-2</v>
      </c>
      <c r="D29" s="68">
        <f t="shared" si="7"/>
        <v>-2.1332406686407606E-2</v>
      </c>
      <c r="E29" s="68">
        <f t="shared" si="7"/>
        <v>-1.4682080537883861E-2</v>
      </c>
      <c r="F29" s="170">
        <f t="shared" si="7"/>
        <v>-1.0871047567937079E-2</v>
      </c>
      <c r="G29" s="68">
        <f t="shared" si="7"/>
        <v>-1.0177572541615748E-2</v>
      </c>
      <c r="H29" s="69">
        <f>IF(ISERR(H15/H$5),"n/a",H15/H$5)</f>
        <v>-7.1999013291956888E-3</v>
      </c>
      <c r="I29" s="258"/>
      <c r="J29" s="301"/>
      <c r="K29" s="256"/>
      <c r="L29" s="258"/>
      <c r="M29" s="253"/>
      <c r="N29" s="241"/>
      <c r="O29" s="242"/>
      <c r="P29" s="55"/>
      <c r="Q29" s="88"/>
    </row>
    <row r="30" spans="1:17" ht="11.25" hidden="1" customHeight="1" outlineLevel="1">
      <c r="A30" s="216" t="s">
        <v>108</v>
      </c>
      <c r="B30" s="68">
        <f t="shared" ref="B30:H30" si="8">B18/B5</f>
        <v>-1.7103185758139818E-2</v>
      </c>
      <c r="C30" s="68">
        <f t="shared" si="8"/>
        <v>-2.2931031079485104E-2</v>
      </c>
      <c r="D30" s="68">
        <f t="shared" si="8"/>
        <v>-1.3002622588094698E-2</v>
      </c>
      <c r="E30" s="68">
        <f t="shared" si="8"/>
        <v>-9.6506062866066125E-3</v>
      </c>
      <c r="F30" s="170">
        <f t="shared" si="8"/>
        <v>-5.3908477059338685E-3</v>
      </c>
      <c r="G30" s="68">
        <f t="shared" si="8"/>
        <v>-1.0177572541615748E-2</v>
      </c>
      <c r="H30" s="69">
        <f t="shared" si="8"/>
        <v>-7.1999013291956888E-3</v>
      </c>
      <c r="I30" s="258"/>
      <c r="J30" s="301"/>
      <c r="K30" s="256"/>
      <c r="L30" s="258"/>
      <c r="M30" s="253"/>
      <c r="N30" s="241"/>
      <c r="O30" s="242"/>
      <c r="P30" s="55"/>
      <c r="Q30" s="88"/>
    </row>
    <row r="31" spans="1:17" ht="12" customHeight="1" collapsed="1" thickBot="1">
      <c r="A31" s="267" t="s">
        <v>74</v>
      </c>
      <c r="B31" s="68">
        <f t="shared" ref="B31:G31" si="9">IF(ISERR(B19/B$5),"n/a",B19/B$5)</f>
        <v>-6.4095091344773134E-2</v>
      </c>
      <c r="C31" s="68">
        <f t="shared" si="9"/>
        <v>-9.8011599381405898E-2</v>
      </c>
      <c r="D31" s="68">
        <f t="shared" si="9"/>
        <v>-7.6044933260566536E-2</v>
      </c>
      <c r="E31" s="68">
        <f t="shared" si="9"/>
        <v>-6.602770136548787E-2</v>
      </c>
      <c r="F31" s="170">
        <f t="shared" si="9"/>
        <v>-7.1716959165430985E-2</v>
      </c>
      <c r="G31" s="68">
        <f t="shared" si="9"/>
        <v>-6.9802727821057384E-2</v>
      </c>
      <c r="H31" s="69">
        <f>IF(ISERR(H19/H$5),"n/a",H19/H$5)</f>
        <v>-6.2440392407329355E-2</v>
      </c>
      <c r="I31" s="258"/>
      <c r="J31" s="304"/>
      <c r="K31" s="256"/>
      <c r="L31" s="258"/>
      <c r="M31" s="253"/>
      <c r="N31" s="241"/>
      <c r="O31" s="242"/>
      <c r="P31" s="119"/>
      <c r="Q31" s="120"/>
    </row>
    <row r="32" spans="1:17" ht="12.75" customHeight="1" outlineLevel="1">
      <c r="A32" s="268" t="s">
        <v>129</v>
      </c>
      <c r="B32" s="75"/>
      <c r="C32" s="75"/>
      <c r="D32" s="75"/>
      <c r="E32" s="75"/>
      <c r="F32" s="171"/>
      <c r="G32" s="75"/>
      <c r="H32" s="82"/>
      <c r="I32" s="13"/>
      <c r="J32" s="12"/>
      <c r="K32" s="12"/>
      <c r="L32" s="13"/>
      <c r="M32" s="282"/>
      <c r="N32" s="161"/>
      <c r="O32" s="211"/>
      <c r="P32" s="55"/>
      <c r="Q32" s="88"/>
    </row>
    <row r="33" spans="1:17" ht="12" customHeight="1">
      <c r="A33" s="269" t="s">
        <v>133</v>
      </c>
      <c r="B33" s="75"/>
      <c r="C33" s="75"/>
      <c r="D33" s="92" t="s">
        <v>69</v>
      </c>
      <c r="E33" s="92">
        <f>'Personnel Expenses'!B6</f>
        <v>186.32416666666666</v>
      </c>
      <c r="F33" s="172">
        <f>'Personnel Expenses'!C6</f>
        <v>182.685</v>
      </c>
      <c r="G33" s="92">
        <f>'Personnel Expenses'!D6</f>
        <v>187.2</v>
      </c>
      <c r="H33" s="93" t="s">
        <v>69</v>
      </c>
      <c r="I33" s="13"/>
      <c r="J33" s="12"/>
      <c r="K33" s="12"/>
      <c r="L33" s="13"/>
      <c r="M33" s="254" t="str">
        <f t="shared" ref="M33" si="10">IF(OR(ISERROR((D33/C33)^(1/2)-1),AND(C33&lt;0,D33&gt;0)),"n/a",((D33/C33)-1))</f>
        <v>n/a</v>
      </c>
      <c r="N33" s="164" t="str">
        <f t="shared" ref="N33" si="11">IF(OR(ISERROR((E33/D33)^(1/2)-1),AND(D33&lt;0,E33&gt;0)),"n/a",((E33/D33)-1))</f>
        <v>n/a</v>
      </c>
      <c r="O33" s="243">
        <f>IF(OR(ISERROR((F33/E33)^(1/2)-1),AND(E33&lt;0,F33&gt;0)),"n/a",((F33/E33)-1))</f>
        <v>-1.9531372294701366E-2</v>
      </c>
      <c r="P33" s="40">
        <f t="shared" ref="P33" si="12">IF(OR(ISERROR((G33/F33)^(1/2)-1),AND(F33&lt;0,G33&gt;0)),"n/a",((G33/F33)-1))</f>
        <v>2.4714672797438109E-2</v>
      </c>
      <c r="Q33" s="39" t="str">
        <f t="shared" ref="Q33" si="13">IF(OR(ISERROR((H33/G33)^(1/2)-1),AND(G33&lt;0,H33&gt;0)),"n/a",((H33/G33)-1))</f>
        <v>n/a</v>
      </c>
    </row>
    <row r="34" spans="1:17" ht="12" customHeight="1" outlineLevel="1" thickBot="1">
      <c r="A34" s="224" t="s">
        <v>157</v>
      </c>
      <c r="B34" s="206"/>
      <c r="C34" s="206"/>
      <c r="D34" s="225" t="str">
        <f t="shared" ref="D34:H34" si="14">IFERROR(D8/D33,"n/a")</f>
        <v>n/a</v>
      </c>
      <c r="E34" s="225">
        <f t="shared" si="14"/>
        <v>-82.52088204909235</v>
      </c>
      <c r="F34" s="296">
        <f t="shared" si="14"/>
        <v>-87.760326165645836</v>
      </c>
      <c r="G34" s="225">
        <f t="shared" si="14"/>
        <v>-90.247529243011869</v>
      </c>
      <c r="H34" s="228" t="str">
        <f t="shared" si="14"/>
        <v>n/a</v>
      </c>
      <c r="I34" s="229"/>
      <c r="J34" s="229"/>
      <c r="K34" s="229"/>
      <c r="L34" s="229"/>
      <c r="M34" s="255" t="str">
        <f t="shared" ref="M34" si="15">IF(OR(ISERROR((D34/C34)^(1/2)-1),AND(C34&lt;0,D34&gt;0)),"n/a",((D34/C34)-1))</f>
        <v>n/a</v>
      </c>
      <c r="N34" s="244" t="str">
        <f t="shared" ref="N34" si="16">IF(OR(ISERROR((E34/D34)^(1/2)-1),AND(D34&lt;0,E34&gt;0)),"n/a",((E34/D34)-1))</f>
        <v>n/a</v>
      </c>
      <c r="O34" s="245">
        <f>IF(OR(ISERROR((F34/E34)^(1/2)-1),AND(E34&lt;0,F34&gt;0)),"n/a",((F34/E34)-1))</f>
        <v>6.3492342622277098E-2</v>
      </c>
      <c r="P34" s="121">
        <f t="shared" ref="P34" si="17">IF(OR(ISERROR((G34/F34)^(1/2)-1),AND(F34&lt;0,G34&gt;0)),"n/a",((G34/F34)-1))</f>
        <v>2.8340859543656283E-2</v>
      </c>
      <c r="Q34" s="122" t="str">
        <f t="shared" ref="Q34" si="18">IF(OR(ISERROR((H34/G34)^(1/2)-1),AND(G34&lt;0,H34&gt;0)),"n/a",((H34/G34)-1))</f>
        <v>n/a</v>
      </c>
    </row>
    <row r="35" spans="1:17">
      <c r="A35" s="136"/>
      <c r="B35" s="138"/>
      <c r="C35" s="138"/>
      <c r="D35" s="138"/>
      <c r="E35" s="138"/>
      <c r="F35" s="137"/>
      <c r="G35" s="138"/>
      <c r="H35" s="138"/>
    </row>
    <row r="36" spans="1:17">
      <c r="A36" s="136"/>
      <c r="B36" s="138">
        <v>-26750.733544144176</v>
      </c>
      <c r="C36" s="138">
        <v>-25627.662149836033</v>
      </c>
      <c r="D36" s="138"/>
      <c r="E36" s="138"/>
      <c r="F36" s="137"/>
      <c r="G36" s="138">
        <v>-25625.114663260094</v>
      </c>
      <c r="H36" s="138">
        <v>-24746.943515148872</v>
      </c>
    </row>
    <row r="37" spans="1:17">
      <c r="A37" s="5"/>
      <c r="B37" s="6"/>
      <c r="C37" s="6"/>
      <c r="D37" s="6"/>
      <c r="E37" s="6"/>
      <c r="F37" s="73"/>
      <c r="G37" s="6"/>
      <c r="H37" s="6"/>
      <c r="I37" s="13"/>
      <c r="J37" s="13"/>
      <c r="K37" s="13"/>
      <c r="L37" s="13"/>
      <c r="P37" s="13"/>
      <c r="Q37" s="13"/>
    </row>
    <row r="38" spans="1:17">
      <c r="A38" s="5"/>
      <c r="B38" s="6"/>
      <c r="C38" s="6"/>
      <c r="D38" s="6"/>
      <c r="E38" s="6"/>
      <c r="F38" s="73"/>
      <c r="G38" s="6"/>
      <c r="H38" s="6"/>
      <c r="I38" s="13"/>
      <c r="J38" s="13"/>
      <c r="K38" s="13"/>
      <c r="L38" s="13"/>
      <c r="P38" s="13"/>
      <c r="Q38" s="13"/>
    </row>
    <row r="39" spans="1:17">
      <c r="A39" s="5"/>
      <c r="B39" s="6"/>
      <c r="C39" s="6"/>
      <c r="D39" s="6"/>
      <c r="E39" s="6"/>
      <c r="F39" s="73"/>
      <c r="G39" s="6"/>
      <c r="H39" s="6"/>
      <c r="I39" s="13"/>
      <c r="J39" s="13"/>
      <c r="K39" s="13"/>
      <c r="L39" s="13"/>
      <c r="P39" s="13"/>
      <c r="Q39" s="13"/>
    </row>
    <row r="40" spans="1:17">
      <c r="A40" s="5"/>
      <c r="B40" s="6"/>
      <c r="C40" s="6"/>
      <c r="D40" s="6"/>
      <c r="E40" s="6"/>
      <c r="F40" s="73"/>
      <c r="G40" s="6"/>
      <c r="H40" s="6"/>
      <c r="I40" s="13"/>
      <c r="J40" s="13"/>
      <c r="K40" s="13"/>
      <c r="L40" s="13"/>
      <c r="P40" s="13"/>
      <c r="Q40" s="13"/>
    </row>
  </sheetData>
  <mergeCells count="4">
    <mergeCell ref="B4:F4"/>
    <mergeCell ref="G4:H4"/>
    <mergeCell ref="M4:O4"/>
    <mergeCell ref="P4:Q4"/>
  </mergeCells>
  <pageMargins left="0.70866141732283472" right="0.70866141732283472" top="0.74803149606299213" bottom="0.74803149606299213" header="0.31496062992125984" footer="0.31496062992125984"/>
  <pageSetup paperSize="9" scale="7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zoomScale="115" zoomScaleNormal="115" workbookViewId="0">
      <selection activeCell="H14" sqref="H14"/>
    </sheetView>
  </sheetViews>
  <sheetFormatPr defaultColWidth="9" defaultRowHeight="12.75" outlineLevelCol="1"/>
  <cols>
    <col min="1" max="1" width="20.375" style="141" customWidth="1"/>
    <col min="2" max="2" width="7.75" style="141" customWidth="1" outlineLevel="1"/>
    <col min="3" max="5" width="7.75" style="141" customWidth="1"/>
    <col min="6" max="16384" width="9" style="141"/>
  </cols>
  <sheetData>
    <row r="2" spans="1:5" ht="19.5" customHeight="1">
      <c r="A2" s="305" t="s">
        <v>171</v>
      </c>
      <c r="B2" s="305"/>
      <c r="C2" s="305"/>
      <c r="D2" s="305"/>
      <c r="E2" s="305"/>
    </row>
    <row r="3" spans="1:5" ht="12" customHeight="1">
      <c r="A3" s="308"/>
      <c r="B3" s="539" t="s">
        <v>158</v>
      </c>
      <c r="C3" s="539"/>
      <c r="D3" s="540" t="s">
        <v>159</v>
      </c>
      <c r="E3" s="541"/>
    </row>
    <row r="4" spans="1:5" ht="12" customHeight="1">
      <c r="A4" s="321" t="s">
        <v>170</v>
      </c>
      <c r="B4" s="322">
        <v>2011</v>
      </c>
      <c r="C4" s="322">
        <v>2012</v>
      </c>
      <c r="D4" s="323" t="s">
        <v>160</v>
      </c>
      <c r="E4" s="324" t="s">
        <v>161</v>
      </c>
    </row>
    <row r="5" spans="1:5">
      <c r="A5" s="309" t="s">
        <v>7</v>
      </c>
      <c r="B5" s="123">
        <v>393840.52290110505</v>
      </c>
      <c r="C5" s="123">
        <v>354949.1312327726</v>
      </c>
      <c r="D5" s="317">
        <v>1</v>
      </c>
      <c r="E5" s="306">
        <v>0</v>
      </c>
    </row>
    <row r="6" spans="1:5" ht="12" customHeight="1">
      <c r="A6" s="310" t="s">
        <v>162</v>
      </c>
      <c r="B6" s="124"/>
      <c r="C6" s="124"/>
      <c r="D6" s="318"/>
      <c r="E6" s="307"/>
    </row>
    <row r="7" spans="1:5">
      <c r="A7" s="309" t="s">
        <v>35</v>
      </c>
      <c r="B7" s="123">
        <v>-248648.01486635805</v>
      </c>
      <c r="C7" s="123">
        <v>-226184.43329595152</v>
      </c>
      <c r="D7" s="317">
        <v>0.80126308093840537</v>
      </c>
      <c r="E7" s="306">
        <v>0.1987369190615946</v>
      </c>
    </row>
    <row r="8" spans="1:5">
      <c r="A8" s="309" t="s">
        <v>79</v>
      </c>
      <c r="B8" s="123">
        <v>-83528.815119497522</v>
      </c>
      <c r="C8" s="123">
        <v>-81500.376578031603</v>
      </c>
      <c r="D8" s="317">
        <v>0.1390123894812508</v>
      </c>
      <c r="E8" s="306">
        <v>0.86098761051874917</v>
      </c>
    </row>
    <row r="9" spans="1:5">
      <c r="A9" s="309" t="s">
        <v>52</v>
      </c>
      <c r="B9" s="123">
        <v>-23234.919225276113</v>
      </c>
      <c r="C9" s="123">
        <v>-23148.31304669923</v>
      </c>
      <c r="D9" s="317">
        <v>0</v>
      </c>
      <c r="E9" s="306">
        <v>1</v>
      </c>
    </row>
    <row r="10" spans="1:5">
      <c r="A10" s="309" t="s">
        <v>148</v>
      </c>
      <c r="B10" s="123">
        <v>-26004.384431741742</v>
      </c>
      <c r="C10" s="123">
        <v>-25455.872350425954</v>
      </c>
      <c r="D10" s="317">
        <v>0.10300000000000001</v>
      </c>
      <c r="E10" s="306">
        <v>0.89700000000000002</v>
      </c>
    </row>
    <row r="11" spans="1:5">
      <c r="A11" s="311" t="s">
        <v>163</v>
      </c>
      <c r="B11" s="312">
        <v>1652.4968162002128</v>
      </c>
      <c r="C11" s="312">
        <v>-2480.0830088581447</v>
      </c>
      <c r="D11" s="319" t="s">
        <v>164</v>
      </c>
      <c r="E11" s="313" t="s">
        <v>164</v>
      </c>
    </row>
    <row r="12" spans="1:5" ht="13.5" thickBot="1">
      <c r="A12" s="314" t="s">
        <v>165</v>
      </c>
      <c r="B12" s="315">
        <f>SUM(B7:B11)</f>
        <v>-379763.63682667317</v>
      </c>
      <c r="C12" s="315">
        <f t="shared" ref="C12" si="0">SUM(C7:C11)</f>
        <v>-358769.07827996649</v>
      </c>
      <c r="D12" s="320">
        <v>0.54816248588165051</v>
      </c>
      <c r="E12" s="316">
        <v>0.44641053033597367</v>
      </c>
    </row>
  </sheetData>
  <mergeCells count="2">
    <mergeCell ref="B3:C3"/>
    <mergeCell ref="D3:E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1"/>
    <pageSetUpPr fitToPage="1"/>
  </sheetPr>
  <dimension ref="A1:T70"/>
  <sheetViews>
    <sheetView zoomScale="85" zoomScaleNormal="85" workbookViewId="0">
      <pane xSplit="1" topLeftCell="B1" activePane="topRight" state="frozen"/>
      <selection activeCell="V20" sqref="V20"/>
      <selection pane="topRight" activeCell="V20" sqref="V20"/>
    </sheetView>
  </sheetViews>
  <sheetFormatPr defaultColWidth="9" defaultRowHeight="14.25" outlineLevelRow="2" outlineLevelCol="1"/>
  <cols>
    <col min="1" max="1" width="17.375" style="134" customWidth="1"/>
    <col min="2" max="2" width="7.625" style="55" hidden="1" customWidth="1" outlineLevel="1"/>
    <col min="3" max="3" width="7.625" style="134" hidden="1" customWidth="1" outlineLevel="1"/>
    <col min="4" max="4" width="6.75" style="134" customWidth="1" collapsed="1"/>
    <col min="5" max="5" width="6.75" style="134" customWidth="1"/>
    <col min="6" max="6" width="6.75" style="134" hidden="1" customWidth="1" outlineLevel="1"/>
    <col min="7" max="7" width="6.75" style="55" customWidth="1" collapsed="1"/>
    <col min="8" max="9" width="6.75" style="134" customWidth="1"/>
    <col min="10" max="10" width="6.75" style="134" hidden="1" customWidth="1" outlineLevel="1"/>
    <col min="11" max="11" width="6.75" style="134" customWidth="1" collapsed="1"/>
    <col min="12" max="12" width="4.625" style="134" customWidth="1"/>
    <col min="13" max="13" width="9" style="55"/>
    <col min="14" max="14" width="4.75" style="134" customWidth="1"/>
    <col min="15" max="16" width="9.25" style="134" customWidth="1"/>
    <col min="17" max="17" width="10.5" style="134" customWidth="1"/>
    <col min="18" max="19" width="9.25" style="134" customWidth="1"/>
    <col min="20" max="16384" width="9" style="134"/>
  </cols>
  <sheetData>
    <row r="1" spans="1:20" ht="14.25" customHeight="1"/>
    <row r="2" spans="1:20" ht="19.5" customHeight="1">
      <c r="A2" s="186" t="s">
        <v>167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O2" s="186" t="s">
        <v>62</v>
      </c>
      <c r="P2" s="186"/>
      <c r="Q2" s="186"/>
      <c r="R2" s="186"/>
      <c r="S2" s="186"/>
      <c r="T2" s="186"/>
    </row>
    <row r="3" spans="1:20" ht="12" customHeight="1">
      <c r="A3" s="212"/>
      <c r="B3" s="36"/>
      <c r="C3" s="36"/>
      <c r="D3" s="36"/>
      <c r="E3" s="37"/>
      <c r="F3" s="37"/>
      <c r="G3" s="37"/>
      <c r="H3" s="402"/>
      <c r="I3" s="400"/>
      <c r="J3" s="367" t="s">
        <v>70</v>
      </c>
      <c r="K3" s="365" t="s">
        <v>70</v>
      </c>
      <c r="O3" s="377">
        <v>2009</v>
      </c>
      <c r="P3" s="36">
        <v>2010</v>
      </c>
      <c r="Q3" s="37">
        <v>2011</v>
      </c>
      <c r="R3" s="420">
        <v>2012</v>
      </c>
      <c r="S3" s="402">
        <v>2013</v>
      </c>
      <c r="T3" s="418">
        <v>2014</v>
      </c>
    </row>
    <row r="4" spans="1:20" ht="12" customHeight="1">
      <c r="A4" s="270" t="s">
        <v>170</v>
      </c>
      <c r="B4" s="363" t="s">
        <v>75</v>
      </c>
      <c r="C4" s="363" t="s">
        <v>76</v>
      </c>
      <c r="D4" s="363" t="s">
        <v>77</v>
      </c>
      <c r="E4" s="363" t="s">
        <v>92</v>
      </c>
      <c r="F4" s="363" t="s">
        <v>110</v>
      </c>
      <c r="G4" s="364" t="s">
        <v>113</v>
      </c>
      <c r="H4" s="403" t="s">
        <v>78</v>
      </c>
      <c r="I4" s="401" t="s">
        <v>109</v>
      </c>
      <c r="J4" s="368" t="s">
        <v>114</v>
      </c>
      <c r="K4" s="366" t="s">
        <v>115</v>
      </c>
      <c r="M4" s="142"/>
      <c r="O4" s="388" t="s">
        <v>1</v>
      </c>
      <c r="P4" s="363" t="s">
        <v>1</v>
      </c>
      <c r="Q4" s="363" t="s">
        <v>1</v>
      </c>
      <c r="R4" s="421" t="s">
        <v>1</v>
      </c>
      <c r="S4" s="403" t="s">
        <v>67</v>
      </c>
      <c r="T4" s="419" t="s">
        <v>67</v>
      </c>
    </row>
    <row r="5" spans="1:20" ht="12" customHeight="1">
      <c r="A5" s="213" t="s">
        <v>7</v>
      </c>
      <c r="B5" s="3">
        <v>417360.09705095243</v>
      </c>
      <c r="C5" s="3">
        <v>261475.80808377199</v>
      </c>
      <c r="D5" s="3">
        <v>337823.88196231163</v>
      </c>
      <c r="E5" s="3">
        <v>393840.522901105</v>
      </c>
      <c r="F5" s="3">
        <v>358233.99124249112</v>
      </c>
      <c r="G5" s="3">
        <v>354949.13123277255</v>
      </c>
      <c r="H5" s="404">
        <v>367107.63981819298</v>
      </c>
      <c r="I5" s="3">
        <v>396329.08380383649</v>
      </c>
      <c r="J5" s="369">
        <f t="shared" ref="J5" si="0">IF(OR(ISERROR((G5/D5)^(1/2)-1),AND(D5&lt;0,G5&gt;0)),"n/a",((G5/D5)^(1/2)-1))</f>
        <v>2.5033088212574661E-2</v>
      </c>
      <c r="K5" s="354">
        <f>IF(OR(ISERROR((I5/G5)^(1/2)-1),AND(G5&lt;0,I5&gt;0)),"n/a",((I5/G5)^(1/2)-1))</f>
        <v>5.6683468068230658E-2</v>
      </c>
      <c r="O5" s="378">
        <f>IF(OR(ISERROR((C5/B5)^(1/2)-1),AND(B5&lt;0,C5&gt;0)),"n/a",((C5/B5)-1))</f>
        <v>-0.37350070135753699</v>
      </c>
      <c r="P5" s="40">
        <f>IF(OR(ISERROR((D5/C5)^(1/2)-1),AND(C5&lt;0,D5&gt;0)),"n/a",((D5/C5)-1))</f>
        <v>0.29198905412342824</v>
      </c>
      <c r="Q5" s="40">
        <f>IF(OR(ISERROR((E5/D5)^(1/2)-1),AND(D5&lt;0,E5&gt;0)),"n/a",((E5/D5)-1))</f>
        <v>0.16581610694131665</v>
      </c>
      <c r="R5" s="422">
        <f>IF(OR(ISERROR((G5/E5)^(1/2)-1),AND(E5&lt;0,G5&gt;0)),"n/a",((G5/E5)-1))</f>
        <v>-9.8749086005297193E-2</v>
      </c>
      <c r="S5" s="413">
        <f>IF(OR(ISERROR((H5/G5)^(1/2)-1),AND(G5&lt;0,H5&gt;0)),"n/a",((H5/G5)-1))</f>
        <v>3.425422832616265E-2</v>
      </c>
      <c r="T5" s="379">
        <f>IF(OR(ISERROR((I5/H5)^(1/2)-1),AND(H5&lt;0,I5&gt;0)),"n/a",((I5/H5)-1))</f>
        <v>7.9599117033127387E-2</v>
      </c>
    </row>
    <row r="6" spans="1:20" s="135" customFormat="1" ht="12" customHeight="1">
      <c r="A6" s="216" t="s">
        <v>104</v>
      </c>
      <c r="B6" s="86"/>
      <c r="C6" s="72">
        <f t="shared" ref="C6:I6" si="1">(C5-B5)/B5</f>
        <v>-0.37350070135753699</v>
      </c>
      <c r="D6" s="72">
        <f t="shared" si="1"/>
        <v>0.29198905412342824</v>
      </c>
      <c r="E6" s="72">
        <f t="shared" si="1"/>
        <v>0.16581610694131657</v>
      </c>
      <c r="F6" s="72">
        <f>(F5-D5)/D5</f>
        <v>6.0416419234849965E-2</v>
      </c>
      <c r="G6" s="72">
        <f>(G5-E5)/E5</f>
        <v>-9.8749086005297221E-2</v>
      </c>
      <c r="H6" s="405">
        <f t="shared" si="1"/>
        <v>3.4254228326162581E-2</v>
      </c>
      <c r="I6" s="72">
        <f t="shared" si="1"/>
        <v>7.9599117033127345E-2</v>
      </c>
      <c r="J6" s="369" t="str">
        <f>IF(OR(ISERROR((G6/D6)^(1/2)-1),AND(D6&lt;0,G6&gt;0)),"n/a",((G6/D6)^(1/2)-1))</f>
        <v>n/a</v>
      </c>
      <c r="K6" s="354" t="str">
        <f t="shared" ref="K6" si="2">IF(OR(ISERROR((I6/G6)^(1/2)-1),AND(G6&lt;0,I6&gt;0)),"n/a",((I6/G6)^(1/2)-1))</f>
        <v>n/a</v>
      </c>
      <c r="M6" s="143"/>
      <c r="O6" s="378" t="str">
        <f t="shared" ref="O6:O14" si="3">IF(OR(ISERROR((C6/B6)^(1/2)-1),AND(B6&lt;0,C6&gt;0)),"n/a",((C6/B6)-1))</f>
        <v>n/a</v>
      </c>
      <c r="P6" s="40" t="str">
        <f t="shared" ref="P6:P14" si="4">IF(OR(ISERROR((D6/C6)^(1/2)-1),AND(C6&lt;0,D6&gt;0)),"n/a",((D6/C6)-1))</f>
        <v>n/a</v>
      </c>
      <c r="Q6" s="40">
        <f t="shared" ref="Q6:Q14" si="5">IF(OR(ISERROR((E6/D6)^(1/2)-1),AND(D6&lt;0,E6&gt;0)),"n/a",((E6/D6)-1))</f>
        <v>-0.43211533240823619</v>
      </c>
      <c r="R6" s="422" t="str">
        <f>IF(OR(ISERROR((G6/E6)^(1/2)-1),AND(E6&lt;0,G6&gt;0)),"n/a",((G6/E6)-1))</f>
        <v>n/a</v>
      </c>
      <c r="S6" s="413" t="str">
        <f t="shared" ref="S6:S14" si="6">IF(OR(ISERROR((H6/G6)^(1/2)-1),AND(G6&lt;0,H6&gt;0)),"n/a",((H6/G6)-1))</f>
        <v>n/a</v>
      </c>
      <c r="T6" s="379">
        <f t="shared" ref="T6:T14" si="7">IF(OR(ISERROR((I6/H6)^(1/2)-1),AND(H6&lt;0,I6&gt;0)),"n/a",((I6/H6)-1))</f>
        <v>1.3237749300669956</v>
      </c>
    </row>
    <row r="7" spans="1:20" ht="12" customHeight="1">
      <c r="A7" s="213" t="s">
        <v>35</v>
      </c>
      <c r="B7" s="3">
        <v>-259958.8182431474</v>
      </c>
      <c r="C7" s="3">
        <v>-196185.43438886551</v>
      </c>
      <c r="D7" s="3">
        <v>-204690.94924430162</v>
      </c>
      <c r="E7" s="3">
        <v>-248648.01486635802</v>
      </c>
      <c r="F7" s="3">
        <v>-224633.26421943388</v>
      </c>
      <c r="G7" s="3">
        <v>-226184.43329595149</v>
      </c>
      <c r="H7" s="404">
        <v>-224455.08128661269</v>
      </c>
      <c r="I7" s="3">
        <v>-235508.23484370881</v>
      </c>
      <c r="J7" s="369">
        <f>IF(OR(ISERROR((G7/D7)^(1/2)-1),AND(D7&lt;0,G7&gt;0)),"n/a",((G7/D7)^(1/2)-1))</f>
        <v>5.1191973351146336E-2</v>
      </c>
      <c r="K7" s="354">
        <f>IF(OR(ISERROR((I7/G7)^(1/2)-1),AND(G7&lt;0,I7&gt;0)),"n/a",((I7/G7)^(1/2)-1))</f>
        <v>2.0402919761252303E-2</v>
      </c>
      <c r="O7" s="378">
        <f t="shared" si="3"/>
        <v>-0.24532110233949711</v>
      </c>
      <c r="P7" s="40">
        <f t="shared" si="4"/>
        <v>4.3354466563389371E-2</v>
      </c>
      <c r="Q7" s="40">
        <f t="shared" si="5"/>
        <v>0.21474845753728466</v>
      </c>
      <c r="R7" s="422">
        <f t="shared" ref="R7:R14" si="8">IF(OR(ISERROR((G7/E7)^(1/2)-1),AND(E7&lt;0,G7&gt;0)),"n/a",((G7/E7)-1))</f>
        <v>-9.0342895287059188E-2</v>
      </c>
      <c r="S7" s="413">
        <f t="shared" si="6"/>
        <v>-7.6457605156055042E-3</v>
      </c>
      <c r="T7" s="379">
        <f t="shared" si="7"/>
        <v>4.9244389985460213E-2</v>
      </c>
    </row>
    <row r="8" spans="1:20" ht="12" hidden="1" customHeight="1" outlineLevel="1">
      <c r="A8" s="340" t="s">
        <v>119</v>
      </c>
      <c r="B8" s="3">
        <v>-170274.42067077209</v>
      </c>
      <c r="C8" s="3">
        <v>-100377.05825078156</v>
      </c>
      <c r="D8" s="3">
        <v>-136190.85225473807</v>
      </c>
      <c r="E8" s="3">
        <v>-161491.92443197922</v>
      </c>
      <c r="F8" s="3">
        <v>-150121.2264880416</v>
      </c>
      <c r="G8" s="3">
        <v>-139058.43609110394</v>
      </c>
      <c r="H8" s="404">
        <v>-148024.85700720633</v>
      </c>
      <c r="I8" s="3">
        <v>-155865.39622591977</v>
      </c>
      <c r="J8" s="369">
        <f t="shared" ref="J8:J14" si="9">IF(OR(ISERROR((G8/D8)^(1/2)-1),AND(D8&lt;0,G8&gt;0)),"n/a",((G8/D8)^(1/2)-1))</f>
        <v>1.0472972112882228E-2</v>
      </c>
      <c r="K8" s="354">
        <f t="shared" ref="K8:K14" si="10">IF(OR(ISERROR((I8/G8)^(1/2)-1),AND(G8&lt;0,I8&gt;0)),"n/a",((I8/G8)^(1/2)-1))</f>
        <v>5.8707972583989854E-2</v>
      </c>
      <c r="O8" s="378">
        <f t="shared" si="3"/>
        <v>-0.41049831292709571</v>
      </c>
      <c r="P8" s="40">
        <f t="shared" si="4"/>
        <v>0.35679262401254586</v>
      </c>
      <c r="Q8" s="40">
        <f t="shared" si="5"/>
        <v>0.18577659041237782</v>
      </c>
      <c r="R8" s="422">
        <f t="shared" si="8"/>
        <v>-0.13891399473863053</v>
      </c>
      <c r="S8" s="413">
        <f t="shared" si="6"/>
        <v>6.4479517878570425E-2</v>
      </c>
      <c r="T8" s="379">
        <f t="shared" si="7"/>
        <v>5.2967720268304319E-2</v>
      </c>
    </row>
    <row r="9" spans="1:20" ht="12" hidden="1" customHeight="1" outlineLevel="2">
      <c r="A9" s="340" t="s">
        <v>37</v>
      </c>
      <c r="B9" s="3">
        <v>-2250.6845278659393</v>
      </c>
      <c r="C9" s="3">
        <v>-1482.3438074256651</v>
      </c>
      <c r="D9" s="3">
        <v>-2049.6362913342623</v>
      </c>
      <c r="E9" s="3">
        <v>-4219.5889097425561</v>
      </c>
      <c r="F9" s="3">
        <v>-3491.9481408010283</v>
      </c>
      <c r="G9" s="3">
        <v>-2928.9074311755189</v>
      </c>
      <c r="H9" s="404">
        <v>-3203.4910519008331</v>
      </c>
      <c r="I9" s="3">
        <v>-3435.5015395587452</v>
      </c>
      <c r="J9" s="369"/>
      <c r="K9" s="354"/>
      <c r="O9" s="378"/>
      <c r="P9" s="40"/>
      <c r="Q9" s="40"/>
      <c r="R9" s="422"/>
      <c r="S9" s="413"/>
      <c r="T9" s="379"/>
    </row>
    <row r="10" spans="1:20" ht="12" hidden="1" customHeight="1" outlineLevel="1">
      <c r="A10" s="340" t="s">
        <v>38</v>
      </c>
      <c r="B10" s="3">
        <v>-61758.969638282062</v>
      </c>
      <c r="C10" s="3">
        <v>-73848.470931075964</v>
      </c>
      <c r="D10" s="3">
        <v>-55463.362800852672</v>
      </c>
      <c r="E10" s="3">
        <v>-62047.445304008739</v>
      </c>
      <c r="F10" s="3">
        <v>-51000.88389084673</v>
      </c>
      <c r="G10" s="3">
        <v>-53593.528807652168</v>
      </c>
      <c r="H10" s="404">
        <v>-51069.158351644131</v>
      </c>
      <c r="I10" s="3">
        <v>-52702.037148561547</v>
      </c>
      <c r="J10" s="369">
        <f t="shared" si="9"/>
        <v>-1.7000995679648523E-2</v>
      </c>
      <c r="K10" s="354">
        <f t="shared" si="10"/>
        <v>-8.3520359288022927E-3</v>
      </c>
      <c r="O10" s="378">
        <f t="shared" si="3"/>
        <v>0.19575296290727096</v>
      </c>
      <c r="P10" s="40">
        <f t="shared" si="4"/>
        <v>-0.24895719435250629</v>
      </c>
      <c r="Q10" s="40">
        <f t="shared" si="5"/>
        <v>0.11871048149022156</v>
      </c>
      <c r="R10" s="422">
        <f t="shared" si="8"/>
        <v>-0.13624922758601288</v>
      </c>
      <c r="S10" s="413">
        <f t="shared" si="6"/>
        <v>-4.7102150430661793E-2</v>
      </c>
      <c r="T10" s="379">
        <f t="shared" si="7"/>
        <v>3.19738732656214E-2</v>
      </c>
    </row>
    <row r="11" spans="1:20" ht="12" hidden="1" customHeight="1" outlineLevel="1">
      <c r="A11" s="340" t="s">
        <v>39</v>
      </c>
      <c r="B11" s="3">
        <v>-1862.198713821705</v>
      </c>
      <c r="C11" s="3">
        <v>-2120.2323230116031</v>
      </c>
      <c r="D11" s="3">
        <v>-1553.9902611600937</v>
      </c>
      <c r="E11" s="3">
        <v>-1610.6687280140518</v>
      </c>
      <c r="F11" s="3">
        <v>-1334.0522615250925</v>
      </c>
      <c r="G11" s="3">
        <v>-1804.8274436054353</v>
      </c>
      <c r="H11" s="404">
        <v>-1778.0441261476988</v>
      </c>
      <c r="I11" s="3">
        <v>-1964.4863236115452</v>
      </c>
      <c r="J11" s="369">
        <f t="shared" si="9"/>
        <v>7.7689612038889244E-2</v>
      </c>
      <c r="K11" s="354">
        <f t="shared" si="10"/>
        <v>4.3293884787277248E-2</v>
      </c>
      <c r="O11" s="378">
        <f t="shared" si="3"/>
        <v>0.13856394984848186</v>
      </c>
      <c r="P11" s="40">
        <f t="shared" si="4"/>
        <v>-0.26706604540733181</v>
      </c>
      <c r="Q11" s="40">
        <f t="shared" si="5"/>
        <v>3.6472858466723102E-2</v>
      </c>
      <c r="R11" s="422">
        <f t="shared" si="8"/>
        <v>0.12054540590154783</v>
      </c>
      <c r="S11" s="413">
        <f t="shared" si="6"/>
        <v>-1.4839821697431921E-2</v>
      </c>
      <c r="T11" s="379">
        <f t="shared" si="7"/>
        <v>0.10485802614347439</v>
      </c>
    </row>
    <row r="12" spans="1:20" ht="12" hidden="1" customHeight="1" outlineLevel="1">
      <c r="A12" s="340" t="s">
        <v>40</v>
      </c>
      <c r="B12" s="3">
        <v>-8127.277068753021</v>
      </c>
      <c r="C12" s="3">
        <v>-8777.0281075489183</v>
      </c>
      <c r="D12" s="3">
        <v>-8812.3021282951777</v>
      </c>
      <c r="E12" s="3">
        <v>-8839.0110430137538</v>
      </c>
      <c r="F12" s="3">
        <v>-7518.4848763886775</v>
      </c>
      <c r="G12" s="3">
        <v>-8278.9809363990971</v>
      </c>
      <c r="H12" s="404">
        <v>-9966.8352107457613</v>
      </c>
      <c r="I12" s="3">
        <v>-10378.812408411708</v>
      </c>
      <c r="J12" s="369">
        <f t="shared" si="9"/>
        <v>-3.0732274188417952E-2</v>
      </c>
      <c r="K12" s="354">
        <f t="shared" si="10"/>
        <v>0.11965800621199252</v>
      </c>
      <c r="O12" s="378">
        <f t="shared" si="3"/>
        <v>7.9946953118406494E-2</v>
      </c>
      <c r="P12" s="40">
        <f t="shared" si="4"/>
        <v>4.0189025617818341E-3</v>
      </c>
      <c r="Q12" s="40">
        <f t="shared" si="5"/>
        <v>3.0308668869645228E-3</v>
      </c>
      <c r="R12" s="422">
        <f t="shared" si="8"/>
        <v>-6.3358910164197368E-2</v>
      </c>
      <c r="S12" s="413">
        <f t="shared" si="6"/>
        <v>0.2038722262212127</v>
      </c>
      <c r="T12" s="379">
        <f t="shared" si="7"/>
        <v>4.1334805778846739E-2</v>
      </c>
    </row>
    <row r="13" spans="1:20" ht="12" hidden="1" customHeight="1" outlineLevel="1">
      <c r="A13" s="340" t="s">
        <v>116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404">
        <v>-973.6894115750174</v>
      </c>
      <c r="I13" s="3">
        <v>-973.6894115750174</v>
      </c>
      <c r="J13" s="369" t="str">
        <f t="shared" si="9"/>
        <v>n/a</v>
      </c>
      <c r="K13" s="354" t="str">
        <f t="shared" si="10"/>
        <v>n/a</v>
      </c>
      <c r="O13" s="378" t="str">
        <f t="shared" si="3"/>
        <v>n/a</v>
      </c>
      <c r="P13" s="40" t="str">
        <f t="shared" si="4"/>
        <v>n/a</v>
      </c>
      <c r="Q13" s="40" t="str">
        <f t="shared" si="5"/>
        <v>n/a</v>
      </c>
      <c r="R13" s="422" t="str">
        <f t="shared" si="8"/>
        <v>n/a</v>
      </c>
      <c r="S13" s="413" t="str">
        <f t="shared" si="6"/>
        <v>n/a</v>
      </c>
      <c r="T13" s="379">
        <f t="shared" si="7"/>
        <v>0</v>
      </c>
    </row>
    <row r="14" spans="1:20" ht="12" hidden="1" customHeight="1" outlineLevel="1">
      <c r="A14" s="360" t="s">
        <v>41</v>
      </c>
      <c r="B14" s="361">
        <v>-17935.952151518526</v>
      </c>
      <c r="C14" s="361">
        <v>-11062.644776447449</v>
      </c>
      <c r="D14" s="361">
        <v>-2670.4417992556073</v>
      </c>
      <c r="E14" s="361">
        <v>-14658.965359342243</v>
      </c>
      <c r="F14" s="361">
        <v>-14658.616702631783</v>
      </c>
      <c r="G14" s="361">
        <v>-23448.66001719081</v>
      </c>
      <c r="H14" s="406">
        <v>-12642.497179293759</v>
      </c>
      <c r="I14" s="361">
        <v>-13623.813325629222</v>
      </c>
      <c r="J14" s="370">
        <f t="shared" si="9"/>
        <v>1.9632442906683987</v>
      </c>
      <c r="K14" s="362">
        <f t="shared" si="10"/>
        <v>-0.23776247164891573</v>
      </c>
      <c r="O14" s="385">
        <f t="shared" si="3"/>
        <v>-0.3832139669534721</v>
      </c>
      <c r="P14" s="386">
        <f t="shared" si="4"/>
        <v>-0.75860729028007645</v>
      </c>
      <c r="Q14" s="386">
        <f t="shared" si="5"/>
        <v>4.4893408886231736</v>
      </c>
      <c r="R14" s="423">
        <f t="shared" si="8"/>
        <v>0.59961221289378686</v>
      </c>
      <c r="S14" s="415">
        <f t="shared" si="6"/>
        <v>-0.46084351216550445</v>
      </c>
      <c r="T14" s="387">
        <f t="shared" si="7"/>
        <v>7.7620436249152602E-2</v>
      </c>
    </row>
    <row r="15" spans="1:20" ht="12" customHeight="1" collapsed="1">
      <c r="A15" s="358" t="s">
        <v>8</v>
      </c>
      <c r="B15" s="359">
        <f t="shared" ref="B15:I15" si="11">B5+B7</f>
        <v>157401.27880780504</v>
      </c>
      <c r="C15" s="359">
        <f t="shared" si="11"/>
        <v>65290.373694906477</v>
      </c>
      <c r="D15" s="359">
        <f t="shared" si="11"/>
        <v>133132.93271801001</v>
      </c>
      <c r="E15" s="359">
        <f t="shared" si="11"/>
        <v>145192.50803474698</v>
      </c>
      <c r="F15" s="359">
        <f t="shared" si="11"/>
        <v>133600.72702305723</v>
      </c>
      <c r="G15" s="359">
        <f t="shared" si="11"/>
        <v>128764.69793682106</v>
      </c>
      <c r="H15" s="407">
        <f t="shared" si="11"/>
        <v>142652.55853158029</v>
      </c>
      <c r="I15" s="359">
        <f t="shared" si="11"/>
        <v>160820.84896012768</v>
      </c>
      <c r="J15" s="371">
        <f>IF(OR(ISERROR((G15/D15)^(1/2)-1),AND(D15&lt;0,G15&gt;0)),"n/a",((G15/D15)^(1/2)-1))</f>
        <v>-1.6542362914219066E-2</v>
      </c>
      <c r="K15" s="356">
        <f>IF(OR(ISERROR((I15/G15)^(1/2)-1),AND(G15&lt;0,I15&gt;0)),"n/a",((I15/G15)^(1/2)-1))</f>
        <v>0.11756493940963564</v>
      </c>
      <c r="O15" s="383">
        <f t="shared" ref="O15:Q16" si="12">IF(OR(ISERROR((C15/B15)^(1/2)-1),AND(B15&lt;0,C15&gt;0)),"n/a",((C15/B15)-1))</f>
        <v>-0.58519794636084665</v>
      </c>
      <c r="P15" s="57">
        <f t="shared" si="12"/>
        <v>1.0390897644440371</v>
      </c>
      <c r="Q15" s="57">
        <f t="shared" si="12"/>
        <v>9.0582961484672264E-2</v>
      </c>
      <c r="R15" s="424">
        <f>IF(OR(ISERROR((G15/E15)^(1/2)-1),AND(E15&lt;0,G15&gt;0)),"n/a",((G15/E15)-1))</f>
        <v>-0.11314502600915521</v>
      </c>
      <c r="S15" s="416">
        <f>IF(OR(ISERROR((H15/G15)^(1/2)-1),AND(G15&lt;0,H15&gt;0)),"n/a",((H15/G15)-1))</f>
        <v>0.10785456586535358</v>
      </c>
      <c r="T15" s="384">
        <f>IF(OR(ISERROR((I15/H15)^(1/2)-1),AND(H15&lt;0,I15&gt;0)),"n/a",((I15/H15)-1))</f>
        <v>0.12736042462585995</v>
      </c>
    </row>
    <row r="16" spans="1:20" ht="12" customHeight="1">
      <c r="A16" s="213" t="s">
        <v>79</v>
      </c>
      <c r="B16" s="3">
        <f>SUM(B17:B24)</f>
        <v>-103919.02746248999</v>
      </c>
      <c r="C16" s="3">
        <f t="shared" ref="C16:I16" si="13">SUM(C17:C24)</f>
        <v>-90442.785854149057</v>
      </c>
      <c r="D16" s="3">
        <f t="shared" si="13"/>
        <v>-90309.422400281357</v>
      </c>
      <c r="E16" s="3">
        <f t="shared" si="13"/>
        <v>-83528.815119497507</v>
      </c>
      <c r="F16" s="3">
        <f>SUM(F17:F24)</f>
        <v>-79837.74682226585</v>
      </c>
      <c r="G16" s="3">
        <f t="shared" si="13"/>
        <v>-81500.376578031588</v>
      </c>
      <c r="H16" s="404">
        <f t="shared" si="13"/>
        <v>-80359.12145505943</v>
      </c>
      <c r="I16" s="3">
        <f t="shared" si="13"/>
        <v>-84374.796437960889</v>
      </c>
      <c r="J16" s="369">
        <f>IF(OR(ISERROR((G16/D16)^(1/2)-1),AND(D16&lt;0,G16&gt;0)),"n/a",((G16/D16)^(1/2)-1))</f>
        <v>-5.0022595907253442E-2</v>
      </c>
      <c r="K16" s="354">
        <f>IF(OR(ISERROR((I16/G16)^(1/2)-1),AND(G16&lt;0,I16&gt;0)),"n/a",((I16/G16)^(1/2)-1))</f>
        <v>1.7481593137659512E-2</v>
      </c>
      <c r="O16" s="378">
        <f t="shared" si="12"/>
        <v>-0.12968021292544563</v>
      </c>
      <c r="P16" s="40">
        <f t="shared" si="12"/>
        <v>-1.4745615430595826E-3</v>
      </c>
      <c r="Q16" s="40">
        <f t="shared" si="12"/>
        <v>-7.508194716083938E-2</v>
      </c>
      <c r="R16" s="422">
        <f>IF(OR(ISERROR((G16/E16)^(1/2)-1),AND(E16&lt;0,G16&gt;0)),"n/a",((G16/E16)-1))</f>
        <v>-2.4284296844915176E-2</v>
      </c>
      <c r="S16" s="413">
        <f>IF(OR(ISERROR((H16/G16)^(1/2)-1),AND(G16&lt;0,H16&gt;0)),"n/a",((H16/G16)-1))</f>
        <v>-1.4003065640800783E-2</v>
      </c>
      <c r="T16" s="379">
        <f>IF(OR(ISERROR((I16/H16)^(1/2)-1),AND(H16&lt;0,I16&gt;0)),"n/a",((I16/H16)-1))</f>
        <v>4.9971613803010628E-2</v>
      </c>
    </row>
    <row r="17" spans="1:20" ht="12" hidden="1" customHeight="1" outlineLevel="1">
      <c r="A17" s="340" t="s">
        <v>82</v>
      </c>
      <c r="B17" s="3">
        <v>-46211.83826961217</v>
      </c>
      <c r="C17" s="3">
        <v>-42239.286556374864</v>
      </c>
      <c r="D17" s="3">
        <v>-44037.272484885274</v>
      </c>
      <c r="E17" s="3">
        <v>-43888.070375918207</v>
      </c>
      <c r="F17" s="3">
        <v>-44907.736353609085</v>
      </c>
      <c r="G17" s="3">
        <v>-41644.326198776922</v>
      </c>
      <c r="H17" s="404">
        <v>-48983.087686094717</v>
      </c>
      <c r="I17" s="3">
        <v>-53100.109873330672</v>
      </c>
      <c r="J17" s="369">
        <f t="shared" ref="J17:J24" si="14">IF(OR(ISERROR((G17/D17)^(1/2)-1),AND(D17&lt;0,G17&gt;0)),"n/a",((G17/D17)^(1/2)-1))</f>
        <v>-2.7549030593011281E-2</v>
      </c>
      <c r="K17" s="354">
        <f t="shared" ref="K17:K24" si="15">IF(OR(ISERROR((I17/G17)^(1/2)-1),AND(G17&lt;0,I17&gt;0)),"n/a",((I17/G17)^(1/2)-1))</f>
        <v>0.12919719338553559</v>
      </c>
      <c r="O17" s="378">
        <f t="shared" ref="O17:O46" si="16">IF(OR(ISERROR((C17/B17)^(1/2)-1),AND(B17&lt;0,C17&gt;0)),"n/a",((C17/B17)-1))</f>
        <v>-8.5963940453101628E-2</v>
      </c>
      <c r="P17" s="40">
        <f t="shared" ref="P17:P46" si="17">IF(OR(ISERROR((D17/C17)^(1/2)-1),AND(C17&lt;0,D17&gt;0)),"n/a",((D17/C17)-1))</f>
        <v>4.2566673708153591E-2</v>
      </c>
      <c r="Q17" s="40">
        <f t="shared" ref="Q17:Q46" si="18">IF(OR(ISERROR((E17/D17)^(1/2)-1),AND(D17&lt;0,E17&gt;0)),"n/a",((E17/D17)-1))</f>
        <v>-3.388086966972792E-3</v>
      </c>
      <c r="R17" s="422">
        <f t="shared" ref="R17:R46" si="19">IF(OR(ISERROR((G17/E17)^(1/2)-1),AND(E17&lt;0,G17&gt;0)),"n/a",((G17/E17)-1))</f>
        <v>-5.1124238498588603E-2</v>
      </c>
      <c r="S17" s="413">
        <f t="shared" ref="S17:S46" si="20">IF(OR(ISERROR((H17/G17)^(1/2)-1),AND(G17&lt;0,H17&gt;0)),"n/a",((H17/G17)-1))</f>
        <v>0.17622476234309525</v>
      </c>
      <c r="T17" s="379">
        <f t="shared" ref="T17:T46" si="21">IF(OR(ISERROR((I17/H17)^(1/2)-1),AND(H17&lt;0,I17&gt;0)),"n/a",((I17/H17)-1))</f>
        <v>8.4049870714962838E-2</v>
      </c>
    </row>
    <row r="18" spans="1:20" ht="12" hidden="1" customHeight="1" outlineLevel="1">
      <c r="A18" s="341" t="s">
        <v>42</v>
      </c>
      <c r="B18" s="3">
        <v>-1666.0100631637879</v>
      </c>
      <c r="C18" s="3">
        <v>-1709.7274818233373</v>
      </c>
      <c r="D18" s="3">
        <v>-2989.5055334271201</v>
      </c>
      <c r="E18" s="3">
        <v>-1698.3903410348717</v>
      </c>
      <c r="F18" s="3">
        <v>-1398.5948634064173</v>
      </c>
      <c r="G18" s="3">
        <v>-1877.3315078008773</v>
      </c>
      <c r="H18" s="404">
        <v>-1624.446256505981</v>
      </c>
      <c r="I18" s="3">
        <v>-2006.8060330098469</v>
      </c>
      <c r="J18" s="369">
        <f t="shared" si="14"/>
        <v>-0.20755194510726371</v>
      </c>
      <c r="K18" s="354">
        <f t="shared" si="15"/>
        <v>3.3908758672368977E-2</v>
      </c>
      <c r="O18" s="378">
        <f t="shared" si="16"/>
        <v>2.6240789072143444E-2</v>
      </c>
      <c r="P18" s="40">
        <f t="shared" si="17"/>
        <v>0.74852750816110447</v>
      </c>
      <c r="Q18" s="40">
        <f t="shared" si="18"/>
        <v>-0.43188252303120345</v>
      </c>
      <c r="R18" s="422">
        <f t="shared" si="19"/>
        <v>0.10535927015280389</v>
      </c>
      <c r="S18" s="413">
        <f t="shared" si="20"/>
        <v>-0.13470463274284905</v>
      </c>
      <c r="T18" s="379">
        <f t="shared" si="21"/>
        <v>0.23537853282156784</v>
      </c>
    </row>
    <row r="19" spans="1:20" ht="12" hidden="1" customHeight="1" outlineLevel="1">
      <c r="A19" s="341" t="s">
        <v>43</v>
      </c>
      <c r="B19" s="3">
        <v>-7110.5090908255788</v>
      </c>
      <c r="C19" s="3">
        <v>-4527.4004837084049</v>
      </c>
      <c r="D19" s="3">
        <v>-6286.9823809881345</v>
      </c>
      <c r="E19" s="3">
        <v>-6030.7311983627369</v>
      </c>
      <c r="F19" s="3">
        <v>-5621.4942261500828</v>
      </c>
      <c r="G19" s="3">
        <v>-4995.7246934212844</v>
      </c>
      <c r="H19" s="404">
        <v>-5843.3769735639662</v>
      </c>
      <c r="I19" s="3">
        <v>-6535.0640771443104</v>
      </c>
      <c r="J19" s="369">
        <f t="shared" si="14"/>
        <v>-0.10858871688214944</v>
      </c>
      <c r="K19" s="354">
        <f t="shared" si="15"/>
        <v>0.14373569846376522</v>
      </c>
      <c r="O19" s="378">
        <f t="shared" si="16"/>
        <v>-0.36328040286877084</v>
      </c>
      <c r="P19" s="40">
        <f t="shared" si="17"/>
        <v>0.38865170059761356</v>
      </c>
      <c r="Q19" s="40">
        <f t="shared" si="18"/>
        <v>-4.0759010777619231E-2</v>
      </c>
      <c r="R19" s="422">
        <f t="shared" si="19"/>
        <v>-0.1716220589009908</v>
      </c>
      <c r="S19" s="413">
        <f t="shared" si="20"/>
        <v>0.16967553901817856</v>
      </c>
      <c r="T19" s="379">
        <f t="shared" si="21"/>
        <v>0.11837112455855703</v>
      </c>
    </row>
    <row r="20" spans="1:20" ht="12" hidden="1" customHeight="1" outlineLevel="1">
      <c r="A20" s="340" t="s">
        <v>44</v>
      </c>
      <c r="B20" s="3">
        <v>-2887.2635159581773</v>
      </c>
      <c r="C20" s="3">
        <v>-2253.1752444808249</v>
      </c>
      <c r="D20" s="3">
        <v>-2608.0558180842013</v>
      </c>
      <c r="E20" s="3">
        <v>-2810.9908839264085</v>
      </c>
      <c r="F20" s="3">
        <v>-3402.7167439691475</v>
      </c>
      <c r="G20" s="3">
        <v>-2493.6565867399745</v>
      </c>
      <c r="H20" s="404">
        <v>-3235.6371293797201</v>
      </c>
      <c r="I20" s="3">
        <v>-3364.977149957007</v>
      </c>
      <c r="J20" s="369">
        <f t="shared" si="14"/>
        <v>-2.217782656754419E-2</v>
      </c>
      <c r="K20" s="354">
        <f t="shared" si="15"/>
        <v>0.16164315446850286</v>
      </c>
      <c r="O20" s="378">
        <f t="shared" si="16"/>
        <v>-0.21961565612999534</v>
      </c>
      <c r="P20" s="40">
        <f t="shared" si="17"/>
        <v>0.15750242883799648</v>
      </c>
      <c r="Q20" s="40">
        <f t="shared" si="18"/>
        <v>7.7810859888450157E-2</v>
      </c>
      <c r="R20" s="422">
        <f t="shared" si="19"/>
        <v>-0.11289054653324937</v>
      </c>
      <c r="S20" s="413">
        <f t="shared" si="20"/>
        <v>0.29754720300510873</v>
      </c>
      <c r="T20" s="379">
        <f t="shared" si="21"/>
        <v>3.9973586470149591E-2</v>
      </c>
    </row>
    <row r="21" spans="1:20" ht="12" hidden="1" customHeight="1" outlineLevel="1">
      <c r="A21" s="340" t="s">
        <v>39</v>
      </c>
      <c r="B21" s="3">
        <v>-4047.7828039580754</v>
      </c>
      <c r="C21" s="3">
        <v>-2853.5594589613952</v>
      </c>
      <c r="D21" s="3">
        <v>-2949.4113628500972</v>
      </c>
      <c r="E21" s="3">
        <v>-2629.0739054921196</v>
      </c>
      <c r="F21" s="3">
        <v>-2851.3706585065356</v>
      </c>
      <c r="G21" s="3">
        <v>-2185.8855525951531</v>
      </c>
      <c r="H21" s="404">
        <v>-2606.7846817151894</v>
      </c>
      <c r="I21" s="3">
        <v>-2684.3991992723368</v>
      </c>
      <c r="J21" s="369">
        <f t="shared" si="14"/>
        <v>-0.13911322681688132</v>
      </c>
      <c r="K21" s="354">
        <f t="shared" si="15"/>
        <v>0.10817880723001139</v>
      </c>
      <c r="O21" s="378">
        <f t="shared" si="16"/>
        <v>-0.29503147842540445</v>
      </c>
      <c r="P21" s="40">
        <f t="shared" si="17"/>
        <v>3.3590294951691302E-2</v>
      </c>
      <c r="Q21" s="40">
        <f t="shared" si="18"/>
        <v>-0.10861064054775549</v>
      </c>
      <c r="R21" s="422">
        <f t="shared" si="19"/>
        <v>-0.16857204050869345</v>
      </c>
      <c r="S21" s="413">
        <f t="shared" si="20"/>
        <v>0.19255314104635146</v>
      </c>
      <c r="T21" s="379">
        <f t="shared" si="21"/>
        <v>2.977404236781056E-2</v>
      </c>
    </row>
    <row r="22" spans="1:20" ht="12" hidden="1" customHeight="1" outlineLevel="1">
      <c r="A22" s="340" t="s">
        <v>40</v>
      </c>
      <c r="B22" s="3">
        <v>-827.19636591921528</v>
      </c>
      <c r="C22" s="3">
        <v>-849.03938250343651</v>
      </c>
      <c r="D22" s="3">
        <v>-853.67979686459853</v>
      </c>
      <c r="E22" s="3">
        <v>-795.54913110238977</v>
      </c>
      <c r="F22" s="3">
        <v>-646.41509336906279</v>
      </c>
      <c r="G22" s="3">
        <v>-779.74058239816532</v>
      </c>
      <c r="H22" s="404">
        <v>-630.1858375853501</v>
      </c>
      <c r="I22" s="3">
        <v>-659.6482238445152</v>
      </c>
      <c r="J22" s="369">
        <f t="shared" si="14"/>
        <v>-4.4286837645909571E-2</v>
      </c>
      <c r="K22" s="354">
        <f t="shared" si="15"/>
        <v>-8.0225998326469372E-2</v>
      </c>
      <c r="O22" s="378">
        <f t="shared" si="16"/>
        <v>2.6406083832281269E-2</v>
      </c>
      <c r="P22" s="40">
        <f t="shared" si="17"/>
        <v>5.4654877698128157E-3</v>
      </c>
      <c r="Q22" s="40">
        <f t="shared" si="18"/>
        <v>-6.8094226870205277E-2</v>
      </c>
      <c r="R22" s="422">
        <f t="shared" si="19"/>
        <v>-1.9871241242283344E-2</v>
      </c>
      <c r="S22" s="413">
        <f t="shared" si="20"/>
        <v>-0.1918006426609804</v>
      </c>
      <c r="T22" s="379">
        <f t="shared" si="21"/>
        <v>4.6751901585180944E-2</v>
      </c>
    </row>
    <row r="23" spans="1:20" ht="12" hidden="1" customHeight="1" outlineLevel="1">
      <c r="A23" s="340" t="s">
        <v>116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404">
        <v>-6953.7902151203889</v>
      </c>
      <c r="I23" s="3">
        <v>-6953.7902151203889</v>
      </c>
      <c r="J23" s="369" t="str">
        <f t="shared" si="14"/>
        <v>n/a</v>
      </c>
      <c r="K23" s="354" t="str">
        <f t="shared" si="15"/>
        <v>n/a</v>
      </c>
      <c r="O23" s="378" t="str">
        <f t="shared" si="16"/>
        <v>n/a</v>
      </c>
      <c r="P23" s="40" t="str">
        <f t="shared" si="17"/>
        <v>n/a</v>
      </c>
      <c r="Q23" s="40" t="str">
        <f t="shared" si="18"/>
        <v>n/a</v>
      </c>
      <c r="R23" s="422" t="str">
        <f t="shared" si="19"/>
        <v>n/a</v>
      </c>
      <c r="S23" s="413" t="str">
        <f t="shared" si="20"/>
        <v>n/a</v>
      </c>
      <c r="T23" s="379">
        <f t="shared" si="21"/>
        <v>0</v>
      </c>
    </row>
    <row r="24" spans="1:20" ht="12" hidden="1" customHeight="1" outlineLevel="1">
      <c r="A24" s="340" t="s">
        <v>41</v>
      </c>
      <c r="B24" s="3">
        <v>-41168.427353052968</v>
      </c>
      <c r="C24" s="3">
        <v>-36010.597246296791</v>
      </c>
      <c r="D24" s="3">
        <v>-30584.515023181932</v>
      </c>
      <c r="E24" s="3">
        <v>-25676.00928366078</v>
      </c>
      <c r="F24" s="3">
        <v>-21009.418883255508</v>
      </c>
      <c r="G24" s="3">
        <v>-27523.711456299217</v>
      </c>
      <c r="H24" s="404">
        <v>-10481.812675094136</v>
      </c>
      <c r="I24" s="3">
        <v>-9070.0016662818198</v>
      </c>
      <c r="J24" s="369">
        <f t="shared" si="14"/>
        <v>-5.1357234661971618E-2</v>
      </c>
      <c r="K24" s="354">
        <f t="shared" si="15"/>
        <v>-0.42594938668780258</v>
      </c>
      <c r="O24" s="378">
        <f t="shared" si="16"/>
        <v>-0.12528606114884011</v>
      </c>
      <c r="P24" s="40">
        <f t="shared" si="17"/>
        <v>-0.15068015079013608</v>
      </c>
      <c r="Q24" s="40">
        <f t="shared" si="18"/>
        <v>-0.16048989940826874</v>
      </c>
      <c r="R24" s="422">
        <f t="shared" si="19"/>
        <v>7.1962202234217232E-2</v>
      </c>
      <c r="S24" s="413">
        <f t="shared" si="20"/>
        <v>-0.61917153899332811</v>
      </c>
      <c r="T24" s="379">
        <f t="shared" si="21"/>
        <v>-0.1346914939786058</v>
      </c>
    </row>
    <row r="25" spans="1:20" ht="12" customHeight="1" collapsed="1">
      <c r="A25" s="213" t="s">
        <v>52</v>
      </c>
      <c r="B25" s="3">
        <f>SUM(B26:B31)</f>
        <v>-23240.938095365662</v>
      </c>
      <c r="C25" s="3">
        <f t="shared" ref="C25:I25" si="22">SUM(C26:C31)</f>
        <v>-20097.343870766937</v>
      </c>
      <c r="D25" s="3">
        <f t="shared" si="22"/>
        <v>-19181.775086976584</v>
      </c>
      <c r="E25" s="3">
        <f t="shared" si="22"/>
        <v>-23234.919225276113</v>
      </c>
      <c r="F25" s="3">
        <f>SUM(F26:F31)</f>
        <v>-26601.305967472559</v>
      </c>
      <c r="G25" s="3">
        <f t="shared" si="22"/>
        <v>-23148.313046699233</v>
      </c>
      <c r="H25" s="404">
        <f t="shared" si="22"/>
        <v>-15861.362940224626</v>
      </c>
      <c r="I25" s="3">
        <f t="shared" si="22"/>
        <v>-16312.124581860517</v>
      </c>
      <c r="J25" s="369">
        <f>IF(OR(ISERROR((G25/D25)^(1/2)-1),AND(D25&lt;0,G25&gt;0)),"n/a",((G25/D25)^(1/2)-1))</f>
        <v>9.8538485311342461E-2</v>
      </c>
      <c r="K25" s="354">
        <f>IF(OR(ISERROR((I25/G25)^(1/2)-1),AND(G25&lt;0,I25&gt;0)),"n/a",((I25/G25)^(1/2)-1))</f>
        <v>-0.16054853500962996</v>
      </c>
      <c r="O25" s="378">
        <f t="shared" si="16"/>
        <v>-0.13526107301260659</v>
      </c>
      <c r="P25" s="40">
        <f t="shared" si="17"/>
        <v>-4.5556705885005822E-2</v>
      </c>
      <c r="Q25" s="40">
        <f t="shared" si="18"/>
        <v>0.21130182790285135</v>
      </c>
      <c r="R25" s="422">
        <f t="shared" si="19"/>
        <v>-3.7274146614060255E-3</v>
      </c>
      <c r="S25" s="413">
        <f t="shared" si="20"/>
        <v>-0.31479400212766995</v>
      </c>
      <c r="T25" s="379">
        <f t="shared" si="21"/>
        <v>2.841884668641903E-2</v>
      </c>
    </row>
    <row r="26" spans="1:20" ht="12" hidden="1" customHeight="1" outlineLevel="1">
      <c r="A26" s="340" t="s">
        <v>82</v>
      </c>
      <c r="B26" s="3">
        <v>-10055.559749954202</v>
      </c>
      <c r="C26" s="3">
        <v>-9092.3404526678132</v>
      </c>
      <c r="D26" s="3">
        <v>-9917.6814662526958</v>
      </c>
      <c r="E26" s="3">
        <v>-8138.097069611109</v>
      </c>
      <c r="F26" s="3">
        <v>-6791.8972558471269</v>
      </c>
      <c r="G26" s="3">
        <v>-9302.5372875624416</v>
      </c>
      <c r="H26" s="404">
        <v>-4270.5797365351809</v>
      </c>
      <c r="I26" s="3">
        <v>-5087.6982697020721</v>
      </c>
      <c r="J26" s="369">
        <f t="shared" ref="J26:J32" si="23">IF(OR(ISERROR((G26/D26)^(1/2)-1),AND(D26&lt;0,G26&gt;0)),"n/a",((G26/D26)^(1/2)-1))</f>
        <v>-3.1508904822951878E-2</v>
      </c>
      <c r="K26" s="354">
        <f t="shared" ref="K26:K32" si="24">IF(OR(ISERROR((I26/G26)^(1/2)-1),AND(G26&lt;0,I26&gt;0)),"n/a",((I26/G26)^(1/2)-1))</f>
        <v>-0.26046290351809731</v>
      </c>
      <c r="O26" s="378">
        <f t="shared" si="16"/>
        <v>-9.5789724414971134E-2</v>
      </c>
      <c r="P26" s="40">
        <f t="shared" si="17"/>
        <v>9.0773219269711491E-2</v>
      </c>
      <c r="Q26" s="40">
        <f t="shared" si="18"/>
        <v>-0.17943552660942497</v>
      </c>
      <c r="R26" s="422">
        <f t="shared" si="19"/>
        <v>0.14308507357322253</v>
      </c>
      <c r="S26" s="413">
        <f t="shared" si="20"/>
        <v>-0.54092312618354388</v>
      </c>
      <c r="T26" s="379">
        <f t="shared" si="21"/>
        <v>0.19133667641804486</v>
      </c>
    </row>
    <row r="27" spans="1:20" ht="12" hidden="1" customHeight="1" outlineLevel="1">
      <c r="A27" s="340" t="s">
        <v>39</v>
      </c>
      <c r="B27" s="3">
        <v>-1864.3677232172158</v>
      </c>
      <c r="C27" s="3">
        <v>-2127.0296460260038</v>
      </c>
      <c r="D27" s="3">
        <v>-1450.4684138329233</v>
      </c>
      <c r="E27" s="3">
        <v>-2840.0615984386363</v>
      </c>
      <c r="F27" s="3">
        <v>-1628.8610186532137</v>
      </c>
      <c r="G27" s="3">
        <v>-861.32692786968857</v>
      </c>
      <c r="H27" s="404">
        <v>-1175.0229049817917</v>
      </c>
      <c r="I27" s="3">
        <v>-1246.4627720813528</v>
      </c>
      <c r="J27" s="369">
        <f t="shared" si="23"/>
        <v>-0.2293984565509023</v>
      </c>
      <c r="K27" s="354">
        <f t="shared" si="24"/>
        <v>0.20297234518244434</v>
      </c>
      <c r="O27" s="378">
        <f t="shared" si="16"/>
        <v>0.14088525538059082</v>
      </c>
      <c r="P27" s="40">
        <f t="shared" si="17"/>
        <v>-0.31807795131446381</v>
      </c>
      <c r="Q27" s="40">
        <f t="shared" si="18"/>
        <v>0.95803064124206272</v>
      </c>
      <c r="R27" s="422">
        <f t="shared" si="19"/>
        <v>-0.69672244843449338</v>
      </c>
      <c r="S27" s="413">
        <f t="shared" si="20"/>
        <v>0.36420082428859435</v>
      </c>
      <c r="T27" s="379">
        <f t="shared" si="21"/>
        <v>6.0798701707579061E-2</v>
      </c>
    </row>
    <row r="28" spans="1:20" ht="12" hidden="1" customHeight="1" outlineLevel="1">
      <c r="A28" s="341" t="s">
        <v>117</v>
      </c>
      <c r="B28" s="3">
        <v>-1705.7303084479229</v>
      </c>
      <c r="C28" s="3">
        <v>-941.64858510058434</v>
      </c>
      <c r="D28" s="3">
        <v>-1895.8365680652335</v>
      </c>
      <c r="E28" s="3">
        <v>-1699.5904630936634</v>
      </c>
      <c r="F28" s="3">
        <v>-1224.5633414944159</v>
      </c>
      <c r="G28" s="3">
        <v>-1854.0572935956484</v>
      </c>
      <c r="H28" s="404">
        <v>-552.64099027958082</v>
      </c>
      <c r="I28" s="3">
        <v>-564.49494128740275</v>
      </c>
      <c r="J28" s="369">
        <f t="shared" si="23"/>
        <v>-1.1080074980562293E-2</v>
      </c>
      <c r="K28" s="354">
        <f t="shared" si="24"/>
        <v>-0.44821682738088398</v>
      </c>
      <c r="O28" s="378">
        <f t="shared" si="16"/>
        <v>-0.44794990131974111</v>
      </c>
      <c r="P28" s="40">
        <f t="shared" si="17"/>
        <v>1.0133164304205113</v>
      </c>
      <c r="Q28" s="40">
        <f t="shared" si="18"/>
        <v>-0.10351425237664125</v>
      </c>
      <c r="R28" s="422">
        <f t="shared" si="19"/>
        <v>9.0884735973875808E-2</v>
      </c>
      <c r="S28" s="413">
        <f t="shared" si="20"/>
        <v>-0.70192884967010816</v>
      </c>
      <c r="T28" s="379">
        <f t="shared" si="21"/>
        <v>2.1449641297553779E-2</v>
      </c>
    </row>
    <row r="29" spans="1:20" ht="12" hidden="1" customHeight="1" outlineLevel="1">
      <c r="A29" s="340" t="s">
        <v>40</v>
      </c>
      <c r="B29" s="3">
        <v>-313.22138906165407</v>
      </c>
      <c r="C29" s="3">
        <v>-299.41756149186517</v>
      </c>
      <c r="D29" s="3">
        <v>-249.80064608816213</v>
      </c>
      <c r="E29" s="3">
        <v>-199.06319806268763</v>
      </c>
      <c r="F29" s="3">
        <v>-161.09706079546515</v>
      </c>
      <c r="G29" s="3">
        <v>-153.60399669672728</v>
      </c>
      <c r="H29" s="404">
        <v>-90.722913630111833</v>
      </c>
      <c r="I29" s="3">
        <v>-95.685987268632715</v>
      </c>
      <c r="J29" s="369">
        <f t="shared" si="23"/>
        <v>-0.21584037166512227</v>
      </c>
      <c r="K29" s="354">
        <f t="shared" si="24"/>
        <v>-0.21073487515555422</v>
      </c>
      <c r="O29" s="378">
        <f t="shared" si="16"/>
        <v>-4.40705138660622E-2</v>
      </c>
      <c r="P29" s="40">
        <f t="shared" si="17"/>
        <v>-0.16571144042615238</v>
      </c>
      <c r="Q29" s="40">
        <f t="shared" si="18"/>
        <v>-0.20311175659476766</v>
      </c>
      <c r="R29" s="422">
        <f t="shared" si="19"/>
        <v>-0.22836567385823192</v>
      </c>
      <c r="S29" s="413">
        <f t="shared" si="20"/>
        <v>-0.40937139930523181</v>
      </c>
      <c r="T29" s="379">
        <f t="shared" si="21"/>
        <v>5.4705844862477981E-2</v>
      </c>
    </row>
    <row r="30" spans="1:20" ht="12" hidden="1" customHeight="1" outlineLevel="1">
      <c r="A30" s="340" t="s">
        <v>116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404">
        <v>-3432.4827377227889</v>
      </c>
      <c r="I30" s="3">
        <v>-3432.4827377227889</v>
      </c>
      <c r="J30" s="369" t="str">
        <f t="shared" si="23"/>
        <v>n/a</v>
      </c>
      <c r="K30" s="354" t="str">
        <f t="shared" si="24"/>
        <v>n/a</v>
      </c>
      <c r="O30" s="378" t="str">
        <f t="shared" si="16"/>
        <v>n/a</v>
      </c>
      <c r="P30" s="40" t="str">
        <f t="shared" si="17"/>
        <v>n/a</v>
      </c>
      <c r="Q30" s="40" t="str">
        <f t="shared" si="18"/>
        <v>n/a</v>
      </c>
      <c r="R30" s="422" t="str">
        <f t="shared" si="19"/>
        <v>n/a</v>
      </c>
      <c r="S30" s="413" t="str">
        <f t="shared" si="20"/>
        <v>n/a</v>
      </c>
      <c r="T30" s="379">
        <f t="shared" si="21"/>
        <v>0</v>
      </c>
    </row>
    <row r="31" spans="1:20" ht="12" hidden="1" customHeight="1" outlineLevel="1">
      <c r="A31" s="340" t="s">
        <v>41</v>
      </c>
      <c r="B31" s="3">
        <v>-9302.0589246846666</v>
      </c>
      <c r="C31" s="3">
        <v>-7636.9076254806723</v>
      </c>
      <c r="D31" s="3">
        <v>-5667.9879927375687</v>
      </c>
      <c r="E31" s="3">
        <v>-10358.106896070016</v>
      </c>
      <c r="F31" s="3">
        <v>-16794.887290682338</v>
      </c>
      <c r="G31" s="3">
        <v>-10976.787540974728</v>
      </c>
      <c r="H31" s="404">
        <v>-6339.9136570751716</v>
      </c>
      <c r="I31" s="3">
        <v>-5885.299873798268</v>
      </c>
      <c r="J31" s="369">
        <f t="shared" si="23"/>
        <v>0.39162803239744992</v>
      </c>
      <c r="K31" s="354">
        <f t="shared" si="24"/>
        <v>-0.26777143191648078</v>
      </c>
      <c r="O31" s="378">
        <f t="shared" si="16"/>
        <v>-0.17900889606119563</v>
      </c>
      <c r="P31" s="40">
        <f t="shared" si="17"/>
        <v>-0.25781634783348295</v>
      </c>
      <c r="Q31" s="40">
        <f t="shared" si="18"/>
        <v>0.82747509510287043</v>
      </c>
      <c r="R31" s="422">
        <f t="shared" si="19"/>
        <v>5.9729123392175731E-2</v>
      </c>
      <c r="S31" s="413">
        <f t="shared" si="20"/>
        <v>-0.42242540147477492</v>
      </c>
      <c r="T31" s="379">
        <f t="shared" si="21"/>
        <v>-7.1706620605087701E-2</v>
      </c>
    </row>
    <row r="32" spans="1:20" ht="12" customHeight="1" collapsed="1">
      <c r="A32" s="213" t="s">
        <v>148</v>
      </c>
      <c r="B32" s="3">
        <f>SUM(B33:B40)</f>
        <v>-26750.733544144176</v>
      </c>
      <c r="C32" s="3">
        <f t="shared" ref="C32:I32" si="25">SUM(C33:C40)</f>
        <v>-25627.662149836033</v>
      </c>
      <c r="D32" s="3">
        <f t="shared" si="25"/>
        <v>-25689.794557649497</v>
      </c>
      <c r="E32" s="3">
        <f t="shared" si="25"/>
        <v>-26004.384431741746</v>
      </c>
      <c r="F32" s="3">
        <f>SUM(F33:F40)</f>
        <v>-27899.984777541013</v>
      </c>
      <c r="G32" s="3">
        <f t="shared" si="25"/>
        <v>-25455.872350425951</v>
      </c>
      <c r="H32" s="404">
        <f t="shared" si="25"/>
        <v>-25625.114663260094</v>
      </c>
      <c r="I32" s="3">
        <f t="shared" si="25"/>
        <v>-24746.943515148872</v>
      </c>
      <c r="J32" s="369">
        <f t="shared" si="23"/>
        <v>-4.5632351837732177E-3</v>
      </c>
      <c r="K32" s="354">
        <f t="shared" si="24"/>
        <v>-1.4022984010570561E-2</v>
      </c>
      <c r="O32" s="378">
        <f t="shared" si="16"/>
        <v>-4.1982826095398273E-2</v>
      </c>
      <c r="P32" s="40">
        <f t="shared" si="17"/>
        <v>2.4244274585094594E-3</v>
      </c>
      <c r="Q32" s="40">
        <f t="shared" si="18"/>
        <v>1.2245713891805954E-2</v>
      </c>
      <c r="R32" s="422">
        <f t="shared" si="19"/>
        <v>-2.1093061547200698E-2</v>
      </c>
      <c r="S32" s="413">
        <f t="shared" si="20"/>
        <v>6.6484585758583847E-3</v>
      </c>
      <c r="T32" s="379">
        <f t="shared" si="21"/>
        <v>-3.4269940238366825E-2</v>
      </c>
    </row>
    <row r="33" spans="1:20" ht="12" hidden="1" customHeight="1" outlineLevel="1">
      <c r="A33" s="340" t="s">
        <v>82</v>
      </c>
      <c r="B33" s="3">
        <v>-15117.609078537984</v>
      </c>
      <c r="C33" s="3">
        <v>-15353.307834390016</v>
      </c>
      <c r="D33" s="3">
        <v>-14182.565630550151</v>
      </c>
      <c r="E33" s="3">
        <v>-15375.634580395423</v>
      </c>
      <c r="F33" s="3">
        <v>-17421.743214524369</v>
      </c>
      <c r="G33" s="3">
        <v>-16032.49518557101</v>
      </c>
      <c r="H33" s="404">
        <v>-16894.33747429182</v>
      </c>
      <c r="I33" s="3">
        <v>-17096.407602026593</v>
      </c>
      <c r="J33" s="369">
        <f t="shared" ref="J33:J48" si="26">IF(OR(ISERROR((G33/D33)^(1/2)-1),AND(D33&lt;0,G33&gt;0)),"n/a",((G33/D33)^(1/2)-1))</f>
        <v>6.3220050617812218E-2</v>
      </c>
      <c r="K33" s="354">
        <f t="shared" ref="K33:K48" si="27">IF(OR(ISERROR((I33/G33)^(1/2)-1),AND(G33&lt;0,I33&gt;0)),"n/a",((I33/G33)^(1/2)-1))</f>
        <v>3.2646964237281528E-2</v>
      </c>
      <c r="O33" s="378">
        <f t="shared" si="16"/>
        <v>1.5591007455447947E-2</v>
      </c>
      <c r="P33" s="40">
        <f t="shared" si="17"/>
        <v>-7.6253418251506E-2</v>
      </c>
      <c r="Q33" s="40">
        <f t="shared" si="18"/>
        <v>8.4122223081790404E-2</v>
      </c>
      <c r="R33" s="422">
        <f t="shared" si="19"/>
        <v>4.2720877745957342E-2</v>
      </c>
      <c r="S33" s="413">
        <f t="shared" si="20"/>
        <v>5.3755967411514005E-2</v>
      </c>
      <c r="T33" s="379">
        <f t="shared" si="21"/>
        <v>1.1960819892598007E-2</v>
      </c>
    </row>
    <row r="34" spans="1:20" ht="12" hidden="1" customHeight="1" outlineLevel="1">
      <c r="A34" s="340" t="s">
        <v>47</v>
      </c>
      <c r="B34" s="3">
        <v>-2119.2658291525609</v>
      </c>
      <c r="C34" s="3">
        <v>-1449.8184973253597</v>
      </c>
      <c r="D34" s="3">
        <v>-1503.6246102146742</v>
      </c>
      <c r="E34" s="3">
        <v>-2258.8971432402295</v>
      </c>
      <c r="F34" s="3">
        <v>-2098.0541514041515</v>
      </c>
      <c r="G34" s="3">
        <v>-1835.75768509511</v>
      </c>
      <c r="H34" s="404">
        <v>-2070.9836385836388</v>
      </c>
      <c r="I34" s="3">
        <v>-2142.0861094800025</v>
      </c>
      <c r="J34" s="369">
        <f t="shared" si="26"/>
        <v>0.10493814032397597</v>
      </c>
      <c r="K34" s="354">
        <f t="shared" si="27"/>
        <v>8.0216445995161312E-2</v>
      </c>
      <c r="O34" s="378">
        <f t="shared" si="16"/>
        <v>-0.31588643700016417</v>
      </c>
      <c r="P34" s="40">
        <f t="shared" si="17"/>
        <v>3.7112309567422841E-2</v>
      </c>
      <c r="Q34" s="40">
        <f t="shared" si="18"/>
        <v>0.50230125783703694</v>
      </c>
      <c r="R34" s="422">
        <f t="shared" si="19"/>
        <v>-0.18732125958517776</v>
      </c>
      <c r="S34" s="413">
        <f t="shared" si="20"/>
        <v>0.12813562236365739</v>
      </c>
      <c r="T34" s="379">
        <f t="shared" si="21"/>
        <v>3.4332705276701736E-2</v>
      </c>
    </row>
    <row r="35" spans="1:20" ht="12" hidden="1" customHeight="1" outlineLevel="1">
      <c r="A35" s="341" t="s">
        <v>85</v>
      </c>
      <c r="B35" s="3">
        <v>-589.03940123179837</v>
      </c>
      <c r="C35" s="3">
        <v>-879.50767944470738</v>
      </c>
      <c r="D35" s="3">
        <v>-1098</v>
      </c>
      <c r="E35" s="3">
        <v>-635.12342753164137</v>
      </c>
      <c r="F35" s="3">
        <v>-5001.0023760683762</v>
      </c>
      <c r="G35" s="3">
        <v>-1955.2920031711765</v>
      </c>
      <c r="H35" s="404">
        <v>-1184.4478632478633</v>
      </c>
      <c r="I35" s="3">
        <v>-992.54786324786323</v>
      </c>
      <c r="J35" s="369">
        <f t="shared" si="26"/>
        <v>0.33445717772144778</v>
      </c>
      <c r="K35" s="354">
        <f t="shared" si="27"/>
        <v>-0.28752452863353095</v>
      </c>
      <c r="O35" s="378">
        <f t="shared" si="16"/>
        <v>0.4931219840395773</v>
      </c>
      <c r="P35" s="40">
        <f t="shared" si="17"/>
        <v>0.24842571095370269</v>
      </c>
      <c r="Q35" s="40">
        <f t="shared" si="18"/>
        <v>-0.42156336290378749</v>
      </c>
      <c r="R35" s="422">
        <f t="shared" si="19"/>
        <v>2.0786016046837847</v>
      </c>
      <c r="S35" s="413">
        <f t="shared" si="20"/>
        <v>-0.39423479391984673</v>
      </c>
      <c r="T35" s="379">
        <f t="shared" si="21"/>
        <v>-0.16201641790613974</v>
      </c>
    </row>
    <row r="36" spans="1:20" ht="12" hidden="1" customHeight="1" outlineLevel="1">
      <c r="A36" s="340" t="s">
        <v>48</v>
      </c>
      <c r="B36" s="3">
        <v>0</v>
      </c>
      <c r="C36" s="3">
        <v>0</v>
      </c>
      <c r="D36" s="3">
        <v>0</v>
      </c>
      <c r="E36" s="3">
        <v>-6.4232777219103809</v>
      </c>
      <c r="F36" s="3">
        <v>-733.99998395392242</v>
      </c>
      <c r="G36" s="3">
        <v>0.28387147091439147</v>
      </c>
      <c r="H36" s="404">
        <v>-2.1379310344855185E-2</v>
      </c>
      <c r="I36" s="3">
        <v>-0.14137931034474605</v>
      </c>
      <c r="J36" s="369" t="str">
        <f t="shared" si="26"/>
        <v>n/a</v>
      </c>
      <c r="K36" s="354" t="str">
        <f t="shared" si="27"/>
        <v>n/a</v>
      </c>
      <c r="O36" s="378" t="str">
        <f t="shared" si="16"/>
        <v>n/a</v>
      </c>
      <c r="P36" s="40" t="str">
        <f t="shared" si="17"/>
        <v>n/a</v>
      </c>
      <c r="Q36" s="40" t="str">
        <f t="shared" si="18"/>
        <v>n/a</v>
      </c>
      <c r="R36" s="422" t="str">
        <f t="shared" si="19"/>
        <v>n/a</v>
      </c>
      <c r="S36" s="413" t="str">
        <f t="shared" si="20"/>
        <v>n/a</v>
      </c>
      <c r="T36" s="379">
        <f t="shared" si="21"/>
        <v>5.6129032257941009</v>
      </c>
    </row>
    <row r="37" spans="1:20" ht="12" hidden="1" customHeight="1" outlineLevel="1">
      <c r="A37" s="340" t="s">
        <v>39</v>
      </c>
      <c r="B37" s="3">
        <v>-977.67710248202445</v>
      </c>
      <c r="C37" s="3">
        <v>-1170.0691929484506</v>
      </c>
      <c r="D37" s="3">
        <v>-995.05916629852618</v>
      </c>
      <c r="E37" s="3">
        <v>-1244.8459982773761</v>
      </c>
      <c r="F37" s="3">
        <v>-1217.8468673189366</v>
      </c>
      <c r="G37" s="3">
        <v>-1292.4317666681377</v>
      </c>
      <c r="H37" s="404">
        <v>-1291.8823076923077</v>
      </c>
      <c r="I37" s="3">
        <v>-1190.8823076923077</v>
      </c>
      <c r="J37" s="369">
        <f t="shared" si="26"/>
        <v>0.13967063855865836</v>
      </c>
      <c r="K37" s="354">
        <f t="shared" si="27"/>
        <v>-4.0089793138820218E-2</v>
      </c>
      <c r="O37" s="378">
        <f t="shared" si="16"/>
        <v>0.19678489961358525</v>
      </c>
      <c r="P37" s="40">
        <f t="shared" si="17"/>
        <v>-0.14957237375758747</v>
      </c>
      <c r="Q37" s="40">
        <f t="shared" si="18"/>
        <v>0.25102711520966148</v>
      </c>
      <c r="R37" s="422">
        <f t="shared" si="19"/>
        <v>3.8226229153333735E-2</v>
      </c>
      <c r="S37" s="413">
        <f t="shared" si="20"/>
        <v>-4.251357711877457E-4</v>
      </c>
      <c r="T37" s="379">
        <f t="shared" si="21"/>
        <v>-7.8180496318133286E-2</v>
      </c>
    </row>
    <row r="38" spans="1:20" ht="12" hidden="1" customHeight="1" outlineLevel="1">
      <c r="A38" s="340" t="s">
        <v>40</v>
      </c>
      <c r="B38" s="3">
        <v>-808.95486484210733</v>
      </c>
      <c r="C38" s="3">
        <v>-779.04906402504275</v>
      </c>
      <c r="D38" s="3">
        <v>-703.9487121851613</v>
      </c>
      <c r="E38" s="3">
        <v>-701.06172825884801</v>
      </c>
      <c r="F38" s="3">
        <v>-417.65935919281708</v>
      </c>
      <c r="G38" s="3">
        <v>-481.51069156202152</v>
      </c>
      <c r="H38" s="404">
        <v>-374.29044222619154</v>
      </c>
      <c r="I38" s="3">
        <v>-398.46103303668576</v>
      </c>
      <c r="J38" s="369">
        <f t="shared" si="26"/>
        <v>-0.17294868218457393</v>
      </c>
      <c r="K38" s="354">
        <f t="shared" si="27"/>
        <v>-9.0317246852837374E-2</v>
      </c>
      <c r="O38" s="378">
        <f t="shared" si="16"/>
        <v>-3.6968441771966676E-2</v>
      </c>
      <c r="P38" s="40">
        <f t="shared" si="17"/>
        <v>-9.6400028326672049E-2</v>
      </c>
      <c r="Q38" s="40">
        <f t="shared" si="18"/>
        <v>-4.1011282162185525E-3</v>
      </c>
      <c r="R38" s="422">
        <f t="shared" si="19"/>
        <v>-0.31316933708833583</v>
      </c>
      <c r="S38" s="413">
        <f t="shared" si="20"/>
        <v>-0.22267470113281862</v>
      </c>
      <c r="T38" s="379">
        <f t="shared" si="21"/>
        <v>6.4577098647599085E-2</v>
      </c>
    </row>
    <row r="39" spans="1:20" ht="12" hidden="1" customHeight="1" outlineLevel="1">
      <c r="A39" s="340" t="s">
        <v>116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404">
        <v>-72.886923076923082</v>
      </c>
      <c r="I39" s="3">
        <v>-72.886923076923082</v>
      </c>
      <c r="J39" s="369" t="str">
        <f t="shared" si="26"/>
        <v>n/a</v>
      </c>
      <c r="K39" s="354" t="str">
        <f t="shared" si="27"/>
        <v>n/a</v>
      </c>
      <c r="O39" s="378" t="str">
        <f t="shared" si="16"/>
        <v>n/a</v>
      </c>
      <c r="P39" s="40" t="str">
        <f t="shared" si="17"/>
        <v>n/a</v>
      </c>
      <c r="Q39" s="40" t="str">
        <f t="shared" si="18"/>
        <v>n/a</v>
      </c>
      <c r="R39" s="422" t="str">
        <f t="shared" si="19"/>
        <v>n/a</v>
      </c>
      <c r="S39" s="413" t="str">
        <f t="shared" si="20"/>
        <v>n/a</v>
      </c>
      <c r="T39" s="379">
        <f t="shared" si="21"/>
        <v>0</v>
      </c>
    </row>
    <row r="40" spans="1:20" ht="12" hidden="1" customHeight="1" outlineLevel="1">
      <c r="A40" s="340" t="s">
        <v>41</v>
      </c>
      <c r="B40" s="3">
        <v>-7138.1872678977015</v>
      </c>
      <c r="C40" s="3">
        <v>-5995.9098817024578</v>
      </c>
      <c r="D40" s="3">
        <v>-7206.5964384009903</v>
      </c>
      <c r="E40" s="3">
        <v>-5782.3982763163167</v>
      </c>
      <c r="F40" s="3">
        <v>-1009.6788250784371</v>
      </c>
      <c r="G40" s="3">
        <v>-3858.6688898294115</v>
      </c>
      <c r="H40" s="404">
        <v>-3736.264634831005</v>
      </c>
      <c r="I40" s="3">
        <v>-2853.5302972781519</v>
      </c>
      <c r="J40" s="369">
        <f t="shared" si="26"/>
        <v>-0.26826529157254253</v>
      </c>
      <c r="K40" s="354">
        <f t="shared" si="27"/>
        <v>-0.14005141305428126</v>
      </c>
      <c r="O40" s="378">
        <f t="shared" si="16"/>
        <v>-0.16002345460063294</v>
      </c>
      <c r="P40" s="40">
        <f t="shared" si="17"/>
        <v>0.20191873803726579</v>
      </c>
      <c r="Q40" s="40">
        <f t="shared" si="18"/>
        <v>-0.19762424249201838</v>
      </c>
      <c r="R40" s="422">
        <f t="shared" si="19"/>
        <v>-0.33268711260622796</v>
      </c>
      <c r="S40" s="413">
        <f t="shared" si="20"/>
        <v>-3.1721886094201235E-2</v>
      </c>
      <c r="T40" s="379">
        <f t="shared" si="21"/>
        <v>-0.23626119234800402</v>
      </c>
    </row>
    <row r="41" spans="1:20" ht="12" customHeight="1" collapsed="1">
      <c r="A41" s="213" t="s">
        <v>80</v>
      </c>
      <c r="B41" s="3">
        <v>1506.653096133748</v>
      </c>
      <c r="C41" s="3">
        <v>-1782.0733804222671</v>
      </c>
      <c r="D41" s="3">
        <v>1324.5413662526821</v>
      </c>
      <c r="E41" s="3">
        <v>857.50564967076423</v>
      </c>
      <c r="F41" s="3">
        <v>-2325.938284933809</v>
      </c>
      <c r="G41" s="3">
        <v>-2480.0830088581447</v>
      </c>
      <c r="H41" s="404">
        <v>-135.14050135635398</v>
      </c>
      <c r="I41" s="3">
        <v>-1362.3526341911627</v>
      </c>
      <c r="J41" s="369" t="str">
        <f t="shared" si="26"/>
        <v>n/a</v>
      </c>
      <c r="K41" s="354">
        <f t="shared" si="27"/>
        <v>-0.2588405345543221</v>
      </c>
      <c r="O41" s="378" t="str">
        <f t="shared" si="16"/>
        <v>n/a</v>
      </c>
      <c r="P41" s="40" t="str">
        <f t="shared" si="17"/>
        <v>n/a</v>
      </c>
      <c r="Q41" s="40">
        <f t="shared" si="18"/>
        <v>-0.35260183523239375</v>
      </c>
      <c r="R41" s="422" t="str">
        <f t="shared" si="19"/>
        <v>n/a</v>
      </c>
      <c r="S41" s="413">
        <f t="shared" si="20"/>
        <v>-0.9455096862186988</v>
      </c>
      <c r="T41" s="379">
        <f t="shared" si="21"/>
        <v>9.0810091757670399</v>
      </c>
    </row>
    <row r="42" spans="1:20" ht="12" hidden="1" customHeight="1" outlineLevel="1">
      <c r="A42" s="342" t="s">
        <v>91</v>
      </c>
      <c r="B42" s="3">
        <v>-292.91144967845065</v>
      </c>
      <c r="C42" s="3">
        <v>539.92398721875634</v>
      </c>
      <c r="D42" s="3">
        <v>503.14533062535395</v>
      </c>
      <c r="E42" s="3">
        <v>577.07276675691583</v>
      </c>
      <c r="F42" s="3">
        <v>-40.192387328437405</v>
      </c>
      <c r="G42" s="3">
        <v>-372.90592103525938</v>
      </c>
      <c r="H42" s="404">
        <v>-79.086963558440061</v>
      </c>
      <c r="I42" s="3">
        <v>-67.620142635512266</v>
      </c>
      <c r="J42" s="369" t="str">
        <f t="shared" si="26"/>
        <v>n/a</v>
      </c>
      <c r="K42" s="354">
        <f t="shared" si="27"/>
        <v>-0.57416789468600316</v>
      </c>
      <c r="O42" s="378" t="str">
        <f t="shared" si="16"/>
        <v>n/a</v>
      </c>
      <c r="P42" s="40">
        <f t="shared" si="17"/>
        <v>-6.8118211941009976E-2</v>
      </c>
      <c r="Q42" s="40">
        <f t="shared" si="18"/>
        <v>0.14693058174599027</v>
      </c>
      <c r="R42" s="422" t="str">
        <f t="shared" si="19"/>
        <v>n/a</v>
      </c>
      <c r="S42" s="413">
        <f t="shared" si="20"/>
        <v>-0.78791711502225747</v>
      </c>
      <c r="T42" s="379">
        <f t="shared" si="21"/>
        <v>-0.14499002625704005</v>
      </c>
    </row>
    <row r="43" spans="1:20" ht="12" hidden="1" customHeight="1" outlineLevel="1">
      <c r="A43" s="342" t="s">
        <v>49</v>
      </c>
      <c r="B43" s="3">
        <v>-121.81192181011335</v>
      </c>
      <c r="C43" s="3">
        <v>-127.99163946893819</v>
      </c>
      <c r="D43" s="3">
        <v>395.83808248681339</v>
      </c>
      <c r="E43" s="3">
        <v>-263.37788307301389</v>
      </c>
      <c r="F43" s="3">
        <v>-1104.3808975774884</v>
      </c>
      <c r="G43" s="3">
        <v>-663.38841171971706</v>
      </c>
      <c r="H43" s="404">
        <v>1531.857775862069</v>
      </c>
      <c r="I43" s="3">
        <v>-80.118613793103449</v>
      </c>
      <c r="J43" s="369" t="str">
        <f t="shared" si="26"/>
        <v>n/a</v>
      </c>
      <c r="K43" s="354">
        <f t="shared" si="27"/>
        <v>-0.65247762399403464</v>
      </c>
      <c r="O43" s="378">
        <f t="shared" si="16"/>
        <v>5.0731632561040296E-2</v>
      </c>
      <c r="P43" s="40" t="str">
        <f t="shared" si="17"/>
        <v>n/a</v>
      </c>
      <c r="Q43" s="40" t="str">
        <f t="shared" si="18"/>
        <v>n/a</v>
      </c>
      <c r="R43" s="422">
        <f t="shared" si="19"/>
        <v>1.5187703841321096</v>
      </c>
      <c r="S43" s="413" t="str">
        <f t="shared" si="20"/>
        <v>n/a</v>
      </c>
      <c r="T43" s="379" t="str">
        <f t="shared" si="21"/>
        <v>n/a</v>
      </c>
    </row>
    <row r="44" spans="1:20" ht="12" hidden="1" customHeight="1" outlineLevel="1">
      <c r="A44" s="342" t="s">
        <v>103</v>
      </c>
      <c r="B44" s="3">
        <v>958.24780538365394</v>
      </c>
      <c r="C44" s="3">
        <v>-443.81304557578591</v>
      </c>
      <c r="D44" s="3">
        <v>-247.35039278782938</v>
      </c>
      <c r="E44" s="3">
        <v>-469.30896457030116</v>
      </c>
      <c r="F44" s="3">
        <v>-79.825820683888793</v>
      </c>
      <c r="G44" s="3">
        <v>1178.7411857722304</v>
      </c>
      <c r="H44" s="404">
        <v>-331.46274307348136</v>
      </c>
      <c r="I44" s="3">
        <v>-357.48838409912236</v>
      </c>
      <c r="J44" s="369" t="str">
        <f t="shared" si="26"/>
        <v>n/a</v>
      </c>
      <c r="K44" s="354" t="str">
        <f t="shared" si="27"/>
        <v>n/a</v>
      </c>
      <c r="O44" s="378" t="str">
        <f t="shared" si="16"/>
        <v>n/a</v>
      </c>
      <c r="P44" s="40">
        <f t="shared" si="17"/>
        <v>-0.44266984656359853</v>
      </c>
      <c r="Q44" s="40">
        <f t="shared" si="18"/>
        <v>0.89734473141856697</v>
      </c>
      <c r="R44" s="422" t="str">
        <f t="shared" si="19"/>
        <v>n/a</v>
      </c>
      <c r="S44" s="413" t="str">
        <f t="shared" si="20"/>
        <v>n/a</v>
      </c>
      <c r="T44" s="379">
        <f t="shared" si="21"/>
        <v>7.8517545544693146E-2</v>
      </c>
    </row>
    <row r="45" spans="1:20" ht="12" hidden="1" customHeight="1" outlineLevel="1">
      <c r="A45" s="342" t="s">
        <v>116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404">
        <v>0</v>
      </c>
      <c r="I45" s="3">
        <v>0</v>
      </c>
      <c r="J45" s="369" t="str">
        <f t="shared" si="26"/>
        <v>n/a</v>
      </c>
      <c r="K45" s="354" t="str">
        <f t="shared" si="27"/>
        <v>n/a</v>
      </c>
      <c r="O45" s="378" t="str">
        <f t="shared" si="16"/>
        <v>n/a</v>
      </c>
      <c r="P45" s="40" t="str">
        <f t="shared" si="17"/>
        <v>n/a</v>
      </c>
      <c r="Q45" s="40" t="str">
        <f t="shared" si="18"/>
        <v>n/a</v>
      </c>
      <c r="R45" s="422" t="str">
        <f t="shared" si="19"/>
        <v>n/a</v>
      </c>
      <c r="S45" s="413" t="str">
        <f t="shared" si="20"/>
        <v>n/a</v>
      </c>
      <c r="T45" s="379" t="str">
        <f t="shared" si="21"/>
        <v>n/a</v>
      </c>
    </row>
    <row r="46" spans="1:20" ht="12" hidden="1" customHeight="1" outlineLevel="1">
      <c r="A46" s="343" t="s">
        <v>41</v>
      </c>
      <c r="B46" s="3">
        <v>1969.3870975127008</v>
      </c>
      <c r="C46" s="3">
        <v>-681.47033731801196</v>
      </c>
      <c r="D46" s="3">
        <v>1260.8783186323815</v>
      </c>
      <c r="E46" s="3">
        <v>1808.1108970866117</v>
      </c>
      <c r="F46" s="3">
        <v>-187.00708517695242</v>
      </c>
      <c r="G46" s="3">
        <v>-1943.0232293997967</v>
      </c>
      <c r="H46" s="404">
        <v>-4.1408782788093106</v>
      </c>
      <c r="I46" s="3">
        <v>355.70527556734453</v>
      </c>
      <c r="J46" s="369" t="str">
        <f t="shared" si="26"/>
        <v>n/a</v>
      </c>
      <c r="K46" s="354" t="str">
        <f t="shared" si="27"/>
        <v>n/a</v>
      </c>
      <c r="O46" s="378" t="str">
        <f t="shared" si="16"/>
        <v>n/a</v>
      </c>
      <c r="P46" s="40" t="str">
        <f t="shared" si="17"/>
        <v>n/a</v>
      </c>
      <c r="Q46" s="40">
        <f t="shared" si="18"/>
        <v>0.43400903193243012</v>
      </c>
      <c r="R46" s="422" t="str">
        <f t="shared" si="19"/>
        <v>n/a</v>
      </c>
      <c r="S46" s="413">
        <f t="shared" si="20"/>
        <v>-0.99786884777487272</v>
      </c>
      <c r="T46" s="379" t="str">
        <f t="shared" si="21"/>
        <v>n/a</v>
      </c>
    </row>
    <row r="47" spans="1:20" ht="12" hidden="1" customHeight="1" outlineLevel="1">
      <c r="A47" s="340" t="s">
        <v>50</v>
      </c>
      <c r="B47" s="3">
        <v>-1006.2584352740428</v>
      </c>
      <c r="C47" s="3">
        <v>-1050.9602014476543</v>
      </c>
      <c r="D47" s="3">
        <v>-587.05984194931534</v>
      </c>
      <c r="E47" s="3">
        <v>-794.99116652944815</v>
      </c>
      <c r="F47" s="3">
        <v>-914.53209416704158</v>
      </c>
      <c r="G47" s="3">
        <v>-679.5066324756018</v>
      </c>
      <c r="H47" s="404">
        <v>-1252.3076923076924</v>
      </c>
      <c r="I47" s="3">
        <v>-1212.8307692307692</v>
      </c>
      <c r="J47" s="369">
        <f t="shared" si="26"/>
        <v>7.5859758377821773E-2</v>
      </c>
      <c r="K47" s="354">
        <f t="shared" si="27"/>
        <v>0.33599014061296395</v>
      </c>
      <c r="O47" s="378">
        <f t="shared" ref="O47:Q49" si="28">IF(OR(ISERROR((C47/B47)^(1/2)-1),AND(B47&lt;0,C47&gt;0)),"n/a",((C47/B47)-1))</f>
        <v>4.4423743053083165E-2</v>
      </c>
      <c r="P47" s="40">
        <f t="shared" si="28"/>
        <v>-0.44140621011084469</v>
      </c>
      <c r="Q47" s="40">
        <f t="shared" si="28"/>
        <v>0.35419102061163454</v>
      </c>
      <c r="R47" s="422">
        <f>IF(OR(ISERROR((G47/E47)^(1/2)-1),AND(E47&lt;0,G47&gt;0)),"n/a",((G47/E47)-1))</f>
        <v>-0.14526517893022217</v>
      </c>
      <c r="S47" s="413">
        <f t="shared" ref="S47:T49" si="29">IF(OR(ISERROR((H47/G47)^(1/2)-1),AND(G47&lt;0,H47&gt;0)),"n/a",((H47/G47)-1))</f>
        <v>0.84296610578360687</v>
      </c>
      <c r="T47" s="379">
        <f t="shared" si="29"/>
        <v>-3.1523341523341575E-2</v>
      </c>
    </row>
    <row r="48" spans="1:20" ht="12" hidden="1" customHeight="1" outlineLevel="1">
      <c r="A48" s="340" t="s">
        <v>51</v>
      </c>
      <c r="B48" s="31">
        <v>0</v>
      </c>
      <c r="C48" s="31">
        <v>-17.762143830633022</v>
      </c>
      <c r="D48" s="31">
        <v>-0.9101307547220977</v>
      </c>
      <c r="E48" s="31">
        <v>0</v>
      </c>
      <c r="F48" s="31">
        <v>0</v>
      </c>
      <c r="G48" s="31">
        <v>0</v>
      </c>
      <c r="H48" s="408">
        <v>0</v>
      </c>
      <c r="I48" s="31">
        <v>0</v>
      </c>
      <c r="J48" s="369">
        <f t="shared" si="26"/>
        <v>-1</v>
      </c>
      <c r="K48" s="354" t="str">
        <f t="shared" si="27"/>
        <v>n/a</v>
      </c>
      <c r="O48" s="378" t="str">
        <f t="shared" si="28"/>
        <v>n/a</v>
      </c>
      <c r="P48" s="40">
        <f t="shared" si="28"/>
        <v>-0.94876008417674984</v>
      </c>
      <c r="Q48" s="40">
        <f t="shared" si="28"/>
        <v>-1</v>
      </c>
      <c r="R48" s="422" t="str">
        <f>IF(OR(ISERROR((G48/E48)^(1/2)-1),AND(E48&lt;0,G48&gt;0)),"n/a",((G48/E48)-1))</f>
        <v>n/a</v>
      </c>
      <c r="S48" s="413" t="str">
        <f t="shared" si="29"/>
        <v>n/a</v>
      </c>
      <c r="T48" s="379" t="str">
        <f t="shared" si="29"/>
        <v>n/a</v>
      </c>
    </row>
    <row r="49" spans="1:20" ht="12" customHeight="1" collapsed="1" thickBot="1">
      <c r="A49" s="352" t="s">
        <v>101</v>
      </c>
      <c r="B49" s="353">
        <f>B15+B16+B25+B32+B41</f>
        <v>4997.232801938957</v>
      </c>
      <c r="C49" s="353">
        <f t="shared" ref="C49:I49" si="30">C15+C16+C25+C32+C41</f>
        <v>-72659.491560267823</v>
      </c>
      <c r="D49" s="353">
        <f t="shared" si="30"/>
        <v>-723.51796064474775</v>
      </c>
      <c r="E49" s="353">
        <f t="shared" si="30"/>
        <v>13281.894907902375</v>
      </c>
      <c r="F49" s="353">
        <f t="shared" si="30"/>
        <v>-3064.2488291559985</v>
      </c>
      <c r="G49" s="353">
        <f t="shared" si="30"/>
        <v>-3819.9470471938571</v>
      </c>
      <c r="H49" s="409">
        <f t="shared" si="30"/>
        <v>20671.818971679782</v>
      </c>
      <c r="I49" s="353">
        <f t="shared" si="30"/>
        <v>34024.631790966239</v>
      </c>
      <c r="J49" s="372">
        <f t="shared" ref="J49:J54" si="31">IF(OR(ISERROR((G49/D49)^(1/2)-1),AND(D49&lt;0,G49&gt;0)),"n/a",((G49/D49)^(1/2)-1))</f>
        <v>1.2977565515533036</v>
      </c>
      <c r="K49" s="355" t="str">
        <f t="shared" ref="K49:K54" si="32">IF(OR(ISERROR((I49/G49)^(1/2)-1),AND(G49&lt;0,I49&gt;0)),"n/a",((I49/G49)^(1/2)-1))</f>
        <v>n/a</v>
      </c>
      <c r="O49" s="380" t="str">
        <f t="shared" si="28"/>
        <v>n/a</v>
      </c>
      <c r="P49" s="381">
        <f t="shared" si="28"/>
        <v>-0.99004234759825394</v>
      </c>
      <c r="Q49" s="381" t="str">
        <f t="shared" si="28"/>
        <v>n/a</v>
      </c>
      <c r="R49" s="425" t="str">
        <f>IF(OR(ISERROR((G49/E49)^(1/2)-1),AND(E49&lt;0,G49&gt;0)),"n/a",((G49/E49)-1))</f>
        <v>n/a</v>
      </c>
      <c r="S49" s="417" t="str">
        <f t="shared" si="29"/>
        <v>n/a</v>
      </c>
      <c r="T49" s="382">
        <f t="shared" si="29"/>
        <v>0.64594280926993886</v>
      </c>
    </row>
    <row r="50" spans="1:20" ht="12" customHeight="1">
      <c r="A50" s="344" t="s">
        <v>94</v>
      </c>
      <c r="B50" s="42">
        <v>0</v>
      </c>
      <c r="C50" s="42">
        <v>0</v>
      </c>
      <c r="D50" s="42">
        <v>7363.8729794232386</v>
      </c>
      <c r="E50" s="42">
        <v>7319.720485520993</v>
      </c>
      <c r="F50" s="42">
        <v>0</v>
      </c>
      <c r="G50" s="42">
        <v>13252.826448033346</v>
      </c>
      <c r="H50" s="410">
        <v>0</v>
      </c>
      <c r="I50" s="42">
        <v>0</v>
      </c>
      <c r="J50" s="371">
        <f t="shared" si="31"/>
        <v>0.34153223018166057</v>
      </c>
      <c r="K50" s="356">
        <f t="shared" si="32"/>
        <v>-1</v>
      </c>
      <c r="O50" s="115"/>
      <c r="P50" s="115"/>
      <c r="Q50" s="115"/>
      <c r="R50" s="115"/>
      <c r="S50" s="115"/>
      <c r="T50" s="115"/>
    </row>
    <row r="51" spans="1:20" ht="12" customHeight="1">
      <c r="A51" s="344" t="s">
        <v>93</v>
      </c>
      <c r="B51" s="42">
        <v>0</v>
      </c>
      <c r="C51" s="42">
        <v>0</v>
      </c>
      <c r="D51" s="42">
        <v>-1701.7503209896295</v>
      </c>
      <c r="E51" s="42">
        <v>-1026.6670482991376</v>
      </c>
      <c r="F51" s="42">
        <v>0</v>
      </c>
      <c r="G51" s="42">
        <v>3507.543340153039</v>
      </c>
      <c r="H51" s="410">
        <v>2368.7086909881596</v>
      </c>
      <c r="I51" s="42">
        <v>1653.0881572823555</v>
      </c>
      <c r="J51" s="371" t="str">
        <f t="shared" si="31"/>
        <v>n/a</v>
      </c>
      <c r="K51" s="356">
        <f t="shared" si="32"/>
        <v>-0.31349060610542734</v>
      </c>
      <c r="O51" s="115"/>
      <c r="P51" s="115"/>
      <c r="Q51" s="115"/>
      <c r="R51" s="115"/>
      <c r="S51" s="115"/>
      <c r="T51" s="115"/>
    </row>
    <row r="52" spans="1:20" ht="12" customHeight="1">
      <c r="A52" s="352" t="s">
        <v>145</v>
      </c>
      <c r="B52" s="353">
        <f>B49+B50+B51</f>
        <v>4997.232801938957</v>
      </c>
      <c r="C52" s="353">
        <f t="shared" ref="C52:I52" si="33">C49+C50+C51</f>
        <v>-72659.491560267823</v>
      </c>
      <c r="D52" s="353">
        <f t="shared" si="33"/>
        <v>4938.6046977888618</v>
      </c>
      <c r="E52" s="353">
        <f t="shared" si="33"/>
        <v>19574.948345124227</v>
      </c>
      <c r="F52" s="353">
        <f>F49+F50+F51</f>
        <v>-3064.2488291559985</v>
      </c>
      <c r="G52" s="353">
        <f t="shared" si="33"/>
        <v>12940.422740992528</v>
      </c>
      <c r="H52" s="409">
        <f t="shared" si="33"/>
        <v>23040.527662667941</v>
      </c>
      <c r="I52" s="353">
        <f t="shared" si="33"/>
        <v>35677.719948248596</v>
      </c>
      <c r="J52" s="372">
        <f t="shared" si="31"/>
        <v>0.6187213673694163</v>
      </c>
      <c r="K52" s="355">
        <f t="shared" si="32"/>
        <v>0.66044430888177663</v>
      </c>
      <c r="O52" s="115"/>
      <c r="P52" s="115"/>
      <c r="Q52" s="115"/>
      <c r="R52" s="115"/>
      <c r="S52" s="115"/>
      <c r="T52" s="115"/>
    </row>
    <row r="53" spans="1:20" ht="12" customHeight="1">
      <c r="A53" s="345" t="s">
        <v>81</v>
      </c>
      <c r="B53" s="3">
        <v>10076.649688575997</v>
      </c>
      <c r="C53" s="3">
        <v>10704.534115569264</v>
      </c>
      <c r="D53" s="3">
        <v>10619.731283433101</v>
      </c>
      <c r="E53" s="3">
        <v>10534.685100437679</v>
      </c>
      <c r="F53" s="3">
        <v>8743.6563897460219</v>
      </c>
      <c r="G53" s="3">
        <v>9693.8362070560124</v>
      </c>
      <c r="H53" s="404">
        <v>11062.034404187416</v>
      </c>
      <c r="I53" s="3">
        <v>11532.607652561543</v>
      </c>
      <c r="J53" s="369">
        <f t="shared" si="31"/>
        <v>-4.4587157237850561E-2</v>
      </c>
      <c r="K53" s="354">
        <f t="shared" si="32"/>
        <v>9.0726638630003631E-2</v>
      </c>
      <c r="O53" s="62"/>
      <c r="P53" s="62"/>
      <c r="Q53" s="62"/>
      <c r="R53" s="62"/>
      <c r="S53" s="62"/>
      <c r="T53" s="62"/>
    </row>
    <row r="54" spans="1:20" ht="12" customHeight="1" thickBot="1">
      <c r="A54" s="350" t="s">
        <v>146</v>
      </c>
      <c r="B54" s="351">
        <f t="shared" ref="B54:I54" si="34">B52+B53</f>
        <v>15073.882490514954</v>
      </c>
      <c r="C54" s="351">
        <f t="shared" si="34"/>
        <v>-61954.957444698557</v>
      </c>
      <c r="D54" s="351">
        <f t="shared" si="34"/>
        <v>15558.335981221962</v>
      </c>
      <c r="E54" s="351">
        <f t="shared" si="34"/>
        <v>30109.633445561907</v>
      </c>
      <c r="F54" s="351">
        <f>F52+F53</f>
        <v>5679.4075605900234</v>
      </c>
      <c r="G54" s="351">
        <f t="shared" si="34"/>
        <v>22634.25894804854</v>
      </c>
      <c r="H54" s="411">
        <f t="shared" si="34"/>
        <v>34102.56206685536</v>
      </c>
      <c r="I54" s="351">
        <f t="shared" si="34"/>
        <v>47210.327600810138</v>
      </c>
      <c r="J54" s="373">
        <f t="shared" si="31"/>
        <v>0.20615068318405405</v>
      </c>
      <c r="K54" s="357">
        <f t="shared" si="32"/>
        <v>0.44422669089984201</v>
      </c>
      <c r="O54" s="115"/>
      <c r="P54" s="115"/>
      <c r="Q54" s="115"/>
      <c r="R54" s="115"/>
      <c r="S54" s="115"/>
    </row>
    <row r="55" spans="1:20" ht="12" customHeight="1">
      <c r="A55" s="218" t="s">
        <v>54</v>
      </c>
      <c r="B55" s="34"/>
      <c r="C55" s="34"/>
      <c r="D55" s="34"/>
      <c r="E55" s="34"/>
      <c r="F55" s="34"/>
      <c r="G55" s="34"/>
      <c r="H55" s="412"/>
      <c r="I55" s="34"/>
      <c r="J55" s="374"/>
      <c r="K55" s="347"/>
    </row>
    <row r="56" spans="1:20" ht="12" customHeight="1">
      <c r="A56" s="219" t="s">
        <v>8</v>
      </c>
      <c r="B56" s="40">
        <f t="shared" ref="B56:I56" si="35">IF(ISERR(B15/B$5),"n/a",B15/B$5)</f>
        <v>0.37713542794338833</v>
      </c>
      <c r="C56" s="40">
        <f t="shared" si="35"/>
        <v>0.24969948146785592</v>
      </c>
      <c r="D56" s="40">
        <f t="shared" si="35"/>
        <v>0.39408976045353306</v>
      </c>
      <c r="E56" s="40">
        <f t="shared" si="35"/>
        <v>0.3686581232556545</v>
      </c>
      <c r="F56" s="40">
        <f>IF(ISERR(F15/F$5),"n/a",F15/F$5)</f>
        <v>0.3729426304848385</v>
      </c>
      <c r="G56" s="40">
        <f t="shared" si="35"/>
        <v>0.36276944104528119</v>
      </c>
      <c r="H56" s="413">
        <f t="shared" si="35"/>
        <v>0.38858509891602305</v>
      </c>
      <c r="I56" s="40">
        <f t="shared" si="35"/>
        <v>0.40577604705822229</v>
      </c>
      <c r="J56" s="375"/>
      <c r="K56" s="348"/>
    </row>
    <row r="57" spans="1:20" ht="12" customHeight="1">
      <c r="A57" s="219" t="s">
        <v>95</v>
      </c>
      <c r="B57" s="40" t="e">
        <f>#REF!</f>
        <v>#REF!</v>
      </c>
      <c r="C57" s="40" t="e">
        <f>#REF!</f>
        <v>#REF!</v>
      </c>
      <c r="D57" s="40" t="e">
        <f>#REF!</f>
        <v>#REF!</v>
      </c>
      <c r="E57" s="40" t="e">
        <f>#REF!</f>
        <v>#REF!</v>
      </c>
      <c r="F57" s="40" t="e">
        <f>#REF!</f>
        <v>#REF!</v>
      </c>
      <c r="G57" s="40" t="e">
        <f>#REF!</f>
        <v>#REF!</v>
      </c>
      <c r="H57" s="413" t="e">
        <f>#REF!</f>
        <v>#REF!</v>
      </c>
      <c r="I57" s="40" t="e">
        <f>#REF!</f>
        <v>#REF!</v>
      </c>
      <c r="J57" s="375"/>
      <c r="K57" s="348"/>
    </row>
    <row r="58" spans="1:20" ht="12" customHeight="1">
      <c r="A58" s="219" t="s">
        <v>79</v>
      </c>
      <c r="B58" s="40">
        <f t="shared" ref="B58:I58" si="36">IF(ISERR(B16/B$5),"n/a",B16/B$5)</f>
        <v>-0.24899128641376389</v>
      </c>
      <c r="C58" s="40">
        <f t="shared" si="36"/>
        <v>-0.34589351312062061</v>
      </c>
      <c r="D58" s="40">
        <f t="shared" si="36"/>
        <v>-0.26732693341779928</v>
      </c>
      <c r="E58" s="40">
        <f t="shared" si="36"/>
        <v>-0.21208791442842956</v>
      </c>
      <c r="F58" s="40">
        <f>IF(ISERR(F16/F$5),"n/a",F16/F$5)</f>
        <v>-0.22286480003016551</v>
      </c>
      <c r="G58" s="40">
        <f t="shared" si="36"/>
        <v>-0.22961142712188906</v>
      </c>
      <c r="H58" s="413">
        <f t="shared" si="36"/>
        <v>-0.21889798178773021</v>
      </c>
      <c r="I58" s="40">
        <f t="shared" si="36"/>
        <v>-0.21289075136288077</v>
      </c>
      <c r="J58" s="375"/>
      <c r="K58" s="348"/>
    </row>
    <row r="59" spans="1:20" ht="12" customHeight="1">
      <c r="A59" s="219" t="s">
        <v>52</v>
      </c>
      <c r="B59" s="40">
        <f t="shared" ref="B59:I59" si="37">IF(ISERR(B25/B$5),"n/a",B25/B$5)</f>
        <v>-5.5685577657243898E-2</v>
      </c>
      <c r="C59" s="40">
        <f t="shared" si="37"/>
        <v>-7.6861198051362836E-2</v>
      </c>
      <c r="D59" s="40">
        <f t="shared" si="37"/>
        <v>-5.6780399821219699E-2</v>
      </c>
      <c r="E59" s="40">
        <f t="shared" si="37"/>
        <v>-5.8995755576707117E-2</v>
      </c>
      <c r="F59" s="40">
        <f>IF(ISERR(F25/F$5),"n/a",F25/F$5)</f>
        <v>-7.4256789187450239E-2</v>
      </c>
      <c r="G59" s="40">
        <f t="shared" si="37"/>
        <v>-6.5215860555293964E-2</v>
      </c>
      <c r="H59" s="413">
        <f t="shared" si="37"/>
        <v>-4.3206300332185497E-2</v>
      </c>
      <c r="I59" s="40">
        <f t="shared" si="37"/>
        <v>-4.1158030658013024E-2</v>
      </c>
      <c r="J59" s="375"/>
      <c r="K59" s="348"/>
    </row>
    <row r="60" spans="1:20" ht="12" customHeight="1">
      <c r="A60" s="219" t="s">
        <v>148</v>
      </c>
      <c r="B60" s="40">
        <f t="shared" ref="B60:I60" si="38">IF(ISERR(B32/B$5),"n/a",B32/B$5)</f>
        <v>-6.4095091344773134E-2</v>
      </c>
      <c r="C60" s="40">
        <f t="shared" si="38"/>
        <v>-9.8011599381405898E-2</v>
      </c>
      <c r="D60" s="40">
        <f t="shared" si="38"/>
        <v>-7.6044933260566536E-2</v>
      </c>
      <c r="E60" s="40">
        <f t="shared" si="38"/>
        <v>-6.602770136548787E-2</v>
      </c>
      <c r="F60" s="40">
        <f>IF(ISERR(F32/F$5),"n/a",F32/F$5)</f>
        <v>-7.7882014157208537E-2</v>
      </c>
      <c r="G60" s="40">
        <f t="shared" si="38"/>
        <v>-7.1716959165430985E-2</v>
      </c>
      <c r="H60" s="413">
        <f t="shared" si="38"/>
        <v>-6.9802727821057384E-2</v>
      </c>
      <c r="I60" s="40">
        <f t="shared" si="38"/>
        <v>-6.2440392407329355E-2</v>
      </c>
      <c r="J60" s="375"/>
      <c r="K60" s="348"/>
    </row>
    <row r="61" spans="1:20" ht="12" customHeight="1">
      <c r="A61" s="219" t="s">
        <v>80</v>
      </c>
      <c r="B61" s="40">
        <f>IF(ISERR(B41/B$5),"n/a",B41/B$5)</f>
        <v>3.6099596170781315E-3</v>
      </c>
      <c r="C61" s="40">
        <f t="shared" ref="C61:I61" si="39">IF(ISERR(C41/C$5),"n/a",C41/C$5)</f>
        <v>-6.8154426731949283E-3</v>
      </c>
      <c r="D61" s="40">
        <f t="shared" si="39"/>
        <v>3.9208044101525386E-3</v>
      </c>
      <c r="E61" s="40">
        <f t="shared" si="39"/>
        <v>2.1772915680545331E-3</v>
      </c>
      <c r="F61" s="40">
        <f>IF(ISERR(F41/F$5),"n/a",F41/F$5)</f>
        <v>-6.4927905832346464E-3</v>
      </c>
      <c r="G61" s="40">
        <f t="shared" si="39"/>
        <v>-6.9871505256107469E-3</v>
      </c>
      <c r="H61" s="413">
        <f t="shared" si="39"/>
        <v>-3.6812227994841295E-4</v>
      </c>
      <c r="I61" s="40">
        <f t="shared" si="39"/>
        <v>-3.4374278594842176E-3</v>
      </c>
      <c r="J61" s="375"/>
      <c r="K61" s="348"/>
    </row>
    <row r="62" spans="1:20" ht="12" customHeight="1">
      <c r="A62" s="219" t="s">
        <v>10</v>
      </c>
      <c r="B62" s="40">
        <f t="shared" ref="B62:I62" si="40">IF(ISERR(B49/B$5),"n/a",B49/B$5)</f>
        <v>1.1973432144685556E-2</v>
      </c>
      <c r="C62" s="40">
        <f t="shared" si="40"/>
        <v>-0.27788227175872832</v>
      </c>
      <c r="D62" s="40">
        <f t="shared" si="40"/>
        <v>-2.1417016358999301E-3</v>
      </c>
      <c r="E62" s="40">
        <f t="shared" si="40"/>
        <v>3.3724043453084475E-2</v>
      </c>
      <c r="F62" s="40">
        <f>IF(ISERR(F49/F$5),"n/a",F49/F$5)</f>
        <v>-8.55376347322046E-3</v>
      </c>
      <c r="G62" s="40">
        <f t="shared" si="40"/>
        <v>-1.0761956322943552E-2</v>
      </c>
      <c r="H62" s="413">
        <f t="shared" si="40"/>
        <v>5.6309966695101549E-2</v>
      </c>
      <c r="I62" s="40">
        <f t="shared" si="40"/>
        <v>8.5849444770514913E-2</v>
      </c>
      <c r="J62" s="375"/>
      <c r="K62" s="348"/>
    </row>
    <row r="63" spans="1:20" ht="12" customHeight="1">
      <c r="A63" s="219" t="s">
        <v>145</v>
      </c>
      <c r="B63" s="40">
        <f t="shared" ref="B63:I63" si="41">B52/B5</f>
        <v>1.1973432144685556E-2</v>
      </c>
      <c r="C63" s="40">
        <f t="shared" si="41"/>
        <v>-0.27788227175872832</v>
      </c>
      <c r="D63" s="40">
        <f t="shared" si="41"/>
        <v>1.4618873802237059E-2</v>
      </c>
      <c r="E63" s="40">
        <f t="shared" si="41"/>
        <v>4.9702727898417856E-2</v>
      </c>
      <c r="F63" s="40">
        <f t="shared" si="41"/>
        <v>-8.55376347322046E-3</v>
      </c>
      <c r="G63" s="40">
        <f t="shared" si="41"/>
        <v>3.6457119069566932E-2</v>
      </c>
      <c r="H63" s="413">
        <f t="shared" si="41"/>
        <v>6.2762321356424428E-2</v>
      </c>
      <c r="I63" s="40">
        <f t="shared" si="41"/>
        <v>9.0020443631906963E-2</v>
      </c>
      <c r="J63" s="375"/>
      <c r="K63" s="348"/>
    </row>
    <row r="64" spans="1:20" ht="12" customHeight="1" thickBot="1">
      <c r="A64" s="224" t="s">
        <v>146</v>
      </c>
      <c r="B64" s="346">
        <f t="shared" ref="B64:I64" si="42">IF(ISERR(B54/B$5),"n/a",B54/B$5)</f>
        <v>3.6117210526416699E-2</v>
      </c>
      <c r="C64" s="346">
        <f t="shared" si="42"/>
        <v>-0.23694336351319101</v>
      </c>
      <c r="D64" s="346">
        <f t="shared" si="42"/>
        <v>4.6054576990970944E-2</v>
      </c>
      <c r="E64" s="346">
        <f t="shared" si="42"/>
        <v>7.6451334219669834E-2</v>
      </c>
      <c r="F64" s="346">
        <f>IF(ISERR(F54/F$5),"n/a",F54/F$5)</f>
        <v>1.5853904708739916E-2</v>
      </c>
      <c r="G64" s="346">
        <f t="shared" si="42"/>
        <v>6.3767613318104419E-2</v>
      </c>
      <c r="H64" s="414">
        <f t="shared" si="42"/>
        <v>9.2895266586509539E-2</v>
      </c>
      <c r="I64" s="346">
        <f t="shared" si="42"/>
        <v>0.11911900874823747</v>
      </c>
      <c r="J64" s="376"/>
      <c r="K64" s="349"/>
    </row>
    <row r="65" spans="1:11">
      <c r="A65" s="5"/>
      <c r="B65" s="73"/>
      <c r="C65" s="6"/>
      <c r="D65" s="6"/>
      <c r="E65" s="6"/>
      <c r="F65" s="73"/>
      <c r="G65" s="73"/>
      <c r="H65" s="6"/>
      <c r="I65" s="6"/>
      <c r="J65" s="6"/>
      <c r="K65" s="6"/>
    </row>
    <row r="66" spans="1:11">
      <c r="A66" s="5"/>
      <c r="B66" s="73"/>
      <c r="C66" s="6"/>
      <c r="D66" s="6"/>
      <c r="E66" s="6"/>
      <c r="F66" s="73"/>
      <c r="G66" s="73"/>
      <c r="H66" s="6"/>
      <c r="I66" s="6"/>
      <c r="J66" s="6"/>
      <c r="K66" s="6"/>
    </row>
    <row r="67" spans="1:11">
      <c r="A67" s="136"/>
      <c r="B67" s="137"/>
      <c r="C67" s="138"/>
      <c r="D67" s="138"/>
      <c r="E67" s="138"/>
      <c r="F67" s="137"/>
      <c r="G67" s="137"/>
      <c r="H67" s="138"/>
      <c r="I67" s="138"/>
      <c r="J67" s="138"/>
      <c r="K67" s="138"/>
    </row>
    <row r="68" spans="1:11">
      <c r="A68" s="136"/>
      <c r="B68" s="137"/>
      <c r="C68" s="138"/>
      <c r="D68" s="138"/>
      <c r="E68" s="138"/>
      <c r="F68" s="137"/>
      <c r="G68" s="137"/>
      <c r="H68" s="138"/>
      <c r="I68" s="138"/>
      <c r="J68" s="138"/>
      <c r="K68" s="138"/>
    </row>
    <row r="69" spans="1:11">
      <c r="A69" s="136"/>
      <c r="B69" s="137"/>
      <c r="C69" s="138"/>
      <c r="D69" s="138"/>
      <c r="E69" s="138"/>
      <c r="F69" s="137"/>
      <c r="G69" s="137"/>
      <c r="H69" s="138"/>
      <c r="I69" s="138"/>
      <c r="J69" s="138"/>
      <c r="K69" s="138"/>
    </row>
    <row r="70" spans="1:11">
      <c r="A70" s="136"/>
      <c r="B70" s="137"/>
      <c r="C70" s="138"/>
      <c r="D70" s="138"/>
      <c r="E70" s="138"/>
      <c r="F70" s="137"/>
      <c r="G70" s="137"/>
      <c r="H70" s="138"/>
      <c r="I70" s="138"/>
      <c r="J70" s="138"/>
      <c r="K70" s="138"/>
    </row>
  </sheetData>
  <pageMargins left="0.70866141732283472" right="0.70866141732283472" top="0.74803149606299213" bottom="0.74803149606299213" header="0.31496062992125984" footer="0.31496062992125984"/>
  <pageSetup paperSize="9" scale="9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1"/>
  </sheetPr>
  <dimension ref="A1:R38"/>
  <sheetViews>
    <sheetView showGridLines="0" zoomScale="115" zoomScaleNormal="115" workbookViewId="0">
      <selection activeCell="V20" sqref="V20"/>
    </sheetView>
  </sheetViews>
  <sheetFormatPr defaultColWidth="9" defaultRowHeight="14.25" outlineLevelRow="1" outlineLevelCol="1"/>
  <cols>
    <col min="1" max="1" width="24.875" style="13" customWidth="1"/>
    <col min="2" max="2" width="7.875" style="12" customWidth="1" outlineLevel="1"/>
    <col min="3" max="3" width="7.875" style="13" customWidth="1" outlineLevel="1"/>
    <col min="4" max="5" width="7.875" style="13" customWidth="1"/>
    <col min="6" max="6" width="7.875" style="13" hidden="1" customWidth="1" outlineLevel="1"/>
    <col min="7" max="7" width="7.875" style="12" customWidth="1" collapsed="1"/>
    <col min="8" max="9" width="7.875" style="13" customWidth="1"/>
    <col min="10" max="10" width="4.625" style="13" customWidth="1"/>
    <col min="11" max="15" width="9" style="13"/>
    <col min="16" max="16" width="9" style="12"/>
    <col min="17" max="16384" width="9" style="13"/>
  </cols>
  <sheetData>
    <row r="1" spans="1:18" ht="14.25" customHeight="1"/>
    <row r="2" spans="1:18" ht="19.5" customHeight="1">
      <c r="A2" s="186" t="s">
        <v>166</v>
      </c>
      <c r="B2" s="186"/>
      <c r="C2" s="186"/>
      <c r="D2" s="186"/>
      <c r="E2" s="186"/>
      <c r="F2" s="186"/>
      <c r="G2" s="186"/>
      <c r="H2" s="186"/>
      <c r="I2" s="186"/>
      <c r="M2" s="186" t="s">
        <v>62</v>
      </c>
      <c r="N2" s="186"/>
      <c r="O2" s="186"/>
      <c r="P2" s="186"/>
      <c r="Q2" s="186"/>
      <c r="R2" s="186"/>
    </row>
    <row r="3" spans="1:18" ht="15" customHeight="1" outlineLevel="1">
      <c r="A3" s="212"/>
      <c r="B3" s="36"/>
      <c r="C3" s="36"/>
      <c r="D3" s="36"/>
      <c r="E3" s="37"/>
      <c r="F3" s="37"/>
      <c r="G3" s="37"/>
      <c r="H3" s="402"/>
      <c r="I3" s="418"/>
      <c r="M3" s="455">
        <v>2009</v>
      </c>
      <c r="N3" s="46">
        <v>2010</v>
      </c>
      <c r="O3" s="46">
        <v>2011</v>
      </c>
      <c r="P3" s="46">
        <v>2012</v>
      </c>
      <c r="Q3" s="460">
        <v>2013</v>
      </c>
      <c r="R3" s="461">
        <v>2014</v>
      </c>
    </row>
    <row r="4" spans="1:18" ht="12" customHeight="1">
      <c r="A4" s="270" t="s">
        <v>170</v>
      </c>
      <c r="B4" s="363" t="s">
        <v>75</v>
      </c>
      <c r="C4" s="363" t="s">
        <v>76</v>
      </c>
      <c r="D4" s="363" t="s">
        <v>77</v>
      </c>
      <c r="E4" s="363" t="s">
        <v>92</v>
      </c>
      <c r="F4" s="363" t="s">
        <v>110</v>
      </c>
      <c r="G4" s="364" t="s">
        <v>113</v>
      </c>
      <c r="H4" s="403" t="s">
        <v>78</v>
      </c>
      <c r="I4" s="419" t="s">
        <v>109</v>
      </c>
      <c r="K4" s="87"/>
      <c r="M4" s="388" t="s">
        <v>1</v>
      </c>
      <c r="N4" s="363" t="s">
        <v>1</v>
      </c>
      <c r="O4" s="363" t="s">
        <v>1</v>
      </c>
      <c r="P4" s="363" t="s">
        <v>1</v>
      </c>
      <c r="Q4" s="403" t="s">
        <v>67</v>
      </c>
      <c r="R4" s="419" t="s">
        <v>67</v>
      </c>
    </row>
    <row r="5" spans="1:18" ht="12" customHeight="1">
      <c r="A5" s="213" t="s">
        <v>7</v>
      </c>
      <c r="B5" s="3">
        <f>'PL_Group detail'!B5</f>
        <v>417360.09705095243</v>
      </c>
      <c r="C5" s="3">
        <f>'PL_Group detail'!C5</f>
        <v>261475.80808377199</v>
      </c>
      <c r="D5" s="3">
        <f>'PL_Group detail'!D5</f>
        <v>337823.88196231163</v>
      </c>
      <c r="E5" s="3">
        <f>'PL_Group detail'!E5</f>
        <v>393840.522901105</v>
      </c>
      <c r="F5" s="3">
        <f>'PL_Group detail'!F5</f>
        <v>358233.99124249112</v>
      </c>
      <c r="G5" s="3">
        <f>'PL_Group detail'!G5</f>
        <v>354949.13123277255</v>
      </c>
      <c r="H5" s="404">
        <f>'PL_Group detail'!H5</f>
        <v>367107.63981819298</v>
      </c>
      <c r="I5" s="426">
        <f>'PL_Group detail'!I5</f>
        <v>396329.08380383649</v>
      </c>
      <c r="M5" s="456"/>
      <c r="N5" s="12"/>
      <c r="O5" s="12"/>
      <c r="Q5" s="445"/>
      <c r="R5" s="427"/>
    </row>
    <row r="6" spans="1:18" ht="4.5" customHeight="1">
      <c r="A6" s="213"/>
      <c r="C6" s="12"/>
      <c r="D6" s="12"/>
      <c r="E6" s="12"/>
      <c r="F6" s="12"/>
      <c r="H6" s="445"/>
      <c r="I6" s="427"/>
      <c r="M6" s="456"/>
      <c r="N6" s="12"/>
      <c r="O6" s="12"/>
      <c r="Q6" s="445"/>
      <c r="R6" s="427"/>
    </row>
    <row r="7" spans="1:18" ht="12" customHeight="1">
      <c r="A7" s="214" t="s">
        <v>96</v>
      </c>
      <c r="B7" s="87"/>
      <c r="C7" s="87"/>
      <c r="D7" s="87"/>
      <c r="E7" s="87"/>
      <c r="F7" s="87"/>
      <c r="G7" s="87"/>
      <c r="H7" s="446"/>
      <c r="I7" s="426"/>
      <c r="M7" s="457"/>
      <c r="N7" s="32"/>
      <c r="O7" s="32"/>
      <c r="P7" s="32"/>
      <c r="Q7" s="459"/>
      <c r="R7" s="458"/>
    </row>
    <row r="8" spans="1:18" ht="12" customHeight="1">
      <c r="A8" s="213" t="s">
        <v>36</v>
      </c>
      <c r="B8" s="3">
        <f>'PL_Group detail'!B8</f>
        <v>-170274.42067077209</v>
      </c>
      <c r="C8" s="3">
        <f>'PL_Group detail'!C8</f>
        <v>-100377.05825078156</v>
      </c>
      <c r="D8" s="3">
        <f>'PL_Group detail'!D8</f>
        <v>-136190.85225473807</v>
      </c>
      <c r="E8" s="3">
        <f>'PL_Group detail'!E8</f>
        <v>-161491.92443197922</v>
      </c>
      <c r="F8" s="3">
        <f>'PL_Group detail'!F8</f>
        <v>-150121.2264880416</v>
      </c>
      <c r="G8" s="3">
        <f>'PL_Group detail'!G8</f>
        <v>-139058.43609110394</v>
      </c>
      <c r="H8" s="404">
        <f>'PL_Group detail'!H8</f>
        <v>-148024.85700720633</v>
      </c>
      <c r="I8" s="426">
        <f>'PL_Group detail'!I8</f>
        <v>-155865.39622591977</v>
      </c>
      <c r="M8" s="378">
        <f>IF(OR(ISERROR((C8/B8)^(1/2)-1),AND(B8&lt;0,C8&gt;0)),"n/a",((C8/B8)-1))</f>
        <v>-0.41049831292709571</v>
      </c>
      <c r="N8" s="40">
        <f t="shared" ref="N8" si="0">IF(OR(ISERROR((D8/C8)^(1/2)-1),AND(C8&lt;0,D8&gt;0)),"n/a",((D8/C8)-1))</f>
        <v>0.35679262401254586</v>
      </c>
      <c r="O8" s="462">
        <f>IF(OR(ISERROR((E8/D8)^(1/2)-1),AND(D8&lt;0,E8&gt;0)),"n/a",((E8/D8)-1))</f>
        <v>0.18577659041237782</v>
      </c>
      <c r="P8" s="40">
        <f t="shared" ref="P8" si="1">IF(OR(ISERROR((G8/E8)^(1/2)-1),AND(E8&lt;0,G8&gt;0)),"n/a",((G8/E8)-1))</f>
        <v>-0.13891399473863053</v>
      </c>
      <c r="Q8" s="413">
        <f>IF(OR(ISERROR((H8/G8)^(1/2)-1),AND(G8&lt;0,H8&gt;0)),"n/a",((H8/G8)-1))</f>
        <v>6.4479517878570425E-2</v>
      </c>
      <c r="R8" s="379">
        <f>IF(OR(ISERROR((I8/H8)^(1/2)-1),AND(H8&lt;0,I8&gt;0)),"n/a",((I8/H8)-1))</f>
        <v>5.2967720268304319E-2</v>
      </c>
    </row>
    <row r="9" spans="1:18" ht="12" customHeight="1" outlineLevel="1">
      <c r="A9" s="340" t="s">
        <v>37</v>
      </c>
      <c r="B9" s="3">
        <f>'PL_Group detail'!B9</f>
        <v>-2250.6845278659393</v>
      </c>
      <c r="C9" s="3">
        <f>'PL_Group detail'!C9</f>
        <v>-1482.3438074256651</v>
      </c>
      <c r="D9" s="3">
        <f>'PL_Group detail'!D9</f>
        <v>-2049.6362913342623</v>
      </c>
      <c r="E9" s="3">
        <f>'PL_Group detail'!E9</f>
        <v>-4219.5889097425561</v>
      </c>
      <c r="F9" s="3">
        <f>'PL_Group detail'!F9</f>
        <v>-3491.9481408010283</v>
      </c>
      <c r="G9" s="3">
        <f>'PL_Group detail'!G9</f>
        <v>-2928.9074311755189</v>
      </c>
      <c r="H9" s="404">
        <f>'PL_Group detail'!H9</f>
        <v>-3203.4910519008331</v>
      </c>
      <c r="I9" s="426">
        <f>'PL_Group detail'!I9</f>
        <v>-3435.5015395587452</v>
      </c>
      <c r="M9" s="378">
        <f t="shared" ref="M9:M14" si="2">IF(OR(ISERROR((C9/B9)^(1/2)-1),AND(B9&lt;0,C9&gt;0)),"n/a",((C9/B9)-1))</f>
        <v>-0.34138090475469784</v>
      </c>
      <c r="N9" s="40">
        <f t="shared" ref="N9:N14" si="3">IF(OR(ISERROR((D9/C9)^(1/2)-1),AND(C9&lt;0,D9&gt;0)),"n/a",((D9/C9)-1))</f>
        <v>0.38269966863746285</v>
      </c>
      <c r="O9" s="40">
        <f t="shared" ref="O9:O14" si="4">IF(OR(ISERROR((E9/D9)^(1/2)-1),AND(D9&lt;0,E9&gt;0)),"n/a",((E9/D9)-1))</f>
        <v>1.0587013059744899</v>
      </c>
      <c r="P9" s="40">
        <f t="shared" ref="P9:P14" si="5">IF(OR(ISERROR((G9/E9)^(1/2)-1),AND(E9&lt;0,G9&gt;0)),"n/a",((G9/E9)-1))</f>
        <v>-0.30587848868097056</v>
      </c>
      <c r="Q9" s="413">
        <f t="shared" ref="Q9:Q14" si="6">IF(OR(ISERROR((H9/G9)^(1/2)-1),AND(G9&lt;0,H9&gt;0)),"n/a",((H9/G9)-1))</f>
        <v>9.3749504611386758E-2</v>
      </c>
      <c r="R9" s="379">
        <f t="shared" ref="R9:R14" si="7">IF(OR(ISERROR((I9/H9)^(1/2)-1),AND(H9&lt;0,I9&gt;0)),"n/a",((I9/H9)-1))</f>
        <v>7.2424265870899118E-2</v>
      </c>
    </row>
    <row r="10" spans="1:18" ht="12" customHeight="1">
      <c r="A10" s="213" t="s">
        <v>38</v>
      </c>
      <c r="B10" s="3">
        <f>'PL_Group detail'!B10</f>
        <v>-61758.969638282062</v>
      </c>
      <c r="C10" s="3">
        <f>'PL_Group detail'!C10</f>
        <v>-73848.470931075964</v>
      </c>
      <c r="D10" s="3">
        <f>'PL_Group detail'!D10</f>
        <v>-55463.362800852672</v>
      </c>
      <c r="E10" s="3">
        <f>'PL_Group detail'!E10</f>
        <v>-62047.445304008739</v>
      </c>
      <c r="F10" s="3">
        <f>'PL_Group detail'!F10</f>
        <v>-51000.88389084673</v>
      </c>
      <c r="G10" s="3">
        <f>'PL_Group detail'!G10</f>
        <v>-53593.528807652168</v>
      </c>
      <c r="H10" s="404">
        <f>'PL_Group detail'!H10</f>
        <v>-51069.158351644131</v>
      </c>
      <c r="I10" s="426">
        <f>'PL_Group detail'!I10</f>
        <v>-52702.037148561547</v>
      </c>
      <c r="M10" s="378">
        <f t="shared" si="2"/>
        <v>0.19575296290727096</v>
      </c>
      <c r="N10" s="40">
        <f t="shared" si="3"/>
        <v>-0.24895719435250629</v>
      </c>
      <c r="O10" s="40">
        <f t="shared" si="4"/>
        <v>0.11871048149022156</v>
      </c>
      <c r="P10" s="40">
        <f t="shared" si="5"/>
        <v>-0.13624922758601288</v>
      </c>
      <c r="Q10" s="413">
        <f t="shared" si="6"/>
        <v>-4.7102150430661793E-2</v>
      </c>
      <c r="R10" s="379">
        <f t="shared" si="7"/>
        <v>3.19738732656214E-2</v>
      </c>
    </row>
    <row r="11" spans="1:18" ht="12" customHeight="1">
      <c r="A11" s="213" t="s">
        <v>39</v>
      </c>
      <c r="B11" s="3">
        <f>'PL_Group detail'!B11</f>
        <v>-1862.198713821705</v>
      </c>
      <c r="C11" s="3">
        <f>'PL_Group detail'!C11</f>
        <v>-2120.2323230116031</v>
      </c>
      <c r="D11" s="3">
        <f>'PL_Group detail'!D11</f>
        <v>-1553.9902611600937</v>
      </c>
      <c r="E11" s="3">
        <f>'PL_Group detail'!E11</f>
        <v>-1610.6687280140518</v>
      </c>
      <c r="F11" s="3">
        <f>'PL_Group detail'!F11</f>
        <v>-1334.0522615250925</v>
      </c>
      <c r="G11" s="3">
        <f>'PL_Group detail'!G11</f>
        <v>-1804.8274436054353</v>
      </c>
      <c r="H11" s="404">
        <f>'PL_Group detail'!H11</f>
        <v>-1778.0441261476988</v>
      </c>
      <c r="I11" s="426">
        <f>'PL_Group detail'!I11</f>
        <v>-1964.4863236115452</v>
      </c>
      <c r="M11" s="378">
        <f t="shared" si="2"/>
        <v>0.13856394984848186</v>
      </c>
      <c r="N11" s="40">
        <f t="shared" si="3"/>
        <v>-0.26706604540733181</v>
      </c>
      <c r="O11" s="40">
        <f t="shared" si="4"/>
        <v>3.6472858466723102E-2</v>
      </c>
      <c r="P11" s="40">
        <f t="shared" si="5"/>
        <v>0.12054540590154783</v>
      </c>
      <c r="Q11" s="413">
        <f t="shared" si="6"/>
        <v>-1.4839821697431921E-2</v>
      </c>
      <c r="R11" s="379">
        <f t="shared" si="7"/>
        <v>0.10485802614347439</v>
      </c>
    </row>
    <row r="12" spans="1:18" ht="12" customHeight="1">
      <c r="A12" s="213" t="s">
        <v>40</v>
      </c>
      <c r="B12" s="3">
        <f>'PL_Group detail'!B12</f>
        <v>-8127.277068753021</v>
      </c>
      <c r="C12" s="3">
        <f>'PL_Group detail'!C12</f>
        <v>-8777.0281075489183</v>
      </c>
      <c r="D12" s="3">
        <f>'PL_Group detail'!D12</f>
        <v>-8812.3021282951777</v>
      </c>
      <c r="E12" s="3">
        <f>'PL_Group detail'!E12</f>
        <v>-8839.0110430137538</v>
      </c>
      <c r="F12" s="3">
        <f>'PL_Group detail'!F12</f>
        <v>-7518.4848763886775</v>
      </c>
      <c r="G12" s="3">
        <f>'PL_Group detail'!G12</f>
        <v>-8278.9809363990971</v>
      </c>
      <c r="H12" s="404">
        <f>'PL_Group detail'!H12</f>
        <v>-9966.8352107457613</v>
      </c>
      <c r="I12" s="426">
        <f>'PL_Group detail'!I12</f>
        <v>-10378.812408411708</v>
      </c>
      <c r="M12" s="378">
        <f t="shared" si="2"/>
        <v>7.9946953118406494E-2</v>
      </c>
      <c r="N12" s="40">
        <f t="shared" si="3"/>
        <v>4.0189025617818341E-3</v>
      </c>
      <c r="O12" s="40">
        <f t="shared" si="4"/>
        <v>3.0308668869645228E-3</v>
      </c>
      <c r="P12" s="40">
        <f t="shared" si="5"/>
        <v>-6.3358910164197368E-2</v>
      </c>
      <c r="Q12" s="413">
        <f t="shared" si="6"/>
        <v>0.2038722262212127</v>
      </c>
      <c r="R12" s="379">
        <f t="shared" si="7"/>
        <v>4.1334805778846739E-2</v>
      </c>
    </row>
    <row r="13" spans="1:18" ht="12" customHeight="1">
      <c r="A13" s="213" t="s">
        <v>116</v>
      </c>
      <c r="B13" s="3">
        <f>'PL_Group detail'!B13</f>
        <v>0</v>
      </c>
      <c r="C13" s="3">
        <f>'PL_Group detail'!C13</f>
        <v>0</v>
      </c>
      <c r="D13" s="3">
        <f>'PL_Group detail'!D13</f>
        <v>0</v>
      </c>
      <c r="E13" s="3">
        <f>'PL_Group detail'!E13</f>
        <v>0</v>
      </c>
      <c r="F13" s="3">
        <f>'PL_Group detail'!F13</f>
        <v>0</v>
      </c>
      <c r="G13" s="3">
        <f>'PL_Group detail'!G13</f>
        <v>0</v>
      </c>
      <c r="H13" s="404">
        <f>'PL_Group detail'!H13</f>
        <v>-973.6894115750174</v>
      </c>
      <c r="I13" s="426">
        <f>'PL_Group detail'!I13</f>
        <v>-973.6894115750174</v>
      </c>
      <c r="M13" s="378" t="str">
        <f t="shared" si="2"/>
        <v>n/a</v>
      </c>
      <c r="N13" s="40" t="str">
        <f t="shared" si="3"/>
        <v>n/a</v>
      </c>
      <c r="O13" s="40" t="str">
        <f t="shared" si="4"/>
        <v>n/a</v>
      </c>
      <c r="P13" s="40" t="str">
        <f t="shared" si="5"/>
        <v>n/a</v>
      </c>
      <c r="Q13" s="413" t="str">
        <f t="shared" si="6"/>
        <v>n/a</v>
      </c>
      <c r="R13" s="379">
        <f t="shared" si="7"/>
        <v>0</v>
      </c>
    </row>
    <row r="14" spans="1:18" ht="12" customHeight="1">
      <c r="A14" s="213" t="s">
        <v>41</v>
      </c>
      <c r="B14" s="3">
        <f>'PL_Group detail'!B14</f>
        <v>-17935.952151518526</v>
      </c>
      <c r="C14" s="3">
        <f>'PL_Group detail'!C14</f>
        <v>-11062.644776447449</v>
      </c>
      <c r="D14" s="3">
        <f>'PL_Group detail'!D14</f>
        <v>-2670.4417992556073</v>
      </c>
      <c r="E14" s="3">
        <f>'PL_Group detail'!E14</f>
        <v>-14658.965359342243</v>
      </c>
      <c r="F14" s="3">
        <f>'PL_Group detail'!F14</f>
        <v>-14658.616702631783</v>
      </c>
      <c r="G14" s="3">
        <f>'PL_Group detail'!G14</f>
        <v>-23448.66001719081</v>
      </c>
      <c r="H14" s="404">
        <f>'PL_Group detail'!H14</f>
        <v>-12642.497179293759</v>
      </c>
      <c r="I14" s="426">
        <f>'PL_Group detail'!I14</f>
        <v>-13623.813325629222</v>
      </c>
      <c r="M14" s="378">
        <f t="shared" si="2"/>
        <v>-0.3832139669534721</v>
      </c>
      <c r="N14" s="40">
        <f t="shared" si="3"/>
        <v>-0.75860729028007645</v>
      </c>
      <c r="O14" s="40">
        <f t="shared" si="4"/>
        <v>4.4893408886231736</v>
      </c>
      <c r="P14" s="40">
        <f t="shared" si="5"/>
        <v>0.59961221289378686</v>
      </c>
      <c r="Q14" s="413">
        <f t="shared" si="6"/>
        <v>-0.46084351216550445</v>
      </c>
      <c r="R14" s="379">
        <f t="shared" si="7"/>
        <v>7.7620436249152602E-2</v>
      </c>
    </row>
    <row r="15" spans="1:18" ht="12" customHeight="1" thickBot="1">
      <c r="A15" s="440" t="s">
        <v>73</v>
      </c>
      <c r="B15" s="441">
        <f>B8+SUM(B10:B14)</f>
        <v>-259958.8182431474</v>
      </c>
      <c r="C15" s="441">
        <f t="shared" ref="C15:I15" si="8">C8+SUM(C10:C14)</f>
        <v>-196185.43438886548</v>
      </c>
      <c r="D15" s="441">
        <f t="shared" si="8"/>
        <v>-204690.94924430162</v>
      </c>
      <c r="E15" s="441">
        <f t="shared" si="8"/>
        <v>-248648.01486635802</v>
      </c>
      <c r="F15" s="441">
        <f t="shared" si="8"/>
        <v>-224633.26421943388</v>
      </c>
      <c r="G15" s="441">
        <f t="shared" si="8"/>
        <v>-226184.43329595146</v>
      </c>
      <c r="H15" s="447">
        <f t="shared" si="8"/>
        <v>-224455.08128661269</v>
      </c>
      <c r="I15" s="442">
        <f t="shared" si="8"/>
        <v>-235508.23484370881</v>
      </c>
      <c r="K15" s="12"/>
      <c r="M15" s="380">
        <f t="shared" ref="M15" si="9">IF(OR(ISERROR((C15/B15)^(1/2)-1),AND(B15&lt;0,C15&gt;0)),"n/a",((C15/B15)-1))</f>
        <v>-0.24532110233949722</v>
      </c>
      <c r="N15" s="381">
        <f>IF(OR(ISERROR((D15/C15)^(1/2)-1),AND(C15&lt;0,D15&gt;0)),"n/a",((D15/C15)-1))</f>
        <v>4.3354466563389593E-2</v>
      </c>
      <c r="O15" s="381">
        <f t="shared" ref="O15" si="10">IF(OR(ISERROR((E15/D15)^(1/2)-1),AND(D15&lt;0,E15&gt;0)),"n/a",((E15/D15)-1))</f>
        <v>0.21474845753728466</v>
      </c>
      <c r="P15" s="381">
        <f>IF(OR(ISERROR((G15/E15)^(1/2)-1),AND(E15&lt;0,G15&gt;0)),"n/a",((G15/E15)-1))</f>
        <v>-9.034289528705941E-2</v>
      </c>
      <c r="Q15" s="417">
        <f>IF(OR(ISERROR((H15/G15)^(1/2)-1),AND(G15&lt;0,H15&gt;0)),"n/a",((H15/G15)-1))</f>
        <v>-7.6457605156053932E-3</v>
      </c>
      <c r="R15" s="382">
        <f>IF(OR(ISERROR((I15/H15)^(1/2)-1),AND(H15&lt;0,I15&gt;0)),"n/a",((I15/H15)-1))</f>
        <v>4.9244389985460213E-2</v>
      </c>
    </row>
    <row r="16" spans="1:18" ht="12" customHeight="1" outlineLevel="1">
      <c r="A16" s="344" t="s">
        <v>87</v>
      </c>
      <c r="B16" s="28"/>
      <c r="C16" s="28"/>
      <c r="D16" s="28">
        <v>0</v>
      </c>
      <c r="E16" s="28">
        <v>0</v>
      </c>
      <c r="F16" s="28">
        <v>-1</v>
      </c>
      <c r="G16" s="28">
        <v>0</v>
      </c>
      <c r="H16" s="448">
        <v>0</v>
      </c>
      <c r="I16" s="428">
        <v>1</v>
      </c>
      <c r="K16" s="12"/>
      <c r="M16" s="57"/>
      <c r="N16" s="57"/>
      <c r="O16" s="57"/>
      <c r="P16" s="57"/>
      <c r="Q16" s="57"/>
    </row>
    <row r="17" spans="1:17" ht="12" customHeight="1">
      <c r="A17" s="433" t="s">
        <v>150</v>
      </c>
      <c r="B17" s="42">
        <v>0</v>
      </c>
      <c r="C17" s="42">
        <v>0</v>
      </c>
      <c r="D17" s="42">
        <v>-7676.0896000000002</v>
      </c>
      <c r="E17" s="42">
        <v>-7000</v>
      </c>
      <c r="F17" s="42"/>
      <c r="G17" s="42">
        <v>-100</v>
      </c>
      <c r="H17" s="410">
        <v>0</v>
      </c>
      <c r="I17" s="429">
        <v>0</v>
      </c>
      <c r="K17" s="12"/>
      <c r="M17" s="57"/>
      <c r="N17" s="57"/>
      <c r="O17" s="57"/>
      <c r="P17" s="57"/>
      <c r="Q17" s="57"/>
    </row>
    <row r="18" spans="1:17" ht="12" customHeight="1" thickBot="1">
      <c r="A18" s="437" t="s">
        <v>88</v>
      </c>
      <c r="B18" s="438">
        <f>B15+B16</f>
        <v>-259958.8182431474</v>
      </c>
      <c r="C18" s="438">
        <f>C15+C16+C17</f>
        <v>-196185.43438886548</v>
      </c>
      <c r="D18" s="438">
        <f t="shared" ref="D18:I18" si="11">D15+D16+D17</f>
        <v>-212367.03884430163</v>
      </c>
      <c r="E18" s="438">
        <f t="shared" si="11"/>
        <v>-255648.01486635802</v>
      </c>
      <c r="F18" s="438">
        <f t="shared" si="11"/>
        <v>-224634.26421943388</v>
      </c>
      <c r="G18" s="438">
        <f t="shared" si="11"/>
        <v>-226284.43329595146</v>
      </c>
      <c r="H18" s="449">
        <f t="shared" si="11"/>
        <v>-224455.08128661269</v>
      </c>
      <c r="I18" s="439">
        <f t="shared" si="11"/>
        <v>-235507.23484370881</v>
      </c>
      <c r="K18" s="12"/>
    </row>
    <row r="19" spans="1:17" ht="12" customHeight="1" outlineLevel="1">
      <c r="A19" s="218" t="s">
        <v>63</v>
      </c>
      <c r="B19" s="34"/>
      <c r="C19" s="34"/>
      <c r="D19" s="34"/>
      <c r="E19" s="34"/>
      <c r="F19" s="34"/>
      <c r="G19" s="34"/>
      <c r="H19" s="412"/>
      <c r="I19" s="430"/>
      <c r="K19" s="12"/>
    </row>
    <row r="20" spans="1:17" ht="12" customHeight="1" outlineLevel="1">
      <c r="A20" s="219" t="s">
        <v>36</v>
      </c>
      <c r="B20" s="40" t="str">
        <f>IF(ISERR(#REF!/B$15),"n/a",#REF!/B$15)</f>
        <v>n/a</v>
      </c>
      <c r="C20" s="40" t="str">
        <f>IF(ISERR(#REF!/C$15),"n/a",#REF!/C$15)</f>
        <v>n/a</v>
      </c>
      <c r="D20" s="40" t="str">
        <f>IF(ISERR(#REF!/D$15),"n/a",#REF!/D$15)</f>
        <v>n/a</v>
      </c>
      <c r="E20" s="40" t="str">
        <f>IF(ISERR(#REF!/E$15),"n/a",#REF!/E$15)</f>
        <v>n/a</v>
      </c>
      <c r="F20" s="40" t="str">
        <f>IF(ISERR(#REF!/F$15),"n/a",#REF!/F$15)</f>
        <v>n/a</v>
      </c>
      <c r="G20" s="40" t="str">
        <f>IF(ISERR(#REF!/G$15),"n/a",#REF!/G$15)</f>
        <v>n/a</v>
      </c>
      <c r="H20" s="413" t="str">
        <f>IF(ISERR(#REF!/H$15),"n/a",#REF!/H$15)</f>
        <v>n/a</v>
      </c>
      <c r="I20" s="379" t="str">
        <f>IF(ISERR(#REF!/I$15),"n/a",#REF!/I$15)</f>
        <v>n/a</v>
      </c>
      <c r="K20" s="12"/>
    </row>
    <row r="21" spans="1:17" ht="12" customHeight="1" outlineLevel="1">
      <c r="A21" s="219" t="s">
        <v>38</v>
      </c>
      <c r="B21" s="40" t="str">
        <f>IF(ISERR(#REF!/B$15),"n/a",#REF!/B$15)</f>
        <v>n/a</v>
      </c>
      <c r="C21" s="40" t="str">
        <f>IF(ISERR(#REF!/C$15),"n/a",#REF!/C$15)</f>
        <v>n/a</v>
      </c>
      <c r="D21" s="40" t="str">
        <f>IF(ISERR(#REF!/D$15),"n/a",#REF!/D$15)</f>
        <v>n/a</v>
      </c>
      <c r="E21" s="40" t="str">
        <f>IF(ISERR(#REF!/E$15),"n/a",#REF!/E$15)</f>
        <v>n/a</v>
      </c>
      <c r="F21" s="40" t="str">
        <f>IF(ISERR(#REF!/F$15),"n/a",#REF!/F$15)</f>
        <v>n/a</v>
      </c>
      <c r="G21" s="40" t="str">
        <f>IF(ISERR(#REF!/G$15),"n/a",#REF!/G$15)</f>
        <v>n/a</v>
      </c>
      <c r="H21" s="413" t="str">
        <f>IF(ISERR(#REF!/H$15),"n/a",#REF!/H$15)</f>
        <v>n/a</v>
      </c>
      <c r="I21" s="379" t="str">
        <f>IF(ISERR(#REF!/I$15),"n/a",#REF!/I$15)</f>
        <v>n/a</v>
      </c>
      <c r="K21" s="12"/>
    </row>
    <row r="22" spans="1:17" ht="12" customHeight="1" outlineLevel="1">
      <c r="A22" s="219" t="s">
        <v>39</v>
      </c>
      <c r="B22" s="40" t="str">
        <f>IF(ISERR(#REF!/B$15),"n/a",#REF!/B$15)</f>
        <v>n/a</v>
      </c>
      <c r="C22" s="40" t="str">
        <f>IF(ISERR(#REF!/C$15),"n/a",#REF!/C$15)</f>
        <v>n/a</v>
      </c>
      <c r="D22" s="40" t="str">
        <f>IF(ISERR(#REF!/D$15),"n/a",#REF!/D$15)</f>
        <v>n/a</v>
      </c>
      <c r="E22" s="40" t="str">
        <f>IF(ISERR(#REF!/E$15),"n/a",#REF!/E$15)</f>
        <v>n/a</v>
      </c>
      <c r="F22" s="40" t="str">
        <f>IF(ISERR(#REF!/F$15),"n/a",#REF!/F$15)</f>
        <v>n/a</v>
      </c>
      <c r="G22" s="40" t="str">
        <f>IF(ISERR(#REF!/G$15),"n/a",#REF!/G$15)</f>
        <v>n/a</v>
      </c>
      <c r="H22" s="413" t="str">
        <f>IF(ISERR(#REF!/H$15),"n/a",#REF!/H$15)</f>
        <v>n/a</v>
      </c>
      <c r="I22" s="379" t="str">
        <f>IF(ISERR(#REF!/I$15),"n/a",#REF!/I$15)</f>
        <v>n/a</v>
      </c>
      <c r="K22" s="12"/>
    </row>
    <row r="23" spans="1:17" ht="12" customHeight="1" outlineLevel="1">
      <c r="A23" s="219" t="s">
        <v>40</v>
      </c>
      <c r="B23" s="40" t="str">
        <f>IF(ISERR(#REF!/B$15),"n/a",#REF!/B$15)</f>
        <v>n/a</v>
      </c>
      <c r="C23" s="40" t="str">
        <f>IF(ISERR(#REF!/C$15),"n/a",#REF!/C$15)</f>
        <v>n/a</v>
      </c>
      <c r="D23" s="40" t="str">
        <f>IF(ISERR(#REF!/D$15),"n/a",#REF!/D$15)</f>
        <v>n/a</v>
      </c>
      <c r="E23" s="40" t="str">
        <f>IF(ISERR(#REF!/E$15),"n/a",#REF!/E$15)</f>
        <v>n/a</v>
      </c>
      <c r="F23" s="40" t="str">
        <f>IF(ISERR(#REF!/F$15),"n/a",#REF!/F$15)</f>
        <v>n/a</v>
      </c>
      <c r="G23" s="40" t="str">
        <f>IF(ISERR(#REF!/G$15),"n/a",#REF!/G$15)</f>
        <v>n/a</v>
      </c>
      <c r="H23" s="413" t="str">
        <f>IF(ISERR(#REF!/H$15),"n/a",#REF!/H$15)</f>
        <v>n/a</v>
      </c>
      <c r="I23" s="379" t="str">
        <f>IF(ISERR(#REF!/I$15),"n/a",#REF!/I$15)</f>
        <v>n/a</v>
      </c>
      <c r="K23" s="12"/>
    </row>
    <row r="24" spans="1:17" ht="12" customHeight="1" outlineLevel="1">
      <c r="A24" s="219" t="s">
        <v>41</v>
      </c>
      <c r="B24" s="40" t="str">
        <f>IF(ISERR(#REF!/B$15),"n/a",#REF!/B$15)</f>
        <v>n/a</v>
      </c>
      <c r="C24" s="40" t="str">
        <f>IF(ISERR(#REF!/C$15),"n/a",#REF!/C$15)</f>
        <v>n/a</v>
      </c>
      <c r="D24" s="40" t="str">
        <f>IF(ISERR(#REF!/D$15),"n/a",#REF!/D$15)</f>
        <v>n/a</v>
      </c>
      <c r="E24" s="40" t="str">
        <f>IF(ISERR(#REF!/E$15),"n/a",#REF!/E$15)</f>
        <v>n/a</v>
      </c>
      <c r="F24" s="40" t="str">
        <f>IF(ISERR(#REF!/F$15),"n/a",#REF!/F$15)</f>
        <v>n/a</v>
      </c>
      <c r="G24" s="40" t="str">
        <f>IF(ISERR(#REF!/G$15),"n/a",#REF!/G$15)</f>
        <v>n/a</v>
      </c>
      <c r="H24" s="413" t="str">
        <f>IF(ISERR(#REF!/H$15),"n/a",#REF!/H$15)</f>
        <v>n/a</v>
      </c>
      <c r="I24" s="379" t="str">
        <f>IF(ISERR(#REF!/I$15),"n/a",#REF!/I$15)</f>
        <v>n/a</v>
      </c>
      <c r="K24" s="12"/>
    </row>
    <row r="25" spans="1:17" ht="12" customHeight="1" outlineLevel="1">
      <c r="A25" s="219"/>
      <c r="B25" s="35"/>
      <c r="C25" s="35"/>
      <c r="D25" s="35"/>
      <c r="E25" s="35"/>
      <c r="F25" s="35"/>
      <c r="G25" s="35"/>
      <c r="H25" s="450"/>
      <c r="I25" s="431"/>
      <c r="K25" s="12"/>
    </row>
    <row r="26" spans="1:17" ht="12" customHeight="1">
      <c r="A26" s="218" t="s">
        <v>54</v>
      </c>
      <c r="B26" s="35"/>
      <c r="C26" s="35"/>
      <c r="D26" s="35"/>
      <c r="E26" s="35"/>
      <c r="F26" s="35"/>
      <c r="G26" s="35"/>
      <c r="H26" s="450"/>
      <c r="I26" s="431"/>
      <c r="K26" s="12"/>
    </row>
    <row r="27" spans="1:17" ht="12" customHeight="1">
      <c r="A27" s="219" t="s">
        <v>36</v>
      </c>
      <c r="B27" s="40">
        <f>IF(ISERR(B8/B5),"n/a",B8/B5)</f>
        <v>-0.40797963646722207</v>
      </c>
      <c r="C27" s="40">
        <f t="shared" ref="C27:I27" si="12">IF(ISERR(C8/C5),"n/a",C8/C5)</f>
        <v>-0.38388659733531683</v>
      </c>
      <c r="D27" s="40">
        <f t="shared" si="12"/>
        <v>-0.40314157620724939</v>
      </c>
      <c r="E27" s="40">
        <f t="shared" si="12"/>
        <v>-0.41004395190824616</v>
      </c>
      <c r="F27" s="40">
        <f t="shared" si="12"/>
        <v>-0.41905913497310615</v>
      </c>
      <c r="G27" s="40">
        <f t="shared" si="12"/>
        <v>-0.39177004211319122</v>
      </c>
      <c r="H27" s="413">
        <f t="shared" si="12"/>
        <v>-0.40321922224368423</v>
      </c>
      <c r="I27" s="379">
        <f t="shared" si="12"/>
        <v>-0.39327266808172351</v>
      </c>
      <c r="K27" s="12"/>
    </row>
    <row r="28" spans="1:17" ht="12" customHeight="1">
      <c r="A28" s="219" t="s">
        <v>86</v>
      </c>
      <c r="B28" s="40">
        <f>IF(ISERR(B10/B$5),"n/a",B10/B$5)</f>
        <v>-0.1479752618294565</v>
      </c>
      <c r="C28" s="40">
        <f t="shared" ref="C28:I28" si="13">IF(ISERR(C10/C$5),"n/a",C10/C$5)</f>
        <v>-0.28242945866493424</v>
      </c>
      <c r="D28" s="40">
        <f t="shared" si="13"/>
        <v>-0.16417833599769091</v>
      </c>
      <c r="E28" s="40">
        <f t="shared" si="13"/>
        <v>-0.15754459405790783</v>
      </c>
      <c r="F28" s="40">
        <f t="shared" si="13"/>
        <v>-0.14236751714698082</v>
      </c>
      <c r="G28" s="40">
        <f t="shared" si="13"/>
        <v>-0.15098932238970886</v>
      </c>
      <c r="H28" s="413">
        <f t="shared" si="13"/>
        <v>-0.13911221890379538</v>
      </c>
      <c r="I28" s="379">
        <f t="shared" si="13"/>
        <v>-0.13297544717825069</v>
      </c>
      <c r="K28" s="12"/>
    </row>
    <row r="29" spans="1:17" ht="12" customHeight="1" outlineLevel="1">
      <c r="A29" s="219" t="s">
        <v>39</v>
      </c>
      <c r="B29" s="40">
        <f t="shared" ref="B29:B32" si="14">IF(ISERR(B11/B$5),"n/a",B11/B$5)</f>
        <v>-4.4618513532556584E-3</v>
      </c>
      <c r="C29" s="40">
        <f t="shared" ref="C29:I29" si="15">IF(ISERR(C11/C$5),"n/a",C11/C$5)</f>
        <v>-8.1087131484543305E-3</v>
      </c>
      <c r="D29" s="40">
        <f t="shared" si="15"/>
        <v>-4.6000011962844603E-3</v>
      </c>
      <c r="E29" s="40">
        <f t="shared" si="15"/>
        <v>-4.0896470382213498E-3</v>
      </c>
      <c r="F29" s="40">
        <f t="shared" si="15"/>
        <v>-3.7239689536386375E-3</v>
      </c>
      <c r="G29" s="40">
        <f t="shared" si="15"/>
        <v>-5.0847495733743467E-3</v>
      </c>
      <c r="H29" s="413">
        <f t="shared" si="15"/>
        <v>-4.843386334940511E-3</v>
      </c>
      <c r="I29" s="379">
        <f t="shared" si="15"/>
        <v>-4.9567049300471471E-3</v>
      </c>
      <c r="K29" s="12"/>
    </row>
    <row r="30" spans="1:17" ht="12" customHeight="1" outlineLevel="1">
      <c r="A30" s="219" t="s">
        <v>40</v>
      </c>
      <c r="B30" s="40">
        <f t="shared" si="14"/>
        <v>-1.9473057262014249E-2</v>
      </c>
      <c r="C30" s="40">
        <f t="shared" ref="C30:I30" si="16">IF(ISERR(C12/C$5),"n/a",C12/C$5)</f>
        <v>-3.3567266401704439E-2</v>
      </c>
      <c r="D30" s="40">
        <f t="shared" si="16"/>
        <v>-2.6085491875551585E-2</v>
      </c>
      <c r="E30" s="40">
        <f t="shared" si="16"/>
        <v>-2.2443122352935902E-2</v>
      </c>
      <c r="F30" s="40">
        <f t="shared" si="16"/>
        <v>-2.0987636740756301E-2</v>
      </c>
      <c r="G30" s="40">
        <f t="shared" si="16"/>
        <v>-2.3324415269437054E-2</v>
      </c>
      <c r="H30" s="413">
        <f t="shared" si="16"/>
        <v>-2.7149626239545855E-2</v>
      </c>
      <c r="I30" s="379">
        <f t="shared" si="16"/>
        <v>-2.618736003121263E-2</v>
      </c>
      <c r="K30" s="12"/>
    </row>
    <row r="31" spans="1:17" ht="12" customHeight="1" outlineLevel="1">
      <c r="A31" s="219" t="s">
        <v>116</v>
      </c>
      <c r="B31" s="40">
        <f t="shared" si="14"/>
        <v>0</v>
      </c>
      <c r="C31" s="40">
        <f t="shared" ref="C31:I31" si="17">IF(ISERR(C13/C$5),"n/a",C13/C$5)</f>
        <v>0</v>
      </c>
      <c r="D31" s="40">
        <f t="shared" si="17"/>
        <v>0</v>
      </c>
      <c r="E31" s="40">
        <f t="shared" si="17"/>
        <v>0</v>
      </c>
      <c r="F31" s="40">
        <f t="shared" si="17"/>
        <v>0</v>
      </c>
      <c r="G31" s="40">
        <f t="shared" si="17"/>
        <v>0</v>
      </c>
      <c r="H31" s="413">
        <f t="shared" si="17"/>
        <v>-2.6523267455213656E-3</v>
      </c>
      <c r="I31" s="379">
        <f t="shared" si="17"/>
        <v>-2.4567700210892068E-3</v>
      </c>
      <c r="K31" s="12"/>
    </row>
    <row r="32" spans="1:17" ht="12" customHeight="1" outlineLevel="1">
      <c r="A32" s="269" t="s">
        <v>41</v>
      </c>
      <c r="B32" s="40">
        <f t="shared" si="14"/>
        <v>-4.297476514466321E-2</v>
      </c>
      <c r="C32" s="40">
        <f t="shared" ref="C32:I32" si="18">IF(ISERR(C14/C$5),"n/a",C14/C$5)</f>
        <v>-4.230848298173414E-2</v>
      </c>
      <c r="D32" s="40">
        <f t="shared" si="18"/>
        <v>-7.9048342696906426E-3</v>
      </c>
      <c r="E32" s="40">
        <f t="shared" si="18"/>
        <v>-3.7220561387034237E-2</v>
      </c>
      <c r="F32" s="40">
        <f t="shared" si="18"/>
        <v>-4.0919111700679633E-2</v>
      </c>
      <c r="G32" s="40">
        <f t="shared" si="18"/>
        <v>-6.6062029609007228E-2</v>
      </c>
      <c r="H32" s="413">
        <f t="shared" si="18"/>
        <v>-3.4438120616489626E-2</v>
      </c>
      <c r="I32" s="379">
        <f t="shared" si="18"/>
        <v>-3.4375002699454538E-2</v>
      </c>
      <c r="K32" s="12"/>
    </row>
    <row r="33" spans="1:9" ht="12" customHeight="1" outlineLevel="1">
      <c r="A33" s="269" t="s">
        <v>73</v>
      </c>
      <c r="B33" s="62">
        <f>B15/B5</f>
        <v>-0.62286457205661161</v>
      </c>
      <c r="C33" s="62">
        <f t="shared" ref="C33:I33" si="19">C15/C5</f>
        <v>-0.75030051853214397</v>
      </c>
      <c r="D33" s="62">
        <f t="shared" si="19"/>
        <v>-0.60591023954646694</v>
      </c>
      <c r="E33" s="62">
        <f t="shared" si="19"/>
        <v>-0.6313418767443455</v>
      </c>
      <c r="F33" s="62">
        <f t="shared" si="19"/>
        <v>-0.62705736951516156</v>
      </c>
      <c r="G33" s="62">
        <f t="shared" si="19"/>
        <v>-0.6372305589547187</v>
      </c>
      <c r="H33" s="451">
        <f t="shared" si="19"/>
        <v>-0.61141490108397689</v>
      </c>
      <c r="I33" s="354">
        <f t="shared" si="19"/>
        <v>-0.59422395294177766</v>
      </c>
    </row>
    <row r="34" spans="1:9" ht="12" customHeight="1" thickBot="1">
      <c r="A34" s="443" t="s">
        <v>89</v>
      </c>
      <c r="B34" s="434">
        <f>B18/B5</f>
        <v>-0.62286457205661161</v>
      </c>
      <c r="C34" s="434">
        <f t="shared" ref="C34:I34" si="20">C18/C5</f>
        <v>-0.75030051853214397</v>
      </c>
      <c r="D34" s="434">
        <f t="shared" si="20"/>
        <v>-0.62863240340123072</v>
      </c>
      <c r="E34" s="434">
        <f t="shared" si="20"/>
        <v>-0.64911556836052731</v>
      </c>
      <c r="F34" s="434">
        <f t="shared" si="20"/>
        <v>-0.62706016098672601</v>
      </c>
      <c r="G34" s="434">
        <f t="shared" si="20"/>
        <v>-0.63751228946537719</v>
      </c>
      <c r="H34" s="452">
        <f t="shared" si="20"/>
        <v>-0.61141490108397689</v>
      </c>
      <c r="I34" s="444">
        <f t="shared" si="20"/>
        <v>-0.59422142978604464</v>
      </c>
    </row>
    <row r="35" spans="1:9" ht="12" customHeight="1" outlineLevel="1">
      <c r="A35" s="268" t="s">
        <v>129</v>
      </c>
      <c r="B35" s="40"/>
      <c r="C35" s="40"/>
      <c r="D35" s="40"/>
      <c r="E35" s="40"/>
      <c r="F35" s="40"/>
      <c r="G35" s="40"/>
      <c r="H35" s="413"/>
      <c r="I35" s="379"/>
    </row>
    <row r="36" spans="1:9" ht="12" customHeight="1" outlineLevel="1">
      <c r="A36" s="219" t="s">
        <v>130</v>
      </c>
      <c r="B36" s="62"/>
      <c r="C36" s="62"/>
      <c r="D36" s="43" t="s">
        <v>69</v>
      </c>
      <c r="E36" s="43">
        <v>1493.0317992112177</v>
      </c>
      <c r="G36" s="43">
        <v>1375.7135939980626</v>
      </c>
      <c r="H36" s="453">
        <v>1371.5389706991314</v>
      </c>
      <c r="I36" s="432" t="s">
        <v>69</v>
      </c>
    </row>
    <row r="37" spans="1:9" ht="12" customHeight="1" outlineLevel="1" thickBot="1">
      <c r="A37" s="224" t="s">
        <v>157</v>
      </c>
      <c r="B37" s="434"/>
      <c r="C37" s="434"/>
      <c r="D37" s="435" t="str">
        <f>IFERROR(D10/D36,"n/a")</f>
        <v>n/a</v>
      </c>
      <c r="E37" s="435">
        <f>IFERROR(E10/E36,"n/a")</f>
        <v>-41.558019954289634</v>
      </c>
      <c r="F37" s="435" t="str">
        <f t="shared" ref="F37:I37" si="21">IFERROR(F10/F36,"n/a")</f>
        <v>n/a</v>
      </c>
      <c r="G37" s="435">
        <f t="shared" si="21"/>
        <v>-38.956894110423136</v>
      </c>
      <c r="H37" s="454">
        <f t="shared" si="21"/>
        <v>-37.234930572634056</v>
      </c>
      <c r="I37" s="436" t="str">
        <f t="shared" si="21"/>
        <v>n/a</v>
      </c>
    </row>
    <row r="38" spans="1:9">
      <c r="F38" s="12"/>
    </row>
  </sheetData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1"/>
  </sheetPr>
  <dimension ref="A1:R29"/>
  <sheetViews>
    <sheetView zoomScale="115" zoomScaleNormal="115" workbookViewId="0">
      <selection activeCell="V20" sqref="V20"/>
    </sheetView>
  </sheetViews>
  <sheetFormatPr defaultColWidth="9" defaultRowHeight="14.25" outlineLevelRow="1" outlineLevelCol="1"/>
  <cols>
    <col min="1" max="1" width="29.25" style="134" customWidth="1"/>
    <col min="2" max="3" width="8" style="134" customWidth="1" outlineLevel="1"/>
    <col min="4" max="5" width="8" style="134" customWidth="1"/>
    <col min="6" max="6" width="8" style="134" customWidth="1" outlineLevel="1"/>
    <col min="7" max="7" width="8" style="55" customWidth="1"/>
    <col min="8" max="9" width="8" style="134" customWidth="1"/>
    <col min="10" max="10" width="4.625" style="134" customWidth="1"/>
    <col min="11" max="15" width="9" style="134"/>
    <col min="16" max="16" width="9" style="55"/>
    <col min="17" max="16384" width="9" style="134"/>
  </cols>
  <sheetData>
    <row r="1" spans="1:18" ht="14.25" customHeight="1"/>
    <row r="2" spans="1:18" ht="19.5" customHeight="1">
      <c r="A2" s="186" t="s">
        <v>169</v>
      </c>
      <c r="B2" s="186"/>
      <c r="C2" s="186"/>
      <c r="D2" s="186"/>
      <c r="E2" s="186"/>
      <c r="F2" s="186"/>
      <c r="G2" s="186"/>
      <c r="H2" s="186"/>
      <c r="I2" s="186"/>
      <c r="M2" s="186" t="s">
        <v>62</v>
      </c>
      <c r="N2" s="186"/>
      <c r="O2" s="186"/>
      <c r="P2" s="186"/>
      <c r="Q2" s="186"/>
      <c r="R2" s="186"/>
    </row>
    <row r="3" spans="1:18" ht="15" customHeight="1" outlineLevel="1">
      <c r="A3" s="263"/>
      <c r="B3" s="84"/>
      <c r="C3" s="84"/>
      <c r="D3" s="84"/>
      <c r="E3" s="85"/>
      <c r="F3" s="85"/>
      <c r="G3" s="85"/>
      <c r="H3" s="402"/>
      <c r="I3" s="475"/>
      <c r="M3" s="455">
        <v>2009</v>
      </c>
      <c r="N3" s="46">
        <v>2010</v>
      </c>
      <c r="O3" s="46">
        <v>2011</v>
      </c>
      <c r="P3" s="46">
        <v>2012</v>
      </c>
      <c r="Q3" s="460">
        <v>2013</v>
      </c>
      <c r="R3" s="482">
        <v>2014</v>
      </c>
    </row>
    <row r="4" spans="1:18" ht="12" customHeight="1">
      <c r="A4" s="270" t="s">
        <v>170</v>
      </c>
      <c r="B4" s="363" t="s">
        <v>75</v>
      </c>
      <c r="C4" s="363" t="s">
        <v>76</v>
      </c>
      <c r="D4" s="363" t="s">
        <v>77</v>
      </c>
      <c r="E4" s="363" t="s">
        <v>92</v>
      </c>
      <c r="F4" s="363" t="s">
        <v>110</v>
      </c>
      <c r="G4" s="364" t="s">
        <v>113</v>
      </c>
      <c r="H4" s="403" t="s">
        <v>78</v>
      </c>
      <c r="I4" s="419" t="s">
        <v>109</v>
      </c>
      <c r="K4" s="142"/>
      <c r="M4" s="388" t="s">
        <v>1</v>
      </c>
      <c r="N4" s="363" t="s">
        <v>1</v>
      </c>
      <c r="O4" s="363" t="s">
        <v>1</v>
      </c>
      <c r="P4" s="363" t="s">
        <v>1</v>
      </c>
      <c r="Q4" s="403" t="s">
        <v>67</v>
      </c>
      <c r="R4" s="419" t="s">
        <v>67</v>
      </c>
    </row>
    <row r="5" spans="1:18" ht="12" customHeight="1">
      <c r="A5" s="463" t="s">
        <v>7</v>
      </c>
      <c r="B5" s="3">
        <f>'PL_Group detail'!B5</f>
        <v>417360.09705095243</v>
      </c>
      <c r="C5" s="3">
        <f>'PL_Group detail'!C5</f>
        <v>261475.80808377199</v>
      </c>
      <c r="D5" s="3">
        <f>'PL_Group detail'!D5</f>
        <v>337823.88196231163</v>
      </c>
      <c r="E5" s="3">
        <f>'PL_Group detail'!E5</f>
        <v>393840.522901105</v>
      </c>
      <c r="F5" s="3">
        <f>'PL_Group detail'!F5</f>
        <v>358233.99124249112</v>
      </c>
      <c r="G5" s="3">
        <f>'PL_Group detail'!G5</f>
        <v>354949.13123277255</v>
      </c>
      <c r="H5" s="404">
        <f>'PL_Group detail'!H5</f>
        <v>367107.63981819298</v>
      </c>
      <c r="I5" s="426">
        <f>'PL_Group detail'!I5</f>
        <v>396329.08380383649</v>
      </c>
      <c r="K5" s="55"/>
      <c r="M5" s="479"/>
      <c r="N5" s="256"/>
      <c r="O5" s="256"/>
      <c r="P5" s="256"/>
      <c r="Q5" s="481"/>
      <c r="R5" s="480"/>
    </row>
    <row r="6" spans="1:18" ht="4.5" customHeight="1">
      <c r="A6" s="463"/>
      <c r="B6" s="64"/>
      <c r="C6" s="64"/>
      <c r="D6" s="64"/>
      <c r="E6" s="64"/>
      <c r="F6" s="64"/>
      <c r="G6" s="64"/>
      <c r="H6" s="471"/>
      <c r="I6" s="465"/>
      <c r="K6" s="55"/>
      <c r="M6" s="479"/>
      <c r="N6" s="256"/>
      <c r="O6" s="256"/>
      <c r="P6" s="256"/>
      <c r="Q6" s="481"/>
      <c r="R6" s="480"/>
    </row>
    <row r="7" spans="1:18" ht="12" customHeight="1">
      <c r="A7" s="214" t="s">
        <v>100</v>
      </c>
      <c r="B7" s="64"/>
      <c r="C7" s="64"/>
      <c r="D7" s="64"/>
      <c r="E7" s="64"/>
      <c r="F7" s="64"/>
      <c r="G7" s="64"/>
      <c r="H7" s="471"/>
      <c r="I7" s="465"/>
      <c r="K7" s="55"/>
      <c r="M7" s="479"/>
      <c r="N7" s="256"/>
      <c r="O7" s="256"/>
      <c r="P7" s="256"/>
      <c r="Q7" s="481"/>
      <c r="R7" s="480"/>
    </row>
    <row r="8" spans="1:18" ht="12" customHeight="1">
      <c r="A8" s="463" t="s">
        <v>149</v>
      </c>
      <c r="B8" s="64">
        <f>'PL_Group detail'!B42</f>
        <v>-292.91144967845065</v>
      </c>
      <c r="C8" s="64">
        <f>'PL_Group detail'!C42</f>
        <v>539.92398721875634</v>
      </c>
      <c r="D8" s="64">
        <f>'PL_Group detail'!D42</f>
        <v>503.14533062535395</v>
      </c>
      <c r="E8" s="64">
        <f>'PL_Group detail'!E42</f>
        <v>577.07276675691583</v>
      </c>
      <c r="F8" s="64">
        <f>'PL_Group detail'!F42</f>
        <v>-40.192387328437405</v>
      </c>
      <c r="G8" s="64">
        <f>'PL_Group detail'!G42</f>
        <v>-372.90592103525938</v>
      </c>
      <c r="H8" s="471">
        <f>'PL_Group detail'!H42</f>
        <v>-79.086963558440061</v>
      </c>
      <c r="I8" s="465">
        <f>'PL_Group detail'!I42</f>
        <v>-67.620142635512266</v>
      </c>
      <c r="K8" s="55"/>
      <c r="M8" s="378" t="str">
        <f t="shared" ref="M8:N16" si="0">IF(OR(ISERROR((C8/B8)^(1/2)-1),AND(B8&lt;0,C8&gt;0)),"n/a",((C8/B8)-1))</f>
        <v>n/a</v>
      </c>
      <c r="N8" s="40">
        <f t="shared" si="0"/>
        <v>-6.8118211941009976E-2</v>
      </c>
      <c r="O8" s="40">
        <f>IF(OR(ISERROR((E8/D8)^(1/2)-1),AND(D8&lt;0,E8&gt;0)),"n/a",((E8/D8)-1))</f>
        <v>0.14693058174599027</v>
      </c>
      <c r="P8" s="40" t="str">
        <f>IF(OR(ISERROR((G8/E8)^(1/2)-1),AND(E8&lt;0,G8&gt;0)),"n/a",((G8/E8)-1))</f>
        <v>n/a</v>
      </c>
      <c r="Q8" s="413">
        <f>IF(OR(ISERROR((H8/G8)^(1/2)-1),AND(G8&lt;0,H8&gt;0)),"n/a",((H8/G8)-1))</f>
        <v>-0.78791711502225747</v>
      </c>
      <c r="R8" s="379">
        <f>IF(OR(ISERROR((I8/H8)^(1/2)-1),AND(H8&lt;0,I8&gt;0)),"n/a",((I8/H8)-1))</f>
        <v>-0.14499002625704005</v>
      </c>
    </row>
    <row r="9" spans="1:18" ht="12" customHeight="1">
      <c r="A9" s="463" t="s">
        <v>49</v>
      </c>
      <c r="B9" s="64">
        <f>'PL_Group detail'!B43</f>
        <v>-121.81192181011335</v>
      </c>
      <c r="C9" s="64">
        <f>'PL_Group detail'!C43</f>
        <v>-127.99163946893819</v>
      </c>
      <c r="D9" s="64">
        <f>'PL_Group detail'!D43</f>
        <v>395.83808248681339</v>
      </c>
      <c r="E9" s="64">
        <f>'PL_Group detail'!E43</f>
        <v>-263.37788307301389</v>
      </c>
      <c r="F9" s="64">
        <f>'PL_Group detail'!F43</f>
        <v>-1104.3808975774884</v>
      </c>
      <c r="G9" s="64">
        <f>'PL_Group detail'!G43</f>
        <v>-663.38841171971706</v>
      </c>
      <c r="H9" s="471">
        <f>'PL_Group detail'!H43</f>
        <v>1531.857775862069</v>
      </c>
      <c r="I9" s="465">
        <f>'PL_Group detail'!I43</f>
        <v>-80.118613793103449</v>
      </c>
      <c r="K9" s="55"/>
      <c r="M9" s="378">
        <f t="shared" si="0"/>
        <v>5.0731632561040296E-2</v>
      </c>
      <c r="N9" s="40" t="str">
        <f t="shared" si="0"/>
        <v>n/a</v>
      </c>
      <c r="O9" s="40" t="str">
        <f>IF(OR(ISERROR((E9/D9)^(1/2)-1),AND(D9&lt;0,E9&gt;0)),"n/a",((E9/D9)-1))</f>
        <v>n/a</v>
      </c>
      <c r="P9" s="40">
        <f>IF(OR(ISERROR((G9/E9)^(1/2)-1),AND(E9&lt;0,G9&gt;0)),"n/a",((G9/E9)-1))</f>
        <v>1.5187703841321096</v>
      </c>
      <c r="Q9" s="413" t="str">
        <f t="shared" ref="Q9:R16" si="1">IF(OR(ISERROR((H9/G9)^(1/2)-1),AND(G9&lt;0,H9&gt;0)),"n/a",((H9/G9)-1))</f>
        <v>n/a</v>
      </c>
      <c r="R9" s="379" t="str">
        <f t="shared" si="1"/>
        <v>n/a</v>
      </c>
    </row>
    <row r="10" spans="1:18" ht="12" customHeight="1">
      <c r="A10" s="463" t="s">
        <v>103</v>
      </c>
      <c r="B10" s="64">
        <f>'PL_Group detail'!B44</f>
        <v>958.24780538365394</v>
      </c>
      <c r="C10" s="64">
        <f>'PL_Group detail'!C44</f>
        <v>-443.81304557578591</v>
      </c>
      <c r="D10" s="64">
        <f>'PL_Group detail'!D44</f>
        <v>-247.35039278782938</v>
      </c>
      <c r="E10" s="64">
        <f>'PL_Group detail'!E44</f>
        <v>-469.30896457030116</v>
      </c>
      <c r="F10" s="64">
        <f>'PL_Group detail'!F44</f>
        <v>-79.825820683888793</v>
      </c>
      <c r="G10" s="64">
        <f>'PL_Group detail'!G44</f>
        <v>1178.7411857722304</v>
      </c>
      <c r="H10" s="471">
        <f>'PL_Group detail'!H44</f>
        <v>-331.46274307348136</v>
      </c>
      <c r="I10" s="465">
        <f>'PL_Group detail'!I44</f>
        <v>-357.48838409912236</v>
      </c>
      <c r="K10" s="55"/>
      <c r="M10" s="378" t="str">
        <f t="shared" si="0"/>
        <v>n/a</v>
      </c>
      <c r="N10" s="40">
        <f t="shared" si="0"/>
        <v>-0.44266984656359853</v>
      </c>
      <c r="O10" s="40">
        <f>IF(OR(ISERROR((E10/D10)^(1/2)-1),AND(D10&lt;0,E10&gt;0)),"n/a",((E10/D10)-1))</f>
        <v>0.89734473141856697</v>
      </c>
      <c r="P10" s="40" t="str">
        <f>IF(OR(ISERROR((G10/E10)^(1/2)-1),AND(E10&lt;0,G10&gt;0)),"n/a",((G10/E10)-1))</f>
        <v>n/a</v>
      </c>
      <c r="Q10" s="413" t="str">
        <f t="shared" si="1"/>
        <v>n/a</v>
      </c>
      <c r="R10" s="379">
        <f t="shared" si="1"/>
        <v>7.8517545544693146E-2</v>
      </c>
    </row>
    <row r="11" spans="1:18" ht="12" customHeight="1" outlineLevel="1">
      <c r="A11" s="463" t="s">
        <v>116</v>
      </c>
      <c r="B11" s="64">
        <f>'PL_Group detail'!B45</f>
        <v>0</v>
      </c>
      <c r="C11" s="64">
        <f>'PL_Group detail'!C45</f>
        <v>0</v>
      </c>
      <c r="D11" s="64">
        <f>'PL_Group detail'!D45</f>
        <v>0</v>
      </c>
      <c r="E11" s="64">
        <f>'PL_Group detail'!E45</f>
        <v>0</v>
      </c>
      <c r="F11" s="64">
        <f>'PL_Group detail'!F45</f>
        <v>0</v>
      </c>
      <c r="G11" s="64">
        <f>'PL_Group detail'!G45</f>
        <v>0</v>
      </c>
      <c r="H11" s="471">
        <f>'PL_Group detail'!H45</f>
        <v>0</v>
      </c>
      <c r="I11" s="465">
        <f>'PL_Group detail'!I45</f>
        <v>0</v>
      </c>
      <c r="K11" s="55"/>
      <c r="M11" s="378"/>
      <c r="N11" s="40"/>
      <c r="O11" s="40"/>
      <c r="P11" s="40"/>
      <c r="Q11" s="413"/>
      <c r="R11" s="379"/>
    </row>
    <row r="12" spans="1:18" ht="12" customHeight="1">
      <c r="A12" s="463" t="s">
        <v>72</v>
      </c>
      <c r="B12" s="64">
        <f t="shared" ref="B12" si="2">SUM(B13:B15)</f>
        <v>963.12866223865808</v>
      </c>
      <c r="C12" s="64">
        <f t="shared" ref="C12:I12" si="3">SUM(C13:C15)</f>
        <v>-1750.1926825962994</v>
      </c>
      <c r="D12" s="64">
        <f t="shared" si="3"/>
        <v>672.90834592834403</v>
      </c>
      <c r="E12" s="64">
        <f t="shared" si="3"/>
        <v>1013.1197305571635</v>
      </c>
      <c r="F12" s="64">
        <f t="shared" si="3"/>
        <v>-1101.539179343994</v>
      </c>
      <c r="G12" s="64">
        <f t="shared" si="3"/>
        <v>-2622.5298618753986</v>
      </c>
      <c r="H12" s="471">
        <f t="shared" si="3"/>
        <v>-1256.4485705865018</v>
      </c>
      <c r="I12" s="465">
        <f t="shared" si="3"/>
        <v>-857.12549366342466</v>
      </c>
      <c r="K12" s="55"/>
      <c r="M12" s="378"/>
      <c r="N12" s="40"/>
      <c r="O12" s="40"/>
      <c r="P12" s="40"/>
      <c r="Q12" s="413"/>
      <c r="R12" s="379"/>
    </row>
    <row r="13" spans="1:18" ht="12" customHeight="1" outlineLevel="1">
      <c r="A13" s="343" t="str">
        <f>'PL_Group detail'!A46</f>
        <v>Other costs</v>
      </c>
      <c r="B13" s="64">
        <f>'PL_Group detail'!B46</f>
        <v>1969.3870975127008</v>
      </c>
      <c r="C13" s="64">
        <f>'PL_Group detail'!C46</f>
        <v>-681.47033731801196</v>
      </c>
      <c r="D13" s="64">
        <f>'PL_Group detail'!D46</f>
        <v>1260.8783186323815</v>
      </c>
      <c r="E13" s="64">
        <f>'PL_Group detail'!E46</f>
        <v>1808.1108970866117</v>
      </c>
      <c r="F13" s="64">
        <f>'PL_Group detail'!F46</f>
        <v>-187.00708517695242</v>
      </c>
      <c r="G13" s="64">
        <f>'PL_Group detail'!G46</f>
        <v>-1943.0232293997967</v>
      </c>
      <c r="H13" s="471">
        <f>'PL_Group detail'!H46</f>
        <v>-4.1408782788093106</v>
      </c>
      <c r="I13" s="465">
        <f>'PL_Group detail'!I46</f>
        <v>355.70527556734453</v>
      </c>
      <c r="K13" s="55"/>
      <c r="M13" s="378" t="str">
        <f t="shared" si="0"/>
        <v>n/a</v>
      </c>
      <c r="N13" s="40" t="str">
        <f t="shared" si="0"/>
        <v>n/a</v>
      </c>
      <c r="O13" s="40">
        <f>IF(OR(ISERROR((E13/D13)^(1/2)-1),AND(D13&lt;0,E13&gt;0)),"n/a",((E13/D13)-1))</f>
        <v>0.43400903193243012</v>
      </c>
      <c r="P13" s="40" t="str">
        <f>IF(OR(ISERROR((G13/E13)^(1/2)-1),AND(E13&lt;0,G13&gt;0)),"n/a",((G13/E13)-1))</f>
        <v>n/a</v>
      </c>
      <c r="Q13" s="413">
        <f t="shared" si="1"/>
        <v>-0.99786884777487272</v>
      </c>
      <c r="R13" s="379" t="str">
        <f t="shared" si="1"/>
        <v>n/a</v>
      </c>
    </row>
    <row r="14" spans="1:18" ht="12" customHeight="1" outlineLevel="1">
      <c r="A14" s="343" t="str">
        <f>'PL_Group detail'!A47</f>
        <v>Pension interest</v>
      </c>
      <c r="B14" s="64">
        <f>'PL_Group detail'!B47</f>
        <v>-1006.2584352740428</v>
      </c>
      <c r="C14" s="64">
        <f>'PL_Group detail'!C47</f>
        <v>-1050.9602014476543</v>
      </c>
      <c r="D14" s="64">
        <f>'PL_Group detail'!D47</f>
        <v>-587.05984194931534</v>
      </c>
      <c r="E14" s="64">
        <f>'PL_Group detail'!E47</f>
        <v>-794.99116652944815</v>
      </c>
      <c r="F14" s="64">
        <f>'PL_Group detail'!F47</f>
        <v>-914.53209416704158</v>
      </c>
      <c r="G14" s="64">
        <f>'PL_Group detail'!G47</f>
        <v>-679.5066324756018</v>
      </c>
      <c r="H14" s="471">
        <f>'PL_Group detail'!H47</f>
        <v>-1252.3076923076924</v>
      </c>
      <c r="I14" s="465">
        <f>'PL_Group detail'!I47</f>
        <v>-1212.8307692307692</v>
      </c>
      <c r="K14" s="55"/>
      <c r="M14" s="378"/>
      <c r="N14" s="40"/>
      <c r="O14" s="40"/>
      <c r="P14" s="40"/>
      <c r="Q14" s="413"/>
      <c r="R14" s="379"/>
    </row>
    <row r="15" spans="1:18" ht="12" customHeight="1" outlineLevel="1">
      <c r="A15" s="343" t="str">
        <f>'PL_Group detail'!A48</f>
        <v>Extraordinary result</v>
      </c>
      <c r="B15" s="64">
        <f>'PL_Group detail'!B48</f>
        <v>0</v>
      </c>
      <c r="C15" s="64">
        <f>'PL_Group detail'!C48</f>
        <v>-17.762143830633022</v>
      </c>
      <c r="D15" s="64">
        <f>'PL_Group detail'!D48</f>
        <v>-0.9101307547220977</v>
      </c>
      <c r="E15" s="64">
        <f>'PL_Group detail'!E48</f>
        <v>0</v>
      </c>
      <c r="F15" s="64">
        <f>'PL_Group detail'!F48</f>
        <v>0</v>
      </c>
      <c r="G15" s="64">
        <f>'PL_Group detail'!G48</f>
        <v>0</v>
      </c>
      <c r="H15" s="471">
        <f>'PL_Group detail'!H48</f>
        <v>0</v>
      </c>
      <c r="I15" s="465">
        <f>'PL_Group detail'!I48</f>
        <v>0</v>
      </c>
      <c r="K15" s="55"/>
      <c r="M15" s="378"/>
      <c r="N15" s="40"/>
      <c r="O15" s="40"/>
      <c r="P15" s="40"/>
      <c r="Q15" s="413"/>
      <c r="R15" s="379"/>
    </row>
    <row r="16" spans="1:18" ht="12" customHeight="1" thickBot="1">
      <c r="A16" s="468" t="s">
        <v>68</v>
      </c>
      <c r="B16" s="469">
        <f>SUM(B8:B12)</f>
        <v>1506.653096133748</v>
      </c>
      <c r="C16" s="469">
        <f t="shared" ref="C16:I16" si="4">SUM(C8:C12)</f>
        <v>-1782.0733804222671</v>
      </c>
      <c r="D16" s="469">
        <f t="shared" si="4"/>
        <v>1324.5413662526821</v>
      </c>
      <c r="E16" s="469">
        <f t="shared" si="4"/>
        <v>857.50564967076434</v>
      </c>
      <c r="F16" s="469">
        <f t="shared" si="4"/>
        <v>-2325.938284933809</v>
      </c>
      <c r="G16" s="469">
        <f t="shared" si="4"/>
        <v>-2480.0830088581447</v>
      </c>
      <c r="H16" s="472">
        <f t="shared" si="4"/>
        <v>-135.14050135635398</v>
      </c>
      <c r="I16" s="470">
        <f t="shared" si="4"/>
        <v>-1362.3526341911627</v>
      </c>
      <c r="K16" s="55"/>
      <c r="M16" s="380" t="str">
        <f t="shared" si="0"/>
        <v>n/a</v>
      </c>
      <c r="N16" s="381" t="str">
        <f t="shared" si="0"/>
        <v>n/a</v>
      </c>
      <c r="O16" s="381">
        <f>IF(OR(ISERROR((E16/D16)^(1/2)-1),AND(D16&lt;0,E16&gt;0)),"n/a",((E16/D16)-1))</f>
        <v>-0.35260183523239363</v>
      </c>
      <c r="P16" s="381" t="str">
        <f>IF(OR(ISERROR((G16/E16)^(1/2)-1),AND(E16&lt;0,G16&gt;0)),"n/a",((G16/E16)-1))</f>
        <v>n/a</v>
      </c>
      <c r="Q16" s="417">
        <f t="shared" si="1"/>
        <v>-0.9455096862186988</v>
      </c>
      <c r="R16" s="382">
        <f t="shared" si="1"/>
        <v>9.0810091757670399</v>
      </c>
    </row>
    <row r="17" spans="1:11" ht="12" customHeight="1">
      <c r="A17" s="464" t="s">
        <v>54</v>
      </c>
      <c r="B17" s="70"/>
      <c r="C17" s="70"/>
      <c r="D17" s="70"/>
      <c r="E17" s="70"/>
      <c r="F17" s="70"/>
      <c r="G17" s="70"/>
      <c r="H17" s="473"/>
      <c r="I17" s="466"/>
      <c r="K17" s="55"/>
    </row>
    <row r="18" spans="1:11" ht="12" customHeight="1" outlineLevel="1">
      <c r="A18" s="221" t="s">
        <v>71</v>
      </c>
      <c r="B18" s="68">
        <f t="shared" ref="B18:I21" si="5">IF(ISERR(B8/B$5),"n/a",B8/B$5)</f>
        <v>-7.0181948813063271E-4</v>
      </c>
      <c r="C18" s="68">
        <f t="shared" si="5"/>
        <v>2.0649099095461049E-3</v>
      </c>
      <c r="D18" s="68">
        <f t="shared" si="5"/>
        <v>1.4893717036899303E-3</v>
      </c>
      <c r="E18" s="68">
        <f t="shared" si="5"/>
        <v>1.4652447709191702E-3</v>
      </c>
      <c r="F18" s="68">
        <f>IF(ISERR(F8/F$5),"n/a",F8/F$5)</f>
        <v>-1.1219590633774028E-4</v>
      </c>
      <c r="G18" s="68">
        <f t="shared" si="5"/>
        <v>-1.0505897556084196E-3</v>
      </c>
      <c r="H18" s="474">
        <f t="shared" si="5"/>
        <v>-2.1543262787341398E-4</v>
      </c>
      <c r="I18" s="467">
        <f t="shared" si="5"/>
        <v>-1.706161505648698E-4</v>
      </c>
      <c r="K18" s="55"/>
    </row>
    <row r="19" spans="1:11" ht="12" customHeight="1" outlineLevel="1">
      <c r="A19" s="221" t="s">
        <v>49</v>
      </c>
      <c r="B19" s="68">
        <f t="shared" si="5"/>
        <v>-2.9186288452305543E-4</v>
      </c>
      <c r="C19" s="68">
        <f t="shared" si="5"/>
        <v>-4.8949706057675529E-4</v>
      </c>
      <c r="D19" s="68">
        <f t="shared" si="5"/>
        <v>1.1717291275782982E-3</v>
      </c>
      <c r="E19" s="68">
        <f t="shared" si="5"/>
        <v>-6.6874246746607426E-4</v>
      </c>
      <c r="F19" s="68">
        <f>IF(ISERR(F9/F$5),"n/a",F9/F$5)</f>
        <v>-3.0828478719930438E-3</v>
      </c>
      <c r="G19" s="68">
        <f t="shared" si="5"/>
        <v>-1.8689675599872725E-3</v>
      </c>
      <c r="H19" s="474">
        <f t="shared" si="5"/>
        <v>4.1727755287814467E-3</v>
      </c>
      <c r="I19" s="467">
        <f t="shared" si="5"/>
        <v>-2.0215173972132271E-4</v>
      </c>
      <c r="K19" s="55"/>
    </row>
    <row r="20" spans="1:11" ht="12" customHeight="1" outlineLevel="1">
      <c r="A20" s="221" t="s">
        <v>102</v>
      </c>
      <c r="B20" s="68">
        <f t="shared" si="5"/>
        <v>2.2959736979040152E-3</v>
      </c>
      <c r="C20" s="68">
        <f t="shared" si="5"/>
        <v>-1.6973388430397219E-3</v>
      </c>
      <c r="D20" s="68">
        <f t="shared" si="5"/>
        <v>-7.3218740886834145E-4</v>
      </c>
      <c r="E20" s="68">
        <f t="shared" si="5"/>
        <v>-1.1916218298545845E-3</v>
      </c>
      <c r="F20" s="68">
        <f>IF(ISERR(F10/F$5),"n/a",F10/F$5)</f>
        <v>-2.2283150855401137E-4</v>
      </c>
      <c r="G20" s="68">
        <f t="shared" si="5"/>
        <v>3.3208735620181649E-3</v>
      </c>
      <c r="H20" s="474">
        <f t="shared" si="5"/>
        <v>-9.0290341883823377E-4</v>
      </c>
      <c r="I20" s="467">
        <f t="shared" si="5"/>
        <v>-9.0199886586183925E-4</v>
      </c>
      <c r="K20" s="55"/>
    </row>
    <row r="21" spans="1:11" ht="12" customHeight="1" outlineLevel="1">
      <c r="A21" s="221" t="s">
        <v>116</v>
      </c>
      <c r="B21" s="68">
        <f t="shared" si="5"/>
        <v>0</v>
      </c>
      <c r="C21" s="68">
        <f t="shared" si="5"/>
        <v>0</v>
      </c>
      <c r="D21" s="68">
        <f t="shared" si="5"/>
        <v>0</v>
      </c>
      <c r="E21" s="68">
        <f t="shared" si="5"/>
        <v>0</v>
      </c>
      <c r="F21" s="68">
        <f>IF(ISERR(F11/F$5),"n/a",F11/F$5)</f>
        <v>0</v>
      </c>
      <c r="G21" s="68">
        <f t="shared" si="5"/>
        <v>0</v>
      </c>
      <c r="H21" s="474">
        <f t="shared" si="5"/>
        <v>0</v>
      </c>
      <c r="I21" s="467">
        <f t="shared" si="5"/>
        <v>0</v>
      </c>
      <c r="K21" s="55"/>
    </row>
    <row r="22" spans="1:11" ht="12" customHeight="1" outlineLevel="1">
      <c r="A22" s="223" t="s">
        <v>41</v>
      </c>
      <c r="B22" s="68">
        <f t="shared" ref="B22:I22" si="6">IF(ISERR(B13/B$5),"n/a",B13/B$5)</f>
        <v>4.7186760579851815E-3</v>
      </c>
      <c r="C22" s="68">
        <f t="shared" si="6"/>
        <v>-2.6062462233587651E-3</v>
      </c>
      <c r="D22" s="68">
        <f t="shared" si="6"/>
        <v>3.7323540044248496E-3</v>
      </c>
      <c r="E22" s="68">
        <f t="shared" si="6"/>
        <v>4.590972213239306E-3</v>
      </c>
      <c r="F22" s="68">
        <f t="shared" si="6"/>
        <v>-5.2202496063631773E-4</v>
      </c>
      <c r="G22" s="68">
        <f t="shared" si="6"/>
        <v>-5.4740892664013286E-3</v>
      </c>
      <c r="H22" s="474">
        <f t="shared" si="6"/>
        <v>-1.1279738773238406E-5</v>
      </c>
      <c r="I22" s="467">
        <f t="shared" si="6"/>
        <v>8.9749980534711718E-4</v>
      </c>
      <c r="K22" s="55"/>
    </row>
    <row r="23" spans="1:11" ht="12" customHeight="1" thickBot="1">
      <c r="A23" s="476" t="s">
        <v>118</v>
      </c>
      <c r="B23" s="205"/>
      <c r="C23" s="205"/>
      <c r="D23" s="205">
        <f t="shared" ref="D23:I23" si="7">IF(ISERR(D16/D$5),"n/a",D16/D$5)</f>
        <v>3.9208044101525386E-3</v>
      </c>
      <c r="E23" s="205">
        <f t="shared" si="7"/>
        <v>2.1772915680545336E-3</v>
      </c>
      <c r="F23" s="205">
        <f t="shared" si="7"/>
        <v>-6.4927905832346464E-3</v>
      </c>
      <c r="G23" s="205">
        <f t="shared" si="7"/>
        <v>-6.9871505256107469E-3</v>
      </c>
      <c r="H23" s="477">
        <f t="shared" si="7"/>
        <v>-3.6812227994841295E-4</v>
      </c>
      <c r="I23" s="478">
        <f t="shared" si="7"/>
        <v>-3.4374278594842176E-3</v>
      </c>
      <c r="K23" s="55"/>
    </row>
    <row r="24" spans="1:11">
      <c r="A24" s="5" t="s">
        <v>55</v>
      </c>
      <c r="B24" s="6"/>
      <c r="C24" s="6"/>
      <c r="D24" s="6"/>
      <c r="E24" s="6"/>
      <c r="F24" s="73"/>
      <c r="G24" s="73"/>
      <c r="H24" s="6"/>
      <c r="I24" s="6"/>
    </row>
    <row r="25" spans="1:11">
      <c r="A25" s="136"/>
      <c r="B25" s="138"/>
      <c r="C25" s="138"/>
      <c r="D25" s="138"/>
      <c r="E25" s="138"/>
      <c r="F25" s="137"/>
      <c r="G25" s="137"/>
      <c r="H25" s="138"/>
      <c r="I25" s="138"/>
    </row>
    <row r="26" spans="1:11">
      <c r="A26" s="136"/>
      <c r="B26" s="138"/>
      <c r="C26" s="138"/>
      <c r="D26" s="138"/>
      <c r="E26" s="138"/>
      <c r="F26" s="137"/>
      <c r="G26" s="137"/>
      <c r="H26" s="138"/>
      <c r="I26" s="138"/>
    </row>
    <row r="27" spans="1:11">
      <c r="A27" s="136"/>
      <c r="B27" s="138"/>
      <c r="C27" s="138"/>
      <c r="D27" s="138"/>
      <c r="E27" s="138"/>
      <c r="F27" s="137"/>
      <c r="G27" s="137"/>
      <c r="H27" s="138"/>
      <c r="I27" s="138"/>
    </row>
    <row r="28" spans="1:11">
      <c r="A28" s="136"/>
      <c r="B28" s="138"/>
      <c r="C28" s="138"/>
      <c r="D28" s="138"/>
      <c r="E28" s="138"/>
      <c r="F28" s="137"/>
      <c r="G28" s="137"/>
      <c r="H28" s="138"/>
      <c r="I28" s="138"/>
    </row>
    <row r="29" spans="1:11">
      <c r="A29" s="136"/>
      <c r="B29" s="138"/>
      <c r="C29" s="138"/>
      <c r="D29" s="138"/>
      <c r="E29" s="138"/>
      <c r="F29" s="137"/>
      <c r="G29" s="137"/>
      <c r="H29" s="138"/>
      <c r="I29" s="138"/>
    </row>
  </sheetData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7fcfc7ff88c47269e09795cd7cf84b6 xmlns="9b80046e-e354-4b0a-98ae-528263b4c960">
      <Terms xmlns="http://schemas.microsoft.com/office/infopath/2007/PartnerControls">
        <TermInfo xmlns="http://schemas.microsoft.com/office/infopath/2007/PartnerControls">
          <TermName xmlns="http://schemas.microsoft.com/office/infopath/2007/PartnerControls">Option Identification</TermName>
          <TermId xmlns="http://schemas.microsoft.com/office/infopath/2007/PartnerControls">649b4568-374c-48c1-9ea5-7304f4a41fb1</TermId>
        </TermInfo>
        <TermInfo xmlns="http://schemas.microsoft.com/office/infopath/2007/PartnerControls">
          <TermName xmlns="http://schemas.microsoft.com/office/infopath/2007/PartnerControls">Deal Execution</TermName>
          <TermId xmlns="http://schemas.microsoft.com/office/infopath/2007/PartnerControls">5dd92649-1c64-4c97-970a-df0a5a6fabc6</TermId>
        </TermInfo>
        <TermInfo xmlns="http://schemas.microsoft.com/office/infopath/2007/PartnerControls">
          <TermName xmlns="http://schemas.microsoft.com/office/infopath/2007/PartnerControls">Option Identification</TermName>
          <TermId xmlns="http://schemas.microsoft.com/office/infopath/2007/PartnerControls">649b4568-374c-48c1-9ea5-7304f4a41fb1</TermId>
        </TermInfo>
        <TermInfo xmlns="http://schemas.microsoft.com/office/infopath/2007/PartnerControls">
          <TermName xmlns="http://schemas.microsoft.com/office/infopath/2007/PartnerControls">Transformation Strategy</TermName>
          <TermId xmlns="http://schemas.microsoft.com/office/infopath/2007/PartnerControls">3db67ae9-b776-4523-90df-6f514153a31b</TermId>
        </TermInfo>
        <TermInfo xmlns="http://schemas.microsoft.com/office/infopath/2007/PartnerControls">
          <TermName xmlns="http://schemas.microsoft.com/office/infopath/2007/PartnerControls">Financial Restructuring</TermName>
          <TermId xmlns="http://schemas.microsoft.com/office/infopath/2007/PartnerControls">e25c2339-e2b1-42d4-a631-8b4cd02f6fee</TermId>
        </TermInfo>
        <TermInfo xmlns="http://schemas.microsoft.com/office/infopath/2007/PartnerControls">
          <TermName xmlns="http://schemas.microsoft.com/office/infopath/2007/PartnerControls">Assessment of Capital Market Capability</TermName>
          <TermId xmlns="http://schemas.microsoft.com/office/infopath/2007/PartnerControls">c75cdf8c-dccc-4872-8846-36aa8c9a5b0c</TermId>
        </TermInfo>
        <TermInfo xmlns="http://schemas.microsoft.com/office/infopath/2007/PartnerControls">
          <TermName xmlns="http://schemas.microsoft.com/office/infopath/2007/PartnerControls">IPO Preparation</TermName>
          <TermId xmlns="http://schemas.microsoft.com/office/infopath/2007/PartnerControls">340e53a2-5847-4135-bcaa-1a31f0f9415f</TermId>
        </TermInfo>
        <TermInfo xmlns="http://schemas.microsoft.com/office/infopath/2007/PartnerControls">
          <TermName xmlns="http://schemas.microsoft.com/office/infopath/2007/PartnerControls">Strategic Positioning</TermName>
          <TermId xmlns="http://schemas.microsoft.com/office/infopath/2007/PartnerControls">b40c0259-a2be-47cc-8e8f-dc9e1d7fe208</TermId>
        </TermInfo>
        <TermInfo xmlns="http://schemas.microsoft.com/office/infopath/2007/PartnerControls">
          <TermName xmlns="http://schemas.microsoft.com/office/infopath/2007/PartnerControls">Investment Tactics ＆ Coordination</TermName>
          <TermId xmlns="http://schemas.microsoft.com/office/infopath/2007/PartnerControls">b382650d-bbed-4515-9ad5-f657ab729e68</TermId>
        </TermInfo>
        <TermInfo xmlns="http://schemas.microsoft.com/office/infopath/2007/PartnerControls">
          <TermName xmlns="http://schemas.microsoft.com/office/infopath/2007/PartnerControls">Deal Strategy</TermName>
          <TermId xmlns="http://schemas.microsoft.com/office/infopath/2007/PartnerControls">8cd620d7-6d95-450c-80f3-e6b255d43a36</TermId>
        </TermInfo>
        <TermInfo xmlns="http://schemas.microsoft.com/office/infopath/2007/PartnerControls">
          <TermName xmlns="http://schemas.microsoft.com/office/infopath/2007/PartnerControls">Evaluation</TermName>
          <TermId xmlns="http://schemas.microsoft.com/office/infopath/2007/PartnerControls">bd5926d3-5fdd-43f6-af78-e514358e8150</TermId>
        </TermInfo>
        <TermInfo xmlns="http://schemas.microsoft.com/office/infopath/2007/PartnerControls">
          <TermName xmlns="http://schemas.microsoft.com/office/infopath/2007/PartnerControls">Identifying the Deal</TermName>
          <TermId xmlns="http://schemas.microsoft.com/office/infopath/2007/PartnerControls">921e4b0b-82fa-47da-aabd-d2a68508048d</TermId>
        </TermInfo>
        <TermInfo xmlns="http://schemas.microsoft.com/office/infopath/2007/PartnerControls">
          <TermName xmlns="http://schemas.microsoft.com/office/infopath/2007/PartnerControls">Evaluating the Deal</TermName>
          <TermId xmlns="http://schemas.microsoft.com/office/infopath/2007/PartnerControls">811e74df-e0cc-4675-bde6-a143a333985a</TermId>
        </TermInfo>
        <TermInfo xmlns="http://schemas.microsoft.com/office/infopath/2007/PartnerControls">
          <TermName xmlns="http://schemas.microsoft.com/office/infopath/2007/PartnerControls">Negotiating the Deal</TermName>
          <TermId xmlns="http://schemas.microsoft.com/office/infopath/2007/PartnerControls">d01336c5-5c58-4cdd-a9ad-f5a4a07eabe0</TermId>
        </TermInfo>
        <TermInfo xmlns="http://schemas.microsoft.com/office/infopath/2007/PartnerControls">
          <TermName xmlns="http://schemas.microsoft.com/office/infopath/2007/PartnerControls">Creating Value</TermName>
          <TermId xmlns="http://schemas.microsoft.com/office/infopath/2007/PartnerControls">0f433fea-f35e-48b3-9aff-f0a55695af07</TermId>
        </TermInfo>
        <TermInfo xmlns="http://schemas.microsoft.com/office/infopath/2007/PartnerControls">
          <TermName xmlns="http://schemas.microsoft.com/office/infopath/2007/PartnerControls">Power Up</TermName>
          <TermId xmlns="http://schemas.microsoft.com/office/infopath/2007/PartnerControls">21bfb450-cfd0-4eab-bc74-7cbf7fe1ade5</TermId>
        </TermInfo>
        <TermInfo xmlns="http://schemas.microsoft.com/office/infopath/2007/PartnerControls">
          <TermName xmlns="http://schemas.microsoft.com/office/infopath/2007/PartnerControls">Review JV status (Health check)</TermName>
          <TermId xmlns="http://schemas.microsoft.com/office/infopath/2007/PartnerControls">88dd50dd-aa67-4638-9cf1-82c9298fd2f4</TermId>
        </TermInfo>
        <TermInfo xmlns="http://schemas.microsoft.com/office/infopath/2007/PartnerControls">
          <TermName xmlns="http://schemas.microsoft.com/office/infopath/2007/PartnerControls">Diagnose issues</TermName>
          <TermId xmlns="http://schemas.microsoft.com/office/infopath/2007/PartnerControls">f8e67ddc-0abd-4a60-8a52-94d872ac709e</TermId>
        </TermInfo>
        <TermInfo xmlns="http://schemas.microsoft.com/office/infopath/2007/PartnerControls">
          <TermName xmlns="http://schemas.microsoft.com/office/infopath/2007/PartnerControls">Define solution</TermName>
          <TermId xmlns="http://schemas.microsoft.com/office/infopath/2007/PartnerControls">b6352f40-b7ef-4880-aeb2-264e46b98348</TermId>
        </TermInfo>
        <TermInfo xmlns="http://schemas.microsoft.com/office/infopath/2007/PartnerControls">
          <TermName xmlns="http://schemas.microsoft.com/office/infopath/2007/PartnerControls">Assess governance ＆ reporting</TermName>
          <TermId xmlns="http://schemas.microsoft.com/office/infopath/2007/PartnerControls">006231e7-202c-4ad0-8e5f-631a6de884b7</TermId>
        </TermInfo>
        <TermInfo xmlns="http://schemas.microsoft.com/office/infopath/2007/PartnerControls">
          <TermName xmlns="http://schemas.microsoft.com/office/infopath/2007/PartnerControls">Prepare for Exit</TermName>
          <TermId xmlns="http://schemas.microsoft.com/office/infopath/2007/PartnerControls">e5c760a3-67d5-4160-b8b3-daff04f15c9e</TermId>
        </TermInfo>
        <TermInfo xmlns="http://schemas.microsoft.com/office/infopath/2007/PartnerControls">
          <TermName xmlns="http://schemas.microsoft.com/office/infopath/2007/PartnerControls">Exit Options</TermName>
          <TermId xmlns="http://schemas.microsoft.com/office/infopath/2007/PartnerControls">9984c1c7-7d8d-44a9-a16f-af2599df60fa</TermId>
        </TermInfo>
      </Terms>
    </n7fcfc7ff88c47269e09795cd7cf84b6>
    <h02503a76cd648a7a251ba5146ce5bb6 xmlns="9b80046e-e354-4b0a-98ae-528263b4c960">
      <Terms xmlns="http://schemas.microsoft.com/office/infopath/2007/PartnerControls"/>
    </h02503a76cd648a7a251ba5146ce5bb6>
    <IconOverlay xmlns="http://schemas.microsoft.com/sharepoint/v4" xsi:nil="true"/>
    <pd15040261914bbebb9af7013e73a19b xmlns="9b80046e-e354-4b0a-98ae-528263b4c960">
      <Terms xmlns="http://schemas.microsoft.com/office/infopath/2007/PartnerControls">
        <TermInfo xmlns="http://schemas.microsoft.com/office/infopath/2007/PartnerControls">
          <TermName xmlns="http://schemas.microsoft.com/office/infopath/2007/PartnerControls">Fund</TermName>
          <TermId xmlns="http://schemas.microsoft.com/office/infopath/2007/PartnerControls">bac708d5-4ec1-43b5-b9c2-a0b9f5f9b8fd</TermId>
        </TermInfo>
        <TermInfo xmlns="http://schemas.microsoft.com/office/infopath/2007/PartnerControls">
          <TermName xmlns="http://schemas.microsoft.com/office/infopath/2007/PartnerControls">Turnaround</TermName>
          <TermId xmlns="http://schemas.microsoft.com/office/infopath/2007/PartnerControls">eb8951d3-59ad-4256-b9c5-7b6533d4a409</TermId>
        </TermInfo>
        <TermInfo xmlns="http://schemas.microsoft.com/office/infopath/2007/PartnerControls">
          <TermName xmlns="http://schemas.microsoft.com/office/infopath/2007/PartnerControls">Restructuring</TermName>
          <TermId xmlns="http://schemas.microsoft.com/office/infopath/2007/PartnerControls">271c1297-36e5-423c-90cf-4c763ce6d4c2</TermId>
        </TermInfo>
        <TermInfo xmlns="http://schemas.microsoft.com/office/infopath/2007/PartnerControls">
          <TermName xmlns="http://schemas.microsoft.com/office/infopath/2007/PartnerControls">IPO</TermName>
          <TermId xmlns="http://schemas.microsoft.com/office/infopath/2007/PartnerControls">426e4547-2796-4b5a-955d-84714dab2d01</TermId>
        </TermInfo>
        <TermInfo xmlns="http://schemas.microsoft.com/office/infopath/2007/PartnerControls">
          <TermName xmlns="http://schemas.microsoft.com/office/infopath/2007/PartnerControls">Portfolio Management</TermName>
          <TermId xmlns="http://schemas.microsoft.com/office/infopath/2007/PartnerControls">1ccbf67b-6fd0-4644-bf00-0a774fe77cf2</TermId>
        </TermInfo>
        <TermInfo xmlns="http://schemas.microsoft.com/office/infopath/2007/PartnerControls">
          <TermName xmlns="http://schemas.microsoft.com/office/infopath/2007/PartnerControls">Buy side</TermName>
          <TermId xmlns="http://schemas.microsoft.com/office/infopath/2007/PartnerControls">9c9ec32b-7458-4035-acb9-ce648df8b7d8</TermId>
        </TermInfo>
        <TermInfo xmlns="http://schemas.microsoft.com/office/infopath/2007/PartnerControls">
          <TermName xmlns="http://schemas.microsoft.com/office/infopath/2007/PartnerControls">Buy side PE</TermName>
          <TermId xmlns="http://schemas.microsoft.com/office/infopath/2007/PartnerControls">6f960682-91e8-4ade-b386-453dfcf75547</TermId>
        </TermInfo>
        <TermInfo xmlns="http://schemas.microsoft.com/office/infopath/2007/PartnerControls">
          <TermName xmlns="http://schemas.microsoft.com/office/infopath/2007/PartnerControls">Partner</TermName>
          <TermId xmlns="http://schemas.microsoft.com/office/infopath/2007/PartnerControls">110c52c4-9652-4634-861e-f530f8630eaf</TermId>
        </TermInfo>
        <TermInfo xmlns="http://schemas.microsoft.com/office/infopath/2007/PartnerControls">
          <TermName xmlns="http://schemas.microsoft.com/office/infopath/2007/PartnerControls">Partner (Deliver, Optimize or Exit)</TermName>
          <TermId xmlns="http://schemas.microsoft.com/office/infopath/2007/PartnerControls">b8cdad40-1b52-4c94-8930-e06b1f044c5d</TermId>
        </TermInfo>
        <TermInfo xmlns="http://schemas.microsoft.com/office/infopath/2007/PartnerControls">
          <TermName xmlns="http://schemas.microsoft.com/office/infopath/2007/PartnerControls">Sell side</TermName>
          <TermId xmlns="http://schemas.microsoft.com/office/infopath/2007/PartnerControls">b9d31663-2e59-410d-81ed-bdab4d80be7f</TermId>
        </TermInfo>
        <TermInfo xmlns="http://schemas.microsoft.com/office/infopath/2007/PartnerControls">
          <TermName xmlns="http://schemas.microsoft.com/office/infopath/2007/PartnerControls">Sell side - Banking</TermName>
          <TermId xmlns="http://schemas.microsoft.com/office/infopath/2007/PartnerControls">0f247aae-594d-47f4-8dfc-c7a00fe3c681</TermId>
        </TermInfo>
      </Terms>
    </pd15040261914bbebb9af7013e73a19b>
    <g1453b5b049a4803993d8f9bcab5e463 xmlns="9b80046e-e354-4b0a-98ae-528263b4c960">
      <Terms xmlns="http://schemas.microsoft.com/office/infopath/2007/PartnerControls"/>
    </g1453b5b049a4803993d8f9bcab5e463>
    <m78c120f90744e07a4b605e785dfd0d0 xmlns="9b80046e-e354-4b0a-98ae-528263b4c960">
      <Terms xmlns="http://schemas.microsoft.com/office/infopath/2007/PartnerControls">
        <TermInfo xmlns="http://schemas.microsoft.com/office/infopath/2007/PartnerControls">
          <TermName xmlns="http://schemas.microsoft.com/office/infopath/2007/PartnerControls">Work Book</TermName>
          <TermId xmlns="http://schemas.microsoft.com/office/infopath/2007/PartnerControls">b1e08055-7a19-46a7-8036-4b473afe6c49</TermId>
        </TermInfo>
      </Terms>
    </m78c120f90744e07a4b605e785dfd0d0>
    <a5fed2dedcd64cc29b078e5baee5a2ab xmlns="9b80046e-e354-4b0a-98ae-528263b4c960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Investment Cases</TermName>
          <TermId xmlns="http://schemas.microsoft.com/office/infopath/2007/PartnerControls">d4138a0c-5292-43b6-a80b-4d1720ca5915</TermId>
        </TermInfo>
        <TermInfo xmlns="http://schemas.microsoft.com/office/infopath/2007/PartnerControls">
          <TermName xmlns="http://schemas.microsoft.com/office/infopath/2007/PartnerControls">Window Dressing</TermName>
          <TermId xmlns="http://schemas.microsoft.com/office/infopath/2007/PartnerControls">0471d6d5-3a2b-452f-bc06-c87f291447de</TermId>
        </TermInfo>
        <TermInfo xmlns="http://schemas.microsoft.com/office/infopath/2007/PartnerControls">
          <TermName xmlns="http://schemas.microsoft.com/office/infopath/2007/PartnerControls">Prospectus Requirements</TermName>
          <TermId xmlns="http://schemas.microsoft.com/office/infopath/2007/PartnerControls">b286da2a-2913-4db1-a972-82c1625661e0</TermId>
        </TermInfo>
        <TermInfo xmlns="http://schemas.microsoft.com/office/infopath/2007/PartnerControls">
          <TermName xmlns="http://schemas.microsoft.com/office/infopath/2007/PartnerControls">Quick Profitability (Performance) Assessment</TermName>
          <TermId xmlns="http://schemas.microsoft.com/office/infopath/2007/PartnerControls">08c18af1-8703-4653-ab41-c8d309c1cef3</TermId>
        </TermInfo>
        <TermInfo xmlns="http://schemas.microsoft.com/office/infopath/2007/PartnerControls">
          <TermName xmlns="http://schemas.microsoft.com/office/infopath/2007/PartnerControls">Refine Strategy ＆ Value Drivers</TermName>
          <TermId xmlns="http://schemas.microsoft.com/office/infopath/2007/PartnerControls">91b9c225-7167-4206-aad0-4a23f1048c47</TermId>
        </TermInfo>
        <TermInfo xmlns="http://schemas.microsoft.com/office/infopath/2007/PartnerControls">
          <TermName xmlns="http://schemas.microsoft.com/office/infopath/2007/PartnerControls">Assess Run Rate (Baseline) Financial Performance</TermName>
          <TermId xmlns="http://schemas.microsoft.com/office/infopath/2007/PartnerControls">2aa8daab-09f7-4dcd-ac00-de4ed717881a</TermId>
        </TermInfo>
        <TermInfo xmlns="http://schemas.microsoft.com/office/infopath/2007/PartnerControls">
          <TermName xmlns="http://schemas.microsoft.com/office/infopath/2007/PartnerControls">Profitability</TermName>
          <TermId xmlns="http://schemas.microsoft.com/office/infopath/2007/PartnerControls">284b1685-ccfa-4827-b64e-1e7971df0c2f</TermId>
        </TermInfo>
        <TermInfo xmlns="http://schemas.microsoft.com/office/infopath/2007/PartnerControls">
          <TermName xmlns="http://schemas.microsoft.com/office/infopath/2007/PartnerControls">Investment Cases</TermName>
          <TermId xmlns="http://schemas.microsoft.com/office/infopath/2007/PartnerControls">75681731-264d-4cd0-8856-6d3e58acf81c</TermId>
        </TermInfo>
        <TermInfo xmlns="http://schemas.microsoft.com/office/infopath/2007/PartnerControls">
          <TermName xmlns="http://schemas.microsoft.com/office/infopath/2007/PartnerControls">Window Dressing</TermName>
          <TermId xmlns="http://schemas.microsoft.com/office/infopath/2007/PartnerControls">3c732703-fb1f-4830-bf87-c8c8299cf65c</TermId>
        </TermInfo>
        <TermInfo xmlns="http://schemas.microsoft.com/office/infopath/2007/PartnerControls">
          <TermName xmlns="http://schemas.microsoft.com/office/infopath/2007/PartnerControls">Prospectus Requirements</TermName>
          <TermId xmlns="http://schemas.microsoft.com/office/infopath/2007/PartnerControls">b4ad0e28-0e2c-45b9-9b39-b26878ee3508</TermId>
        </TermInfo>
        <TermInfo xmlns="http://schemas.microsoft.com/office/infopath/2007/PartnerControls">
          <TermName xmlns="http://schemas.microsoft.com/office/infopath/2007/PartnerControls">Value Driver Analysis</TermName>
          <TermId xmlns="http://schemas.microsoft.com/office/infopath/2007/PartnerControls">95e7b8be-fa9c-4ad4-be4d-e856c401a456</TermId>
        </TermInfo>
        <TermInfo xmlns="http://schemas.microsoft.com/office/infopath/2007/PartnerControls">
          <TermName xmlns="http://schemas.microsoft.com/office/infopath/2007/PartnerControls">Business Driver Assessment</TermName>
          <TermId xmlns="http://schemas.microsoft.com/office/infopath/2007/PartnerControls">d764b16b-3629-4a1e-9168-563f02ad8f3e</TermId>
        </TermInfo>
        <TermInfo xmlns="http://schemas.microsoft.com/office/infopath/2007/PartnerControls">
          <TermName xmlns="http://schemas.microsoft.com/office/infopath/2007/PartnerControls">Financial ＆ Strategic Amibition</TermName>
          <TermId xmlns="http://schemas.microsoft.com/office/infopath/2007/PartnerControls">5e8eaaca-c9dd-4713-a921-1c6c57d74c14</TermId>
        </TermInfo>
        <TermInfo xmlns="http://schemas.microsoft.com/office/infopath/2007/PartnerControls">
          <TermName xmlns="http://schemas.microsoft.com/office/infopath/2007/PartnerControls">Evaluate Value Drivers</TermName>
          <TermId xmlns="http://schemas.microsoft.com/office/infopath/2007/PartnerControls">6e6c7d61-4ec4-4d02-8bc0-693f2d17a818</TermId>
        </TermInfo>
        <TermInfo xmlns="http://schemas.microsoft.com/office/infopath/2007/PartnerControls">
          <TermName xmlns="http://schemas.microsoft.com/office/infopath/2007/PartnerControls">Reporting</TermName>
          <TermId xmlns="http://schemas.microsoft.com/office/infopath/2007/PartnerControls">1c0c261d-9228-4586-980f-06f9d84629ba</TermId>
        </TermInfo>
        <TermInfo xmlns="http://schemas.microsoft.com/office/infopath/2007/PartnerControls">
          <TermName xmlns="http://schemas.microsoft.com/office/infopath/2007/PartnerControls">Post-Closing Due Diligence</TermName>
          <TermId xmlns="http://schemas.microsoft.com/office/infopath/2007/PartnerControls">4d30700b-efa0-4367-b57b-d2eac96fa381</TermId>
        </TermInfo>
        <TermInfo xmlns="http://schemas.microsoft.com/office/infopath/2007/PartnerControls">
          <TermName xmlns="http://schemas.microsoft.com/office/infopath/2007/PartnerControls">Ref Flag Financial ＆ Tax Due Diligence</TermName>
          <TermId xmlns="http://schemas.microsoft.com/office/infopath/2007/PartnerControls">66a57831-3015-4f0f-aba0-0bd7719e3b95</TermId>
        </TermInfo>
        <TermInfo xmlns="http://schemas.microsoft.com/office/infopath/2007/PartnerControls">
          <TermName xmlns="http://schemas.microsoft.com/office/infopath/2007/PartnerControls">Financial Due Diligence</TermName>
          <TermId xmlns="http://schemas.microsoft.com/office/infopath/2007/PartnerControls">1689c4ff-3cf0-4d91-88a4-796d124aeabb</TermId>
        </TermInfo>
        <TermInfo xmlns="http://schemas.microsoft.com/office/infopath/2007/PartnerControls">
          <TermName xmlns="http://schemas.microsoft.com/office/infopath/2007/PartnerControls">Delivery on Plans</TermName>
          <TermId xmlns="http://schemas.microsoft.com/office/infopath/2007/PartnerControls">9286d69b-6086-4680-a799-c80421f0846b</TermId>
        </TermInfo>
        <TermInfo xmlns="http://schemas.microsoft.com/office/infopath/2007/PartnerControls">
          <TermName xmlns="http://schemas.microsoft.com/office/infopath/2007/PartnerControls">Goals ＆ Priorities</TermName>
          <TermId xmlns="http://schemas.microsoft.com/office/infopath/2007/PartnerControls">0e0ee321-d8c4-4e39-b566-5b92871df176</TermId>
        </TermInfo>
        <TermInfo xmlns="http://schemas.microsoft.com/office/infopath/2007/PartnerControls">
          <TermName xmlns="http://schemas.microsoft.com/office/infopath/2007/PartnerControls">Operating Model</TermName>
          <TermId xmlns="http://schemas.microsoft.com/office/infopath/2007/PartnerControls">ee2ea95e-3bc1-4c93-8c59-4733f9412284</TermId>
        </TermInfo>
        <TermInfo xmlns="http://schemas.microsoft.com/office/infopath/2007/PartnerControls">
          <TermName xmlns="http://schemas.microsoft.com/office/infopath/2007/PartnerControls">Performance</TermName>
          <TermId xmlns="http://schemas.microsoft.com/office/infopath/2007/PartnerControls">c1d35769-6ea7-4f6c-8a29-dc29da702704</TermId>
        </TermInfo>
        <TermInfo xmlns="http://schemas.microsoft.com/office/infopath/2007/PartnerControls">
          <TermName xmlns="http://schemas.microsoft.com/office/infopath/2007/PartnerControls">Cause Analysis</TermName>
          <TermId xmlns="http://schemas.microsoft.com/office/infopath/2007/PartnerControls">f2ab0b61-523e-47fd-b1e5-b81f3bbe77f2</TermId>
        </TermInfo>
        <TermInfo xmlns="http://schemas.microsoft.com/office/infopath/2007/PartnerControls">
          <TermName xmlns="http://schemas.microsoft.com/office/infopath/2007/PartnerControls">Strategy ＆ Operations Impact</TermName>
          <TermId xmlns="http://schemas.microsoft.com/office/infopath/2007/PartnerControls">1417dee8-11d7-42b5-9a3a-38259083dd8b</TermId>
        </TermInfo>
        <TermInfo xmlns="http://schemas.microsoft.com/office/infopath/2007/PartnerControls">
          <TermName xmlns="http://schemas.microsoft.com/office/infopath/2007/PartnerControls">Management Information Systems</TermName>
          <TermId xmlns="http://schemas.microsoft.com/office/infopath/2007/PartnerControls">e8aad2c1-55d3-47ea-9ecc-b6e13c8f1315</TermId>
        </TermInfo>
        <TermInfo xmlns="http://schemas.microsoft.com/office/infopath/2007/PartnerControls">
          <TermName xmlns="http://schemas.microsoft.com/office/infopath/2007/PartnerControls">Information Preparation</TermName>
          <TermId xmlns="http://schemas.microsoft.com/office/infopath/2007/PartnerControls">4b165d55-cc44-464e-85a8-28e75b1870fc</TermId>
        </TermInfo>
        <TermInfo xmlns="http://schemas.microsoft.com/office/infopath/2007/PartnerControls">
          <TermName xmlns="http://schemas.microsoft.com/office/infopath/2007/PartnerControls">Market ＆ Competitive Assessment</TermName>
          <TermId xmlns="http://schemas.microsoft.com/office/infopath/2007/PartnerControls">85aa9752-39a3-461a-8c03-0ba296cf9308</TermId>
        </TermInfo>
      </Terms>
    </a5fed2dedcd64cc29b078e5baee5a2ab>
    <TaxCatchAll xmlns="a998b651-1142-4366-a4c4-000ee70b99a8">
      <Value>87</Value>
      <Value>86</Value>
      <Value>85</Value>
      <Value>262</Value>
      <Value>350</Value>
      <Value>81</Value>
      <Value>101</Value>
      <Value>280</Value>
      <Value>143</Value>
      <Value>74</Value>
      <Value>251</Value>
      <Value>307</Value>
      <Value>277</Value>
      <Value>69</Value>
      <Value>67</Value>
      <Value>66</Value>
      <Value>65</Value>
      <Value>64</Value>
      <Value>63</Value>
      <Value>281</Value>
      <Value>59</Value>
      <Value>276</Value>
      <Value>57</Value>
      <Value>54</Value>
      <Value>53</Value>
      <Value>52</Value>
      <Value>50</Value>
      <Value>49</Value>
      <Value>46</Value>
      <Value>133</Value>
      <Value>43</Value>
      <Value>42</Value>
      <Value>41</Value>
      <Value>129</Value>
      <Value>306</Value>
      <Value>38</Value>
      <Value>185</Value>
      <Value>33</Value>
      <Value>37</Value>
      <Value>117</Value>
      <Value>25</Value>
      <Value>24</Value>
      <Value>23</Value>
      <Value>141</Value>
      <Value>39</Value>
      <Value>40</Value>
      <Value>7</Value>
      <Value>170</Value>
      <Value>102</Value>
      <Value>279</Value>
      <Value>278</Value>
      <Value>99</Value>
      <Value>139</Value>
      <Value>275</Value>
      <Value>274</Value>
      <Value>273</Value>
      <Value>272</Value>
      <Value>271</Value>
      <Value>98</Value>
      <Value>91</Value>
    </TaxCatchAll>
    <m40374d894c64e28aa91d8cff7f6bd3e xmlns="9b80046e-e354-4b0a-98ae-528263b4c960">
      <Terms xmlns="http://schemas.microsoft.com/office/infopath/2007/PartnerControls"/>
    </m40374d894c64e28aa91d8cff7f6bd3e>
    <KPMGTROrder xmlns="9b80046e-e354-4b0a-98ae-528263b4c960" xsi:nil="true"/>
    <KPMGTRKeywords xmlns="9b80046e-e354-4b0a-98ae-528263b4c960" xsi:nil="true"/>
    <KPMGTRSprache xmlns="9b80046e-e354-4b0a-98ae-528263b4c960">Englisch</KPMGTRSprache>
    <KPMGTRAbstract xmlns="9b80046e-e354-4b0a-98ae-528263b4c96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KPMGTRContentDashboard" ma:contentTypeID="0x010100185127AA4F913A40B1E8CCAB1E0ED58A004370B719DCC6064499B5AB442FB6D0E1" ma:contentTypeVersion="20" ma:contentTypeDescription="" ma:contentTypeScope="" ma:versionID="17020e114be68db4fa4a7b761125d88f">
  <xsd:schema xmlns:xsd="http://www.w3.org/2001/XMLSchema" xmlns:xs="http://www.w3.org/2001/XMLSchema" xmlns:p="http://schemas.microsoft.com/office/2006/metadata/properties" xmlns:ns2="9b80046e-e354-4b0a-98ae-528263b4c960" xmlns:ns3="a998b651-1142-4366-a4c4-000ee70b99a8" xmlns:ns4="http://schemas.microsoft.com/sharepoint/v4" targetNamespace="http://schemas.microsoft.com/office/2006/metadata/properties" ma:root="true" ma:fieldsID="7c435964e5e2d15cecd6a2a4301fa3e5" ns2:_="" ns3:_="" ns4:_="">
    <xsd:import namespace="9b80046e-e354-4b0a-98ae-528263b4c960"/>
    <xsd:import namespace="a998b651-1142-4366-a4c4-000ee70b99a8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n7fcfc7ff88c47269e09795cd7cf84b6" minOccurs="0"/>
                <xsd:element ref="ns2:g1453b5b049a4803993d8f9bcab5e463" minOccurs="0"/>
                <xsd:element ref="ns2:m78c120f90744e07a4b605e785dfd0d0" minOccurs="0"/>
                <xsd:element ref="ns2:a5fed2dedcd64cc29b078e5baee5a2ab" minOccurs="0"/>
                <xsd:element ref="ns2:pd15040261914bbebb9af7013e73a19b" minOccurs="0"/>
                <xsd:element ref="ns3:TaxCatchAll" minOccurs="0"/>
                <xsd:element ref="ns2:m40374d894c64e28aa91d8cff7f6bd3e" minOccurs="0"/>
                <xsd:element ref="ns3:TaxCatchAllLabel" minOccurs="0"/>
                <xsd:element ref="ns2:h02503a76cd648a7a251ba5146ce5bb6" minOccurs="0"/>
                <xsd:element ref="ns4:IconOverlay" minOccurs="0"/>
                <xsd:element ref="ns2:KPMGTROrder" minOccurs="0"/>
                <xsd:element ref="ns2:KPMGTRSprache" minOccurs="0"/>
                <xsd:element ref="ns2:KPMGTRKeywords" minOccurs="0"/>
                <xsd:element ref="ns2:KPMGTRAbstrac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80046e-e354-4b0a-98ae-528263b4c960" elementFormDefault="qualified">
    <xsd:import namespace="http://schemas.microsoft.com/office/2006/documentManagement/types"/>
    <xsd:import namespace="http://schemas.microsoft.com/office/infopath/2007/PartnerControls"/>
    <xsd:element name="n7fcfc7ff88c47269e09795cd7cf84b6" ma:index="11" nillable="true" ma:taxonomy="true" ma:internalName="n7fcfc7ff88c47269e09795cd7cf84b6" ma:taxonomyFieldName="KPMGTRPhase" ma:displayName="Phase" ma:default="" ma:fieldId="{77fcfc7f-f88c-4726-9e09-795cd7cf84b6}" ma:taxonomyMulti="true" ma:sspId="133bfdf5-63a6-4473-8459-1eb2ef741a98" ma:termSetId="eed1ba8d-c33d-41f5-b459-5d9a3367451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1453b5b049a4803993d8f9bcab5e463" ma:index="14" nillable="true" ma:taxonomy="true" ma:internalName="g1453b5b049a4803993d8f9bcab5e463" ma:taxonomyFieldName="KPMGTRSektor" ma:displayName="Sektor" ma:default="" ma:fieldId="{01453b5b-049a-4803-993d-8f9bcab5e463}" ma:taxonomyMulti="true" ma:sspId="133bfdf5-63a6-4473-8459-1eb2ef741a98" ma:termSetId="2f02763c-4e4b-47a4-8530-786781cbc62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78c120f90744e07a4b605e785dfd0d0" ma:index="15" nillable="true" ma:taxonomy="true" ma:internalName="m78c120f90744e07a4b605e785dfd0d0" ma:taxonomyFieldName="KPMGTRContentType" ma:displayName="Content Type" ma:default="" ma:fieldId="{678c120f-9074-4e07-a4b6-05e785dfd0d0}" ma:sspId="133bfdf5-63a6-4473-8459-1eb2ef741a98" ma:termSetId="f4e2f098-2ac5-424f-9f51-a4114d930cb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5fed2dedcd64cc29b078e5baee5a2ab" ma:index="16" nillable="true" ma:taxonomy="true" ma:internalName="a5fed2dedcd64cc29b078e5baee5a2ab" ma:taxonomyFieldName="KPMGTRTopic" ma:displayName="Topic" ma:default="" ma:fieldId="{a5fed2de-dcd6-4cc2-9b07-8e5baee5a2ab}" ma:taxonomyMulti="true" ma:sspId="133bfdf5-63a6-4473-8459-1eb2ef741a98" ma:termSetId="3bc0116d-9b22-404d-9e03-6d450023375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d15040261914bbebb9af7013e73a19b" ma:index="18" nillable="true" ma:taxonomy="true" ma:internalName="pd15040261914bbebb9af7013e73a19b" ma:taxonomyFieldName="KPMGTRProgramm" ma:displayName="Programm" ma:default="" ma:fieldId="{9d150402-6191-4bbe-bb9a-f7013e73a19b}" ma:taxonomyMulti="true" ma:sspId="133bfdf5-63a6-4473-8459-1eb2ef741a98" ma:termSetId="2f8ee683-40f2-4e73-8314-ccaddedd141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40374d894c64e28aa91d8cff7f6bd3e" ma:index="20" nillable="true" ma:taxonomy="true" ma:internalName="m40374d894c64e28aa91d8cff7f6bd3e" ma:taxonomyFieldName="KPMGTRService" ma:displayName="Service" ma:default="" ma:fieldId="{640374d8-94c6-4e28-aa91-d8cff7f6bd3e}" ma:taxonomyMulti="true" ma:sspId="133bfdf5-63a6-4473-8459-1eb2ef741a98" ma:termSetId="f79f73da-350d-4959-a3d9-e1cee48dbc4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02503a76cd648a7a251ba5146ce5bb6" ma:index="22" nillable="true" ma:taxonomy="true" ma:internalName="h02503a76cd648a7a251ba5146ce5bb6" ma:taxonomyFieldName="KPMGTRServiceLine" ma:displayName="Service Line" ma:default="" ma:fieldId="{102503a7-6cd6-48a7-a251-ba5146ce5bb6}" ma:taxonomyMulti="true" ma:sspId="133bfdf5-63a6-4473-8459-1eb2ef741a98" ma:termSetId="8cf41176-aa90-49f5-a17d-ebb8eaf2e46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PMGTROrder" ma:index="25" nillable="true" ma:displayName="Sortierung" ma:internalName="KPMGTROrder">
      <xsd:simpleType>
        <xsd:restriction base="dms:Text">
          <xsd:maxLength value="255"/>
        </xsd:restriction>
      </xsd:simpleType>
    </xsd:element>
    <xsd:element name="KPMGTRSprache" ma:index="26" nillable="true" ma:displayName="Sprache" ma:default="Deutsch" ma:format="Dropdown" ma:internalName="KPMGTRSprache" ma:readOnly="false">
      <xsd:simpleType>
        <xsd:restriction base="dms:Choice">
          <xsd:enumeration value="Deutsch"/>
          <xsd:enumeration value="Englisch"/>
        </xsd:restriction>
      </xsd:simpleType>
    </xsd:element>
    <xsd:element name="KPMGTRKeywords" ma:index="27" nillable="true" ma:displayName="Keywords" ma:internalName="KPMGTRKeywords" ma:readOnly="false">
      <xsd:simpleType>
        <xsd:restriction base="dms:Note">
          <xsd:maxLength value="255"/>
        </xsd:restriction>
      </xsd:simpleType>
    </xsd:element>
    <xsd:element name="KPMGTRAbstract" ma:index="28" nillable="true" ma:displayName="Abstract" ma:internalName="KPMGTRAbstract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98b651-1142-4366-a4c4-000ee70b99a8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91aaa35c-e9e8-427e-8ae7-d0bc592a8628}" ma:internalName="TaxCatchAll" ma:showField="CatchAllData" ma:web="9b80046e-e354-4b0a-98ae-528263b4c9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21" nillable="true" ma:displayName="Taxonomy Catch All Column1" ma:hidden="true" ma:list="{91aaa35c-e9e8-427e-8ae7-d0bc592a8628}" ma:internalName="TaxCatchAllLabel" ma:readOnly="true" ma:showField="CatchAllDataLabel" ma:web="9b80046e-e354-4b0a-98ae-528263b4c9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4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0B54AF-278D-4B91-9B3C-546E92C3DF50}">
  <ds:schemaRefs>
    <ds:schemaRef ds:uri="http://purl.org/dc/terms/"/>
    <ds:schemaRef ds:uri="http://purl.org/dc/elements/1.1/"/>
    <ds:schemaRef ds:uri="http://www.w3.org/XML/1998/namespace"/>
    <ds:schemaRef ds:uri="http://schemas.microsoft.com/sharepoint/v4"/>
    <ds:schemaRef ds:uri="http://schemas.microsoft.com/office/infopath/2007/PartnerControls"/>
    <ds:schemaRef ds:uri="http://schemas.microsoft.com/office/2006/documentManagement/types"/>
    <ds:schemaRef ds:uri="9b80046e-e354-4b0a-98ae-528263b4c960"/>
    <ds:schemaRef ds:uri="http://purl.org/dc/dcmitype/"/>
    <ds:schemaRef ds:uri="http://schemas.microsoft.com/office/2006/metadata/properties"/>
    <ds:schemaRef ds:uri="http://schemas.openxmlformats.org/package/2006/metadata/core-properties"/>
    <ds:schemaRef ds:uri="a998b651-1142-4366-a4c4-000ee70b99a8"/>
  </ds:schemaRefs>
</ds:datastoreItem>
</file>

<file path=customXml/itemProps2.xml><?xml version="1.0" encoding="utf-8"?>
<ds:datastoreItem xmlns:ds="http://schemas.openxmlformats.org/officeDocument/2006/customXml" ds:itemID="{08DF5DDD-064D-4529-B123-E836C2F456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928691-0371-4B1A-9D30-CD9CCFC547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80046e-e354-4b0a-98ae-528263b4c960"/>
    <ds:schemaRef ds:uri="a998b651-1142-4366-a4c4-000ee70b99a8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12</vt:i4>
      </vt:variant>
    </vt:vector>
  </HeadingPairs>
  <TitlesOfParts>
    <vt:vector size="22" baseType="lpstr">
      <vt:lpstr>Lead PL Consol.</vt:lpstr>
      <vt:lpstr>S&amp;D</vt:lpstr>
      <vt:lpstr>Admin</vt:lpstr>
      <vt:lpstr>R&amp;D</vt:lpstr>
      <vt:lpstr>Fixed_Variable</vt:lpstr>
      <vt:lpstr>PL_Group detail</vt:lpstr>
      <vt:lpstr>CoS</vt:lpstr>
      <vt:lpstr>OOI OOE</vt:lpstr>
      <vt:lpstr>Personnel Expenses</vt:lpstr>
      <vt:lpstr>Stand alone adjustments</vt:lpstr>
      <vt:lpstr>ALL</vt:lpstr>
      <vt:lpstr>Period1</vt:lpstr>
      <vt:lpstr>Period2</vt:lpstr>
      <vt:lpstr>Period3</vt:lpstr>
      <vt:lpstr>Period4</vt:lpstr>
      <vt:lpstr>Admin!Print_Area</vt:lpstr>
      <vt:lpstr>CoS!Print_Area</vt:lpstr>
      <vt:lpstr>'Lead PL Consol.'!Print_Area</vt:lpstr>
      <vt:lpstr>'OOI OOE'!Print_Area</vt:lpstr>
      <vt:lpstr>'PL_Group detail'!Print_Area</vt:lpstr>
      <vt:lpstr>'R&amp;D'!Print_Area</vt:lpstr>
      <vt:lpstr>'S&amp;D'!Print_Area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 book Expenses (CoS) hist</dc:title>
  <dc:creator>marcelzeitler/arminpohl</dc:creator>
  <cp:lastModifiedBy>Karien Jansen</cp:lastModifiedBy>
  <cp:lastPrinted>2013-09-22T22:34:36Z</cp:lastPrinted>
  <dcterms:created xsi:type="dcterms:W3CDTF">2011-09-02T10:37:10Z</dcterms:created>
  <dcterms:modified xsi:type="dcterms:W3CDTF">2017-06-18T13:03:47Z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0x010100185127AA4F913A40B1E8CCAB1E0ED58A004370B719DCC6064499B5AB442FB6D0E1</vt:lpwstr>
  </property>
  <property fmtid="{D5CDD505-2E9C-101B-9397-08002B2CF9AE}" pid="3" name="KPMGTRTopic">
    <vt:lpwstr>85;#Investment Cases|d4138a0c-5292-43b6-a80b-4d1720ca5915;#86;#Window Dressing|0471d6d5-3a2b-452f-bc06-c87f291447de;#87;#Prospectus Requirements|b286da2a-2913-4db1-a972-82c1625661e0;#33;#Quick Profitability (Performance) Assessment|08c18af1-8703-4653-ab41</vt:lpwstr>
  </property>
  <property fmtid="{D5CDD505-2E9C-101B-9397-08002B2CF9AE}" pid="4" name="KPMGTRServiceLine">
    <vt:lpwstr/>
  </property>
  <property fmtid="{D5CDD505-2E9C-101B-9397-08002B2CF9AE}" pid="5" name="KPMGTRContentType">
    <vt:lpwstr>350;#Work Book|b1e08055-7a19-46a7-8036-4b473afe6c49</vt:lpwstr>
  </property>
  <property fmtid="{D5CDD505-2E9C-101B-9397-08002B2CF9AE}" pid="6" name="KPMGTRProgramm">
    <vt:lpwstr>42;#Fund|bac708d5-4ec1-43b5-b9c2-a0b9f5f9b8fd;#25;#Turnaround|eb8951d3-59ad-4256-b9c5-7b6533d4a409;#43;#Restructuring|271c1297-36e5-423c-90cf-4c763ce6d4c2;#41;#IPO|426e4547-2796-4b5a-955d-84714dab2d01;#38;#Portfolio Management|1ccbf67b-6fd0-4644-bf00-0a77</vt:lpwstr>
  </property>
  <property fmtid="{D5CDD505-2E9C-101B-9397-08002B2CF9AE}" pid="7" name="KPMGTRPhase">
    <vt:lpwstr>66;#Option Identification|649b4568-374c-48c1-9ea5-7304f4a41fb1;#67;#Deal Execution|5dd92649-1c64-4c97-970a-df0a5a6fabc6;#66;#Option Identification|649b4568-374c-48c1-9ea5-7304f4a41fb1;#69;#Transformation Strategy|3db67ae9-b776-4523-90df-6f514153a31b;#74;#</vt:lpwstr>
  </property>
  <property fmtid="{D5CDD505-2E9C-101B-9397-08002B2CF9AE}" pid="8" name="KPMGTRSektor">
    <vt:lpwstr/>
  </property>
  <property fmtid="{D5CDD505-2E9C-101B-9397-08002B2CF9AE}" pid="9" name="KPMGTRService">
    <vt:lpwstr/>
  </property>
</Properties>
</file>