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240" yWindow="135" windowWidth="19440" windowHeight="9750"/>
  </bookViews>
  <sheets>
    <sheet name="P&amp;L overview" sheetId="1" r:id="rId1"/>
    <sheet name="Group personnel expenses" sheetId="2" r:id="rId2"/>
    <sheet name="_TM_Group personnel expenses" sheetId="5" state="veryHidden" r:id="rId3"/>
    <sheet name="_TM_Group freight costs" sheetId="7" state="veryHidden" r:id="rId4"/>
    <sheet name="Group other operating inc_exp" sheetId="4" r:id="rId5"/>
    <sheet name="Group freight costs" sheetId="3" r:id="rId6"/>
    <sheet name="_TM_Group other operating inc_e" sheetId="6" state="veryHidden" r:id="rId7"/>
    <sheet name="Graphs" sheetId="9" r:id="rId8"/>
  </sheets>
  <definedNames>
    <definedName name="_xlnm.Print_Area" localSheetId="1">'Group personnel expenses'!$A$81:$K$81</definedName>
    <definedName name="_xlnm.Print_Area" localSheetId="0">'P&amp;L overview'!#REF!</definedName>
  </definedNames>
  <calcPr calcId="152511"/>
</workbook>
</file>

<file path=xl/calcChain.xml><?xml version="1.0" encoding="utf-8"?>
<calcChain xmlns="http://schemas.openxmlformats.org/spreadsheetml/2006/main">
  <c r="O8" i="9" l="1"/>
  <c r="J6" i="9"/>
  <c r="I6" i="9"/>
  <c r="H6" i="9"/>
  <c r="G6" i="9"/>
  <c r="F6" i="9"/>
  <c r="E6" i="9"/>
  <c r="D6" i="9"/>
  <c r="C6" i="9"/>
  <c r="B6" i="9"/>
  <c r="J26" i="3"/>
  <c r="I26" i="3"/>
  <c r="H26" i="3"/>
  <c r="G26" i="3"/>
  <c r="F26" i="3"/>
  <c r="E26" i="3"/>
  <c r="D26" i="3"/>
  <c r="C26" i="3"/>
  <c r="B26" i="3"/>
  <c r="J18" i="3"/>
  <c r="F18" i="3"/>
  <c r="J17" i="3"/>
  <c r="I17" i="3"/>
  <c r="H17" i="3"/>
  <c r="G17" i="3"/>
  <c r="F17" i="3"/>
  <c r="E17" i="3"/>
  <c r="D17" i="3"/>
  <c r="C17" i="3"/>
  <c r="B17" i="3"/>
  <c r="J16" i="3"/>
  <c r="I16" i="3"/>
  <c r="H16" i="3"/>
  <c r="G16" i="3"/>
  <c r="F16" i="3"/>
  <c r="E16" i="3"/>
  <c r="D16" i="3"/>
  <c r="C16" i="3"/>
  <c r="B16" i="3"/>
  <c r="J15" i="3"/>
  <c r="I15" i="3"/>
  <c r="H15" i="3"/>
  <c r="G15" i="3"/>
  <c r="F15" i="3"/>
  <c r="E15" i="3"/>
  <c r="D15" i="3"/>
  <c r="C15" i="3"/>
  <c r="B15" i="3"/>
  <c r="J14" i="3"/>
  <c r="I14" i="3"/>
  <c r="H14" i="3"/>
  <c r="G14" i="3"/>
  <c r="F14" i="3"/>
  <c r="E14" i="3"/>
  <c r="B14" i="3"/>
  <c r="J12" i="3"/>
  <c r="I12" i="3"/>
  <c r="I18" i="3" s="1"/>
  <c r="H12" i="3"/>
  <c r="H18" i="3" s="1"/>
  <c r="G12" i="3"/>
  <c r="G18" i="3" s="1"/>
  <c r="F12" i="3"/>
  <c r="E12" i="3"/>
  <c r="E18" i="3" s="1"/>
  <c r="L11" i="3"/>
  <c r="K11" i="3"/>
  <c r="L10" i="3"/>
  <c r="K10" i="3"/>
  <c r="L9" i="3"/>
  <c r="K9" i="3"/>
  <c r="D8" i="3"/>
  <c r="D12" i="3" s="1"/>
  <c r="C8" i="3"/>
  <c r="C12" i="3" s="1"/>
  <c r="C18" i="3" s="1"/>
  <c r="B8" i="3"/>
  <c r="B12" i="3" s="1"/>
  <c r="B18" i="3" s="1"/>
  <c r="L7" i="3"/>
  <c r="K7" i="3"/>
  <c r="L6" i="3"/>
  <c r="K6" i="3"/>
  <c r="L5" i="3"/>
  <c r="K5" i="3"/>
  <c r="D52" i="4"/>
  <c r="C52" i="4"/>
  <c r="B52" i="4"/>
  <c r="D26" i="4"/>
  <c r="C26" i="4"/>
  <c r="B2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C16" i="4" s="1"/>
  <c r="B8" i="4"/>
  <c r="D7" i="4"/>
  <c r="C7" i="4"/>
  <c r="B7" i="4"/>
  <c r="D6" i="4"/>
  <c r="C6" i="4"/>
  <c r="B6" i="4"/>
  <c r="B16" i="4" s="1"/>
  <c r="D5" i="4"/>
  <c r="D16" i="4" s="1"/>
  <c r="C5" i="4"/>
  <c r="B5" i="4"/>
  <c r="H56" i="2"/>
  <c r="I58" i="2" s="1"/>
  <c r="I59" i="2" s="1"/>
  <c r="I55" i="2"/>
  <c r="H55" i="2"/>
  <c r="G55" i="2"/>
  <c r="I54" i="2"/>
  <c r="H54" i="2"/>
  <c r="G54" i="2"/>
  <c r="I53" i="2"/>
  <c r="H53" i="2"/>
  <c r="G53" i="2"/>
  <c r="I52" i="2"/>
  <c r="H52" i="2"/>
  <c r="G52" i="2"/>
  <c r="I50" i="2"/>
  <c r="H50" i="2"/>
  <c r="G50" i="2"/>
  <c r="I44" i="2"/>
  <c r="I56" i="2" s="1"/>
  <c r="J58" i="2" s="1"/>
  <c r="J59" i="2" s="1"/>
  <c r="H44" i="2"/>
  <c r="G44" i="2"/>
  <c r="G56" i="2" s="1"/>
  <c r="E33" i="2"/>
  <c r="D32" i="2"/>
  <c r="C32" i="2"/>
  <c r="B32" i="2"/>
  <c r="E32" i="2" s="1"/>
  <c r="E31" i="2"/>
  <c r="E30" i="2"/>
  <c r="E29" i="2"/>
  <c r="E28" i="2"/>
  <c r="B25" i="2"/>
  <c r="E24" i="2"/>
  <c r="D23" i="2"/>
  <c r="D25" i="2" s="1"/>
  <c r="C23" i="2"/>
  <c r="C25" i="2" s="1"/>
  <c r="B23" i="2"/>
  <c r="E22" i="2"/>
  <c r="E21" i="2"/>
  <c r="E20" i="2"/>
  <c r="E18" i="2"/>
  <c r="D17" i="2"/>
  <c r="D19" i="2" s="1"/>
  <c r="C17" i="2"/>
  <c r="C19" i="2" s="1"/>
  <c r="B17" i="2"/>
  <c r="E16" i="2"/>
  <c r="E15" i="2"/>
  <c r="E14" i="2"/>
  <c r="E13" i="2"/>
  <c r="E12" i="2"/>
  <c r="E11" i="2"/>
  <c r="E10" i="2"/>
  <c r="D9" i="2"/>
  <c r="C9" i="2"/>
  <c r="B9" i="2"/>
  <c r="E9" i="2" s="1"/>
  <c r="D24" i="1"/>
  <c r="A24" i="1"/>
  <c r="D23" i="1"/>
  <c r="D14" i="1"/>
  <c r="D18" i="1" s="1"/>
  <c r="D12" i="1"/>
  <c r="D22" i="1" s="1"/>
  <c r="C12" i="1"/>
  <c r="C24" i="1" s="1"/>
  <c r="D10" i="1"/>
  <c r="C10" i="1"/>
  <c r="B10" i="1"/>
  <c r="B12" i="1" s="1"/>
  <c r="D18" i="3" l="1"/>
  <c r="K12" i="3"/>
  <c r="L12" i="3"/>
  <c r="B26" i="2"/>
  <c r="C26" i="2"/>
  <c r="D25" i="1"/>
  <c r="D20" i="1"/>
  <c r="E19" i="2"/>
  <c r="B22" i="1"/>
  <c r="B24" i="1"/>
  <c r="B23" i="1"/>
  <c r="B14" i="1"/>
  <c r="B18" i="1" s="1"/>
  <c r="E25" i="2"/>
  <c r="D26" i="2"/>
  <c r="C22" i="1"/>
  <c r="K8" i="3"/>
  <c r="C14" i="3"/>
  <c r="E17" i="2"/>
  <c r="E23" i="2"/>
  <c r="L8" i="3"/>
  <c r="D14" i="3"/>
  <c r="B19" i="2"/>
  <c r="C14" i="1"/>
  <c r="C18" i="1" s="1"/>
  <c r="C23" i="1"/>
  <c r="B25" i="1" l="1"/>
  <c r="B20" i="1"/>
  <c r="C25" i="1"/>
  <c r="C20" i="1"/>
  <c r="E26" i="2"/>
</calcChain>
</file>

<file path=xl/sharedStrings.xml><?xml version="1.0" encoding="utf-8"?>
<sst xmlns="http://schemas.openxmlformats.org/spreadsheetml/2006/main" count="199" uniqueCount="124">
  <si>
    <t>CAGR</t>
  </si>
  <si>
    <t>Year ended/ending 31 Dec</t>
  </si>
  <si>
    <t>Actual</t>
  </si>
  <si>
    <t>Budget</t>
  </si>
  <si>
    <t>F'cast</t>
  </si>
  <si>
    <t>Proj.</t>
  </si>
  <si>
    <t>08-10</t>
  </si>
  <si>
    <t>€m</t>
  </si>
  <si>
    <t>Gross sales</t>
  </si>
  <si>
    <t>Germany</t>
  </si>
  <si>
    <t>Switzerland</t>
  </si>
  <si>
    <t>Austria and Eastern Europe</t>
  </si>
  <si>
    <t>Poland</t>
  </si>
  <si>
    <t>Asia</t>
  </si>
  <si>
    <t>Discounts and rebates</t>
  </si>
  <si>
    <t>Net sales</t>
  </si>
  <si>
    <t>Gross profit</t>
  </si>
  <si>
    <t>Personnel expenses</t>
  </si>
  <si>
    <t>Freight</t>
  </si>
  <si>
    <t>EBITDA</t>
  </si>
  <si>
    <t>Depreciation</t>
  </si>
  <si>
    <t>EBIT</t>
  </si>
  <si>
    <t>P&amp;L Total cost format</t>
  </si>
  <si>
    <t>FY10</t>
  </si>
  <si>
    <t>FY11</t>
  </si>
  <si>
    <t>FY12</t>
  </si>
  <si>
    <t>% of gross sales</t>
  </si>
  <si>
    <t>Cost of materials</t>
  </si>
  <si>
    <t>Other income/expenses</t>
  </si>
  <si>
    <t>Personnel expenses by cost item</t>
  </si>
  <si>
    <t>Fixed salary</t>
  </si>
  <si>
    <t>Fixed salary trainees</t>
  </si>
  <si>
    <t>Extra/Premium pay and bonuses</t>
  </si>
  <si>
    <t>Add-on costs wages and salaries</t>
  </si>
  <si>
    <t>Wages and salaries</t>
  </si>
  <si>
    <t>Social security contributions</t>
  </si>
  <si>
    <t>Other social contributions</t>
  </si>
  <si>
    <t>Clearing social contributions</t>
  </si>
  <si>
    <t xml:space="preserve">Termination payments </t>
  </si>
  <si>
    <t>Early-retirement benefits</t>
  </si>
  <si>
    <t>Refunds to employm. services (§147a SGB)</t>
  </si>
  <si>
    <t>Structure exp-early-retirement part time</t>
  </si>
  <si>
    <t>Social security costs</t>
  </si>
  <si>
    <t>Retirement provisions</t>
  </si>
  <si>
    <t>Own personnel expenses</t>
  </si>
  <si>
    <t>Warehouse personnel Radevormwald</t>
  </si>
  <si>
    <t>Temporary staff</t>
  </si>
  <si>
    <t>External/Schenker warehouse personnel</t>
  </si>
  <si>
    <t>External service staff</t>
  </si>
  <si>
    <t>External personnel expenses</t>
  </si>
  <si>
    <t>Total personnel expenses</t>
  </si>
  <si>
    <t>Headcount</t>
  </si>
  <si>
    <t>Full-time employees</t>
  </si>
  <si>
    <t>Part-time employees</t>
  </si>
  <si>
    <t>Trainee</t>
  </si>
  <si>
    <t>Total headcount</t>
  </si>
  <si>
    <t>FTE</t>
  </si>
  <si>
    <t>10-12</t>
  </si>
  <si>
    <t>Average personnel expenses per FTE</t>
  </si>
  <si>
    <t>Austria</t>
  </si>
  <si>
    <t>FTEs</t>
  </si>
  <si>
    <t>Personnel expenses by country</t>
  </si>
  <si>
    <t>n/a</t>
  </si>
  <si>
    <t>Freight costs in % of net sales</t>
  </si>
  <si>
    <t>Mieten</t>
  </si>
  <si>
    <t>Werbekosten und Verkaufsförderung</t>
  </si>
  <si>
    <t>Versicherungen u Gebühren</t>
  </si>
  <si>
    <t>Reise u. Rep</t>
  </si>
  <si>
    <t>Gutachten und Beratung</t>
  </si>
  <si>
    <t>Sonstige Sachkosten</t>
  </si>
  <si>
    <t>Rep u U</t>
  </si>
  <si>
    <t>Emballagen</t>
  </si>
  <si>
    <t>Porto/Fernmeldekosten</t>
  </si>
  <si>
    <t>DSD II</t>
  </si>
  <si>
    <t>Konzernverr.</t>
  </si>
  <si>
    <t>Büromaterial</t>
  </si>
  <si>
    <t>Externe Serviceleistungen</t>
  </si>
  <si>
    <t xml:space="preserve">Energie </t>
  </si>
  <si>
    <t>sonst. Personalaufw.</t>
  </si>
  <si>
    <t>Erg. Abg. Anl. Mobilien</t>
  </si>
  <si>
    <t>sonst betr. Ertr.</t>
  </si>
  <si>
    <t>AfA Forderungen</t>
  </si>
  <si>
    <t>Mieterträge</t>
  </si>
  <si>
    <t>Source: Ergebnisübersichten</t>
  </si>
  <si>
    <t>Other operating expenses and income</t>
  </si>
  <si>
    <t>Rents</t>
  </si>
  <si>
    <t>Marketing</t>
  </si>
  <si>
    <t>Insurance and fees</t>
  </si>
  <si>
    <t>Travel</t>
  </si>
  <si>
    <t>Consulting</t>
  </si>
  <si>
    <t>Repair and maintenance</t>
  </si>
  <si>
    <t>Packaging</t>
  </si>
  <si>
    <t>Receivables provision</t>
  </si>
  <si>
    <t>Other operating expenses</t>
  </si>
  <si>
    <t>Other operating income</t>
  </si>
  <si>
    <t>Rental income</t>
  </si>
  <si>
    <t>Overview freight costs</t>
  </si>
  <si>
    <t>Business 1</t>
  </si>
  <si>
    <t>Business 2</t>
  </si>
  <si>
    <t>Business 3</t>
  </si>
  <si>
    <t>Left</t>
  </si>
  <si>
    <t>Top</t>
  </si>
  <si>
    <t>Right</t>
  </si>
  <si>
    <t>Bottom</t>
  </si>
  <si>
    <t>Ref</t>
  </si>
  <si>
    <t>$A$1:$H$31</t>
  </si>
  <si>
    <t xml:space="preserve">Actual </t>
  </si>
  <si>
    <t>€000</t>
  </si>
  <si>
    <t>$M$171:$P$190</t>
  </si>
  <si>
    <t>$A$26:$D$40</t>
  </si>
  <si>
    <t>$A$1:$D$16</t>
  </si>
  <si>
    <t>$R$35:$Y$55</t>
  </si>
  <si>
    <t>ABC Group - Other operating income and expenses</t>
  </si>
  <si>
    <t>Daten-Input</t>
  </si>
  <si>
    <t>ABC Group - Other operating expenses and income by region</t>
  </si>
  <si>
    <t>$A$48:$D$55</t>
  </si>
  <si>
    <t>Fixed costs</t>
  </si>
  <si>
    <t>Semi-variable costs</t>
  </si>
  <si>
    <t>COGS, incl. variable items</t>
  </si>
  <si>
    <t>Data-Input Net sales</t>
  </si>
  <si>
    <t>Cost of goods and supplies</t>
  </si>
  <si>
    <t>Other operating expenses/
income net</t>
  </si>
  <si>
    <t>Commissions paid to 
sales representatives</t>
  </si>
  <si>
    <t>Employees with insignificant 
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</si>
</sst>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_-* #,##0.00\ _€_-;\-* #,##0.00\ _€_-;_-* &quot;-&quot;??\ _€_-;_-@_-"/>
    <numFmt numFmtId="165" formatCode="_-* #,##0.00_-;\-* #,##0.00_-;_-* &quot;-&quot;??_-;_-@_-"/>
    <numFmt numFmtId="166" formatCode="#,##0_);\(#,##0\);\-_);@"/>
    <numFmt numFmtId="167" formatCode="0.0%"/>
    <numFmt numFmtId="168" formatCode="#,##0.0_);\(#,##0.0\);\-_);@"/>
    <numFmt numFmtId="169" formatCode="#,##0.0%_);\(#,##0.0\)%;\-_);@"/>
    <numFmt numFmtId="170" formatCode="#,##0.0%;\-#,##0.0%;\-;@"/>
    <numFmt numFmtId="171" formatCode="_ * #,##0.00_ ;_ * \-#,##0.00_ ;_ * &quot;-&quot;??_ ;_ @_ "/>
    <numFmt numFmtId="172" formatCode="_-* #,##0.00\ [$€-1]_-;\-* #,##0.00\ [$€-1]_-;_-* &quot;-&quot;??\ [$€-1]_-"/>
    <numFmt numFmtId="173" formatCode="#,##0.0,_);\(#,##0.0,\);\-_);@"/>
    <numFmt numFmtId="174" formatCode="0.0"/>
    <numFmt numFmtId="175" formatCode="#,##0.0000;\-#,##0.0000;\-;@"/>
    <numFmt numFmtId="176" formatCode="0.0%;\(0.0\)%;\-&quot; &quot;"/>
    <numFmt numFmtId="177" formatCode="#,##0.0%;\(#,##0.0\)%;\-_);@"/>
  </numFmts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Univers 45 Light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rgb="FF000000"/>
      <name val="Univers 45 Light"/>
    </font>
    <font>
      <sz val="8"/>
      <name val="Arial"/>
      <family val="2"/>
    </font>
    <font>
      <i/>
      <sz val="8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8"/>
      <color rgb="FF00000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8"/>
      <color rgb="FF00338D"/>
      <name val="Arial"/>
      <family val="2"/>
    </font>
    <font>
      <b/>
      <i/>
      <sz val="8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i/>
      <sz val="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E5F2F4"/>
        <bgColor indexed="64"/>
      </patternFill>
    </fill>
    <fill>
      <patternFill patternType="solid">
        <fgColor rgb="FF409D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6D2077"/>
        <bgColor indexed="64"/>
      </patternFill>
    </fill>
  </fills>
  <borders count="55">
    <border>
      <left/>
      <right/>
      <top/>
      <bottom/>
      <diagonal/>
    </border>
    <border>
      <left/>
      <right/>
      <top style="thin">
        <color indexed="24"/>
      </top>
      <bottom/>
      <diagonal/>
    </border>
    <border>
      <left/>
      <right/>
      <top style="thin">
        <color rgb="FF8AA5CB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n">
        <color indexed="24"/>
      </bottom>
      <diagonal/>
    </border>
    <border>
      <left/>
      <right/>
      <top style="thin">
        <color rgb="FF409DAD"/>
      </top>
      <bottom/>
      <diagonal/>
    </border>
    <border>
      <left style="thin">
        <color rgb="FF409DAD"/>
      </left>
      <right/>
      <top style="thin">
        <color indexed="24"/>
      </top>
      <bottom/>
      <diagonal/>
    </border>
    <border>
      <left/>
      <right/>
      <top/>
      <bottom style="thin">
        <color rgb="FF409DAD"/>
      </bottom>
      <diagonal/>
    </border>
    <border>
      <left/>
      <right style="thin">
        <color rgb="FF409DAD"/>
      </right>
      <top style="thin">
        <color rgb="FF409DAD"/>
      </top>
      <bottom/>
      <diagonal/>
    </border>
    <border>
      <left/>
      <right style="thin">
        <color rgb="FF409DAD"/>
      </right>
      <top/>
      <bottom/>
      <diagonal/>
    </border>
    <border>
      <left/>
      <right style="thin">
        <color rgb="FF409DAD"/>
      </right>
      <top/>
      <bottom style="thin">
        <color rgb="FF409DAD"/>
      </bottom>
      <diagonal/>
    </border>
    <border>
      <left/>
      <right/>
      <top style="thin">
        <color rgb="FF409DAD"/>
      </top>
      <bottom style="medium">
        <color rgb="FF409DAD"/>
      </bottom>
      <diagonal/>
    </border>
    <border>
      <left style="thin">
        <color rgb="FF409DAD"/>
      </left>
      <right/>
      <top/>
      <bottom/>
      <diagonal/>
    </border>
    <border>
      <left/>
      <right/>
      <top style="medium">
        <color rgb="FF409DAD"/>
      </top>
      <bottom/>
      <diagonal/>
    </border>
    <border>
      <left style="thin">
        <color rgb="FF409DAD"/>
      </left>
      <right/>
      <top style="thin">
        <color rgb="FF409DAD"/>
      </top>
      <bottom/>
      <diagonal/>
    </border>
    <border>
      <left style="thin">
        <color rgb="FF409DAD"/>
      </left>
      <right/>
      <top/>
      <bottom style="thin">
        <color indexed="24"/>
      </bottom>
      <diagonal/>
    </border>
    <border>
      <left/>
      <right style="thin">
        <color rgb="FF409DAD"/>
      </right>
      <top/>
      <bottom style="thin">
        <color indexed="24"/>
      </bottom>
      <diagonal/>
    </border>
    <border>
      <left style="thin">
        <color rgb="FF409DAD"/>
      </left>
      <right/>
      <top/>
      <bottom style="medium">
        <color rgb="FF409DAD"/>
      </bottom>
      <diagonal/>
    </border>
    <border>
      <left/>
      <right style="thin">
        <color rgb="FF409DAD"/>
      </right>
      <top/>
      <bottom style="medium">
        <color rgb="FF409DAD"/>
      </bottom>
      <diagonal/>
    </border>
    <border>
      <left style="thin">
        <color rgb="FF409DAD"/>
      </left>
      <right/>
      <top style="thin">
        <color rgb="FF409DAD"/>
      </top>
      <bottom style="medium">
        <color rgb="FF409DAD"/>
      </bottom>
      <diagonal/>
    </border>
    <border>
      <left/>
      <right style="thin">
        <color rgb="FF409DAD"/>
      </right>
      <top style="thin">
        <color rgb="FF409DAD"/>
      </top>
      <bottom style="medium">
        <color rgb="FF409DAD"/>
      </bottom>
      <diagonal/>
    </border>
    <border>
      <left style="thin">
        <color rgb="FF409DAD"/>
      </left>
      <right/>
      <top/>
      <bottom style="thin">
        <color rgb="FF409DA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/>
      <right style="thin">
        <color rgb="FF00338D"/>
      </right>
      <top/>
      <bottom/>
      <diagonal/>
    </border>
    <border>
      <left/>
      <right style="thin">
        <color rgb="FF00338D"/>
      </right>
      <top style="thin">
        <color rgb="FF8AA5CB"/>
      </top>
      <bottom/>
      <diagonal/>
    </border>
    <border>
      <left style="thin">
        <color rgb="FF00338D"/>
      </left>
      <right/>
      <top/>
      <bottom/>
      <diagonal/>
    </border>
    <border>
      <left style="thin">
        <color rgb="FF00338D"/>
      </left>
      <right/>
      <top style="thin">
        <color rgb="FF8AA5CB"/>
      </top>
      <bottom/>
      <diagonal/>
    </border>
    <border>
      <left style="thin">
        <color rgb="FF00338D"/>
      </left>
      <right/>
      <top/>
      <bottom style="medium">
        <color rgb="FF00338D"/>
      </bottom>
      <diagonal/>
    </border>
    <border>
      <left/>
      <right/>
      <top/>
      <bottom style="medium">
        <color rgb="FF00338D"/>
      </bottom>
      <diagonal/>
    </border>
    <border>
      <left/>
      <right style="thin">
        <color rgb="FF00338D"/>
      </right>
      <top/>
      <bottom style="medium">
        <color rgb="FF00338D"/>
      </bottom>
      <diagonal/>
    </border>
    <border>
      <left style="thin">
        <color rgb="FF00338D"/>
      </left>
      <right/>
      <top/>
      <bottom style="thin">
        <color rgb="FF00338D"/>
      </bottom>
      <diagonal/>
    </border>
    <border>
      <left/>
      <right/>
      <top/>
      <bottom style="thin">
        <color rgb="FF00338D"/>
      </bottom>
      <diagonal/>
    </border>
    <border>
      <left/>
      <right style="thin">
        <color rgb="FF00338D"/>
      </right>
      <top/>
      <bottom style="thin">
        <color rgb="FF00338D"/>
      </bottom>
      <diagonal/>
    </border>
    <border>
      <left style="thin">
        <color rgb="FF00338D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rgb="FF00338D"/>
      </bottom>
      <diagonal/>
    </border>
    <border>
      <left/>
      <right style="thin">
        <color rgb="FF00338D"/>
      </right>
      <top style="thin">
        <color rgb="FF00338D"/>
      </top>
      <bottom style="thin">
        <color rgb="FF00338D"/>
      </bottom>
      <diagonal/>
    </border>
    <border>
      <left/>
      <right style="thin">
        <color rgb="FF00338D"/>
      </right>
      <top style="thin">
        <color rgb="FF409DAD"/>
      </top>
      <bottom/>
      <diagonal/>
    </border>
    <border>
      <left style="thin">
        <color rgb="FF00338D"/>
      </left>
      <right/>
      <top style="thin">
        <color rgb="FF409DAD"/>
      </top>
      <bottom/>
      <diagonal/>
    </border>
    <border>
      <left style="thin">
        <color rgb="FF6D2077"/>
      </left>
      <right style="thin">
        <color rgb="FF00338D"/>
      </right>
      <top style="thin">
        <color rgb="FF00338D"/>
      </top>
      <bottom/>
      <diagonal/>
    </border>
    <border>
      <left style="thin">
        <color rgb="FF6D2077"/>
      </left>
      <right style="thin">
        <color rgb="FF00338D"/>
      </right>
      <top/>
      <bottom style="thin">
        <color rgb="FF00338D"/>
      </bottom>
      <diagonal/>
    </border>
    <border>
      <left style="thin">
        <color rgb="FF6D2077"/>
      </left>
      <right style="thin">
        <color rgb="FF00338D"/>
      </right>
      <top/>
      <bottom/>
      <diagonal/>
    </border>
    <border>
      <left style="thin">
        <color rgb="FF6D2077"/>
      </left>
      <right style="thin">
        <color rgb="FF00338D"/>
      </right>
      <top style="thin">
        <color indexed="24"/>
      </top>
      <bottom/>
      <diagonal/>
    </border>
    <border>
      <left style="thin">
        <color rgb="FF6D2077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6D2077"/>
      </left>
      <right style="thin">
        <color rgb="FF00338D"/>
      </right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medium">
        <color rgb="FF00338D"/>
      </bottom>
      <diagonal/>
    </border>
    <border>
      <left/>
      <right/>
      <top style="thin">
        <color rgb="FF00338D"/>
      </top>
      <bottom style="medium">
        <color rgb="FF00338D"/>
      </bottom>
      <diagonal/>
    </border>
    <border>
      <left/>
      <right style="thin">
        <color rgb="FF00338D"/>
      </right>
      <top style="thin">
        <color rgb="FF00338D"/>
      </top>
      <bottom style="medium">
        <color rgb="FF00338D"/>
      </bottom>
      <diagonal/>
    </border>
  </borders>
  <cellStyleXfs count="19">
    <xf numFmtId="0" fontId="0" fillId="0" borderId="0"/>
    <xf numFmtId="0" fontId="1" fillId="0" borderId="0"/>
    <xf numFmtId="165" fontId="4" fillId="0" borderId="0" applyFont="0" applyFill="0" applyBorder="0" applyAlignment="0" applyProtection="0"/>
    <xf numFmtId="17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3" borderId="3" applyNumberFormat="0" applyProtection="0">
      <alignment horizontal="center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6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10" fillId="0" borderId="0" xfId="0" applyFont="1"/>
    <xf numFmtId="168" fontId="8" fillId="2" borderId="0" xfId="17" applyNumberFormat="1" applyFont="1" applyFill="1" applyBorder="1" applyAlignment="1">
      <alignment horizontal="right" vertical="center"/>
    </xf>
    <xf numFmtId="166" fontId="8" fillId="2" borderId="0" xfId="17" applyNumberFormat="1" applyFont="1" applyFill="1" applyBorder="1" applyAlignment="1">
      <alignment horizontal="right" vertical="center"/>
    </xf>
    <xf numFmtId="0" fontId="8" fillId="2" borderId="0" xfId="17" applyFont="1" applyFill="1" applyBorder="1" applyAlignment="1">
      <alignment horizontal="right" vertical="center"/>
    </xf>
    <xf numFmtId="0" fontId="11" fillId="5" borderId="1" xfId="17" applyFont="1" applyFill="1" applyBorder="1" applyAlignment="1">
      <alignment horizontal="left" vertical="center"/>
    </xf>
    <xf numFmtId="0" fontId="11" fillId="5" borderId="6" xfId="17" applyFont="1" applyFill="1" applyBorder="1" applyAlignment="1">
      <alignment horizontal="left" vertical="center"/>
    </xf>
    <xf numFmtId="0" fontId="13" fillId="2" borderId="5" xfId="1" applyNumberFormat="1" applyFont="1" applyFill="1" applyBorder="1" applyAlignment="1">
      <alignment horizontal="right"/>
    </xf>
    <xf numFmtId="0" fontId="13" fillId="2" borderId="5" xfId="17" applyNumberFormat="1" applyFont="1" applyFill="1" applyBorder="1" applyAlignment="1">
      <alignment horizontal="right"/>
    </xf>
    <xf numFmtId="0" fontId="13" fillId="2" borderId="0" xfId="17" applyNumberFormat="1" applyFont="1" applyFill="1" applyBorder="1" applyAlignment="1">
      <alignment horizontal="right"/>
    </xf>
    <xf numFmtId="0" fontId="13" fillId="2" borderId="8" xfId="1" applyNumberFormat="1" applyFont="1" applyFill="1" applyBorder="1" applyAlignment="1">
      <alignment horizontal="right"/>
    </xf>
    <xf numFmtId="168" fontId="8" fillId="2" borderId="1" xfId="17" applyNumberFormat="1" applyFont="1" applyFill="1" applyBorder="1" applyAlignment="1">
      <alignment horizontal="right" vertical="center"/>
    </xf>
    <xf numFmtId="168" fontId="13" fillId="2" borderId="11" xfId="17" applyNumberFormat="1" applyFont="1" applyFill="1" applyBorder="1" applyAlignment="1">
      <alignment horizontal="right" vertical="center"/>
    </xf>
    <xf numFmtId="169" fontId="16" fillId="2" borderId="0" xfId="17" applyNumberFormat="1" applyFont="1" applyFill="1" applyBorder="1" applyAlignment="1">
      <alignment horizontal="right" vertical="center"/>
    </xf>
    <xf numFmtId="169" fontId="14" fillId="2" borderId="11" xfId="17" applyNumberFormat="1" applyFont="1" applyFill="1" applyBorder="1" applyAlignment="1">
      <alignment horizontal="right" vertical="center"/>
    </xf>
    <xf numFmtId="0" fontId="12" fillId="2" borderId="0" xfId="17" applyNumberFormat="1" applyFont="1" applyFill="1" applyBorder="1" applyAlignment="1">
      <alignment horizontal="right"/>
    </xf>
    <xf numFmtId="0" fontId="13" fillId="2" borderId="4" xfId="1" applyNumberFormat="1" applyFont="1" applyFill="1" applyBorder="1" applyAlignment="1">
      <alignment horizontal="left"/>
    </xf>
    <xf numFmtId="168" fontId="8" fillId="2" borderId="7" xfId="17" applyNumberFormat="1" applyFont="1" applyFill="1" applyBorder="1" applyAlignment="1">
      <alignment horizontal="right" vertical="center"/>
    </xf>
    <xf numFmtId="0" fontId="8" fillId="2" borderId="13" xfId="17" applyFont="1" applyFill="1" applyBorder="1" applyAlignment="1">
      <alignment horizontal="right" vertical="center"/>
    </xf>
    <xf numFmtId="169" fontId="16" fillId="2" borderId="12" xfId="17" applyNumberFormat="1" applyFont="1" applyFill="1" applyBorder="1" applyAlignment="1">
      <alignment horizontal="right" vertical="center"/>
    </xf>
    <xf numFmtId="169" fontId="16" fillId="2" borderId="9" xfId="17" applyNumberFormat="1" applyFont="1" applyFill="1" applyBorder="1" applyAlignment="1">
      <alignment horizontal="right" vertical="center"/>
    </xf>
    <xf numFmtId="169" fontId="16" fillId="2" borderId="17" xfId="17" applyNumberFormat="1" applyFont="1" applyFill="1" applyBorder="1" applyAlignment="1">
      <alignment horizontal="right" vertical="center"/>
    </xf>
    <xf numFmtId="169" fontId="16" fillId="2" borderId="18" xfId="17" applyNumberFormat="1" applyFont="1" applyFill="1" applyBorder="1" applyAlignment="1">
      <alignment horizontal="right" vertical="center"/>
    </xf>
    <xf numFmtId="169" fontId="18" fillId="2" borderId="19" xfId="17" applyNumberFormat="1" applyFont="1" applyFill="1" applyBorder="1" applyAlignment="1">
      <alignment horizontal="right" vertical="center"/>
    </xf>
    <xf numFmtId="169" fontId="18" fillId="2" borderId="20" xfId="17" applyNumberFormat="1" applyFont="1" applyFill="1" applyBorder="1" applyAlignment="1">
      <alignment horizontal="right" vertical="center"/>
    </xf>
    <xf numFmtId="169" fontId="16" fillId="2" borderId="21" xfId="17" applyNumberFormat="1" applyFont="1" applyFill="1" applyBorder="1" applyAlignment="1">
      <alignment horizontal="right" vertical="center"/>
    </xf>
    <xf numFmtId="169" fontId="16" fillId="2" borderId="10" xfId="17" applyNumberFormat="1" applyFont="1" applyFill="1" applyBorder="1" applyAlignment="1">
      <alignment horizontal="right" vertical="center"/>
    </xf>
    <xf numFmtId="0" fontId="13" fillId="2" borderId="14" xfId="1" applyNumberFormat="1" applyFont="1" applyFill="1" applyBorder="1" applyAlignment="1">
      <alignment horizontal="right"/>
    </xf>
    <xf numFmtId="0" fontId="0" fillId="6" borderId="0" xfId="0" applyFill="1"/>
    <xf numFmtId="0" fontId="0" fillId="6" borderId="22" xfId="0" applyFill="1" applyBorder="1"/>
    <xf numFmtId="9" fontId="0" fillId="6" borderId="23" xfId="0" applyNumberFormat="1" applyFill="1" applyBorder="1"/>
    <xf numFmtId="0" fontId="0" fillId="6" borderId="24" xfId="0" applyFill="1" applyBorder="1"/>
    <xf numFmtId="9" fontId="0" fillId="6" borderId="25" xfId="0" applyNumberFormat="1" applyFill="1" applyBorder="1"/>
    <xf numFmtId="0" fontId="10" fillId="6" borderId="26" xfId="0" applyFont="1" applyFill="1" applyBorder="1"/>
    <xf numFmtId="9" fontId="10" fillId="6" borderId="27" xfId="0" applyNumberFormat="1" applyFont="1" applyFill="1" applyBorder="1"/>
    <xf numFmtId="0" fontId="6" fillId="6" borderId="0" xfId="17" applyFill="1"/>
    <xf numFmtId="9" fontId="0" fillId="6" borderId="0" xfId="7" applyFont="1" applyFill="1"/>
    <xf numFmtId="0" fontId="8" fillId="6" borderId="0" xfId="17" applyFont="1" applyFill="1"/>
    <xf numFmtId="9" fontId="20" fillId="6" borderId="0" xfId="7" applyFont="1" applyFill="1"/>
    <xf numFmtId="0" fontId="6" fillId="6" borderId="0" xfId="17" applyFill="1" applyBorder="1"/>
    <xf numFmtId="168" fontId="6" fillId="6" borderId="0" xfId="17" applyNumberFormat="1" applyFill="1"/>
    <xf numFmtId="0" fontId="8" fillId="6" borderId="22" xfId="17" applyFont="1" applyFill="1" applyBorder="1"/>
    <xf numFmtId="0" fontId="8" fillId="6" borderId="28" xfId="17" applyFont="1" applyFill="1" applyBorder="1"/>
    <xf numFmtId="0" fontId="8" fillId="6" borderId="23" xfId="17" applyFont="1" applyFill="1" applyBorder="1"/>
    <xf numFmtId="0" fontId="8" fillId="6" borderId="24" xfId="17" applyFont="1" applyFill="1" applyBorder="1"/>
    <xf numFmtId="174" fontId="8" fillId="6" borderId="0" xfId="17" applyNumberFormat="1" applyFont="1" applyFill="1" applyBorder="1"/>
    <xf numFmtId="174" fontId="8" fillId="6" borderId="25" xfId="17" applyNumberFormat="1" applyFont="1" applyFill="1" applyBorder="1"/>
    <xf numFmtId="0" fontId="8" fillId="6" borderId="26" xfId="17" applyFont="1" applyFill="1" applyBorder="1"/>
    <xf numFmtId="174" fontId="8" fillId="6" borderId="29" xfId="17" applyNumberFormat="1" applyFont="1" applyFill="1" applyBorder="1"/>
    <xf numFmtId="174" fontId="8" fillId="6" borderId="27" xfId="17" applyNumberFormat="1" applyFont="1" applyFill="1" applyBorder="1"/>
    <xf numFmtId="0" fontId="2" fillId="6" borderId="0" xfId="17" applyFont="1" applyFill="1" applyBorder="1" applyAlignment="1">
      <alignment horizontal="left" vertical="center"/>
    </xf>
    <xf numFmtId="174" fontId="6" fillId="6" borderId="0" xfId="17" applyNumberFormat="1" applyFill="1"/>
    <xf numFmtId="0" fontId="15" fillId="6" borderId="22" xfId="17" applyFont="1" applyFill="1" applyBorder="1"/>
    <xf numFmtId="0" fontId="8" fillId="6" borderId="0" xfId="17" applyFont="1" applyFill="1" applyBorder="1"/>
    <xf numFmtId="0" fontId="8" fillId="6" borderId="25" xfId="17" applyFont="1" applyFill="1" applyBorder="1"/>
    <xf numFmtId="0" fontId="8" fillId="6" borderId="29" xfId="17" applyFont="1" applyFill="1" applyBorder="1"/>
    <xf numFmtId="0" fontId="8" fillId="6" borderId="27" xfId="17" applyFont="1" applyFill="1" applyBorder="1"/>
    <xf numFmtId="0" fontId="2" fillId="6" borderId="24" xfId="17" applyFont="1" applyFill="1" applyBorder="1" applyAlignment="1">
      <alignment horizontal="left" vertical="center"/>
    </xf>
    <xf numFmtId="0" fontId="19" fillId="6" borderId="0" xfId="17" applyFont="1" applyFill="1" applyBorder="1" applyAlignment="1">
      <alignment horizontal="left" vertical="center"/>
    </xf>
    <xf numFmtId="167" fontId="6" fillId="6" borderId="0" xfId="18" applyNumberFormat="1" applyFont="1" applyFill="1"/>
    <xf numFmtId="167" fontId="6" fillId="6" borderId="0" xfId="17" applyNumberFormat="1" applyFill="1"/>
    <xf numFmtId="175" fontId="7" fillId="6" borderId="0" xfId="17" applyNumberFormat="1" applyFont="1" applyFill="1" applyBorder="1" applyAlignment="1">
      <alignment horizontal="right" vertical="center"/>
    </xf>
    <xf numFmtId="3" fontId="8" fillId="6" borderId="0" xfId="17" applyNumberFormat="1" applyFont="1" applyFill="1"/>
    <xf numFmtId="166" fontId="6" fillId="6" borderId="0" xfId="17" applyNumberFormat="1" applyFill="1"/>
    <xf numFmtId="170" fontId="9" fillId="6" borderId="0" xfId="17" applyNumberFormat="1" applyFont="1" applyFill="1" applyAlignment="1">
      <alignment horizontal="right"/>
    </xf>
    <xf numFmtId="167" fontId="9" fillId="6" borderId="0" xfId="18" applyNumberFormat="1" applyFont="1" applyFill="1" applyAlignment="1">
      <alignment horizontal="right"/>
    </xf>
    <xf numFmtId="0" fontId="1" fillId="6" borderId="0" xfId="1" applyFill="1"/>
    <xf numFmtId="3" fontId="8" fillId="2" borderId="0" xfId="1" applyNumberFormat="1" applyFont="1" applyFill="1" applyBorder="1" applyAlignment="1">
      <alignment horizontal="right" vertical="center"/>
    </xf>
    <xf numFmtId="166" fontId="8" fillId="2" borderId="0" xfId="1" applyNumberFormat="1" applyFont="1" applyFill="1" applyBorder="1" applyAlignment="1">
      <alignment horizontal="right" vertical="center"/>
    </xf>
    <xf numFmtId="173" fontId="15" fillId="2" borderId="0" xfId="1" applyNumberFormat="1" applyFont="1" applyFill="1" applyBorder="1" applyAlignment="1">
      <alignment horizontal="right" vertical="center"/>
    </xf>
    <xf numFmtId="173" fontId="8" fillId="2" borderId="0" xfId="1" applyNumberFormat="1" applyFont="1" applyFill="1" applyBorder="1" applyAlignment="1">
      <alignment horizontal="right" vertical="center"/>
    </xf>
    <xf numFmtId="173" fontId="13" fillId="2" borderId="2" xfId="1" applyNumberFormat="1" applyFont="1" applyFill="1" applyBorder="1" applyAlignment="1">
      <alignment horizontal="right" vertical="center"/>
    </xf>
    <xf numFmtId="173" fontId="13" fillId="2" borderId="0" xfId="1" applyNumberFormat="1" applyFont="1" applyFill="1" applyBorder="1" applyAlignment="1">
      <alignment horizontal="right" vertical="center"/>
    </xf>
    <xf numFmtId="166" fontId="13" fillId="2" borderId="0" xfId="1" applyNumberFormat="1" applyFont="1" applyFill="1" applyBorder="1" applyAlignment="1">
      <alignment horizontal="right" vertical="center"/>
    </xf>
    <xf numFmtId="176" fontId="16" fillId="2" borderId="0" xfId="1" applyNumberFormat="1" applyFont="1" applyFill="1" applyBorder="1" applyAlignment="1">
      <alignment horizontal="right" vertical="center"/>
    </xf>
    <xf numFmtId="10" fontId="1" fillId="6" borderId="0" xfId="1" applyNumberFormat="1" applyFill="1"/>
    <xf numFmtId="177" fontId="16" fillId="2" borderId="0" xfId="17" applyNumberFormat="1" applyFont="1" applyFill="1" applyBorder="1" applyAlignment="1">
      <alignment horizontal="right" vertical="center"/>
    </xf>
    <xf numFmtId="0" fontId="11" fillId="7" borderId="30" xfId="1" applyFont="1" applyFill="1" applyBorder="1" applyAlignment="1">
      <alignment horizontal="left" vertical="center"/>
    </xf>
    <xf numFmtId="3" fontId="8" fillId="2" borderId="31" xfId="1" applyNumberFormat="1" applyFont="1" applyFill="1" applyBorder="1" applyAlignment="1">
      <alignment horizontal="right" vertical="center"/>
    </xf>
    <xf numFmtId="166" fontId="8" fillId="2" borderId="31" xfId="1" applyNumberFormat="1" applyFont="1" applyFill="1" applyBorder="1" applyAlignment="1">
      <alignment horizontal="right" vertical="center"/>
    </xf>
    <xf numFmtId="173" fontId="15" fillId="2" borderId="31" xfId="1" applyNumberFormat="1" applyFont="1" applyFill="1" applyBorder="1" applyAlignment="1">
      <alignment horizontal="right" vertical="center"/>
    </xf>
    <xf numFmtId="173" fontId="8" fillId="2" borderId="31" xfId="1" applyNumberFormat="1" applyFont="1" applyFill="1" applyBorder="1" applyAlignment="1">
      <alignment horizontal="right" vertical="center"/>
    </xf>
    <xf numFmtId="173" fontId="13" fillId="2" borderId="32" xfId="1" applyNumberFormat="1" applyFont="1" applyFill="1" applyBorder="1" applyAlignment="1">
      <alignment horizontal="right" vertical="center"/>
    </xf>
    <xf numFmtId="173" fontId="13" fillId="2" borderId="31" xfId="1" applyNumberFormat="1" applyFont="1" applyFill="1" applyBorder="1" applyAlignment="1">
      <alignment horizontal="right" vertical="center"/>
    </xf>
    <xf numFmtId="166" fontId="13" fillId="2" borderId="31" xfId="1" applyNumberFormat="1" applyFont="1" applyFill="1" applyBorder="1" applyAlignment="1">
      <alignment horizontal="right" vertical="center"/>
    </xf>
    <xf numFmtId="176" fontId="16" fillId="2" borderId="31" xfId="1" applyNumberFormat="1" applyFont="1" applyFill="1" applyBorder="1" applyAlignment="1">
      <alignment horizontal="right" vertical="center"/>
    </xf>
    <xf numFmtId="0" fontId="8" fillId="2" borderId="33" xfId="1" applyFont="1" applyFill="1" applyBorder="1" applyAlignment="1">
      <alignment horizontal="left" vertical="center"/>
    </xf>
    <xf numFmtId="0" fontId="15" fillId="2" borderId="33" xfId="1" applyFont="1" applyFill="1" applyBorder="1" applyAlignment="1">
      <alignment horizontal="left" vertical="center"/>
    </xf>
    <xf numFmtId="0" fontId="13" fillId="2" borderId="34" xfId="1" applyFont="1" applyFill="1" applyBorder="1" applyAlignment="1">
      <alignment horizontal="left" vertical="center"/>
    </xf>
    <xf numFmtId="0" fontId="13" fillId="2" borderId="33" xfId="1" applyFont="1" applyFill="1" applyBorder="1" applyAlignment="1">
      <alignment horizontal="left" vertical="center"/>
    </xf>
    <xf numFmtId="0" fontId="17" fillId="2" borderId="33" xfId="1" applyFont="1" applyFill="1" applyBorder="1" applyAlignment="1">
      <alignment horizontal="left" vertical="center"/>
    </xf>
    <xf numFmtId="170" fontId="16" fillId="2" borderId="33" xfId="1" applyNumberFormat="1" applyFont="1" applyFill="1" applyBorder="1" applyAlignment="1">
      <alignment horizontal="left" vertical="center"/>
    </xf>
    <xf numFmtId="170" fontId="16" fillId="2" borderId="35" xfId="1" applyNumberFormat="1" applyFont="1" applyFill="1" applyBorder="1" applyAlignment="1">
      <alignment horizontal="left" vertical="center"/>
    </xf>
    <xf numFmtId="176" fontId="16" fillId="2" borderId="36" xfId="1" applyNumberFormat="1" applyFont="1" applyFill="1" applyBorder="1" applyAlignment="1">
      <alignment horizontal="right" vertical="center"/>
    </xf>
    <xf numFmtId="176" fontId="16" fillId="2" borderId="37" xfId="1" applyNumberFormat="1" applyFont="1" applyFill="1" applyBorder="1" applyAlignment="1">
      <alignment horizontal="right" vertical="center"/>
    </xf>
    <xf numFmtId="0" fontId="8" fillId="2" borderId="38" xfId="1" applyFont="1" applyFill="1" applyBorder="1" applyAlignment="1">
      <alignment horizontal="left" vertical="center"/>
    </xf>
    <xf numFmtId="173" fontId="8" fillId="2" borderId="39" xfId="1" applyNumberFormat="1" applyFont="1" applyFill="1" applyBorder="1" applyAlignment="1">
      <alignment horizontal="right" vertical="center"/>
    </xf>
    <xf numFmtId="173" fontId="8" fillId="2" borderId="40" xfId="1" applyNumberFormat="1" applyFont="1" applyFill="1" applyBorder="1" applyAlignment="1">
      <alignment horizontal="right" vertical="center"/>
    </xf>
    <xf numFmtId="0" fontId="13" fillId="2" borderId="41" xfId="1" quotePrefix="1" applyNumberFormat="1" applyFont="1" applyFill="1" applyBorder="1" applyAlignment="1">
      <alignment horizontal="left"/>
    </xf>
    <xf numFmtId="0" fontId="13" fillId="2" borderId="42" xfId="1" applyNumberFormat="1" applyFont="1" applyFill="1" applyBorder="1" applyAlignment="1">
      <alignment horizontal="right"/>
    </xf>
    <xf numFmtId="0" fontId="13" fillId="2" borderId="43" xfId="1" applyNumberFormat="1" applyFont="1" applyFill="1" applyBorder="1" applyAlignment="1">
      <alignment horizontal="right"/>
    </xf>
    <xf numFmtId="0" fontId="11" fillId="7" borderId="30" xfId="17" applyFont="1" applyFill="1" applyBorder="1" applyAlignment="1">
      <alignment horizontal="left" vertical="center"/>
    </xf>
    <xf numFmtId="167" fontId="11" fillId="7" borderId="30" xfId="18" applyNumberFormat="1" applyFont="1" applyFill="1" applyBorder="1" applyAlignment="1">
      <alignment horizontal="left" vertical="center"/>
    </xf>
    <xf numFmtId="0" fontId="13" fillId="2" borderId="45" xfId="1" applyNumberFormat="1" applyFont="1" applyFill="1" applyBorder="1" applyAlignment="1">
      <alignment horizontal="left"/>
    </xf>
    <xf numFmtId="0" fontId="12" fillId="2" borderId="33" xfId="17" applyNumberFormat="1" applyFont="1" applyFill="1" applyBorder="1" applyAlignment="1">
      <alignment horizontal="left"/>
    </xf>
    <xf numFmtId="0" fontId="13" fillId="2" borderId="33" xfId="17" applyNumberFormat="1" applyFont="1" applyFill="1" applyBorder="1" applyAlignment="1">
      <alignment horizontal="left"/>
    </xf>
    <xf numFmtId="0" fontId="8" fillId="2" borderId="33" xfId="17" applyFont="1" applyFill="1" applyBorder="1" applyAlignment="1">
      <alignment horizontal="left" vertical="center"/>
    </xf>
    <xf numFmtId="0" fontId="15" fillId="2" borderId="35" xfId="17" applyFont="1" applyFill="1" applyBorder="1" applyAlignment="1">
      <alignment horizontal="left" vertical="center"/>
    </xf>
    <xf numFmtId="168" fontId="15" fillId="2" borderId="36" xfId="17" applyNumberFormat="1" applyFont="1" applyFill="1" applyBorder="1" applyAlignment="1">
      <alignment horizontal="right" vertical="center"/>
    </xf>
    <xf numFmtId="0" fontId="15" fillId="2" borderId="41" xfId="17" applyFont="1" applyFill="1" applyBorder="1" applyAlignment="1">
      <alignment horizontal="left" vertical="center"/>
    </xf>
    <xf numFmtId="166" fontId="15" fillId="2" borderId="42" xfId="17" applyNumberFormat="1" applyFont="1" applyFill="1" applyBorder="1" applyAlignment="1">
      <alignment horizontal="right" vertical="center"/>
    </xf>
    <xf numFmtId="0" fontId="17" fillId="2" borderId="33" xfId="17" applyFont="1" applyFill="1" applyBorder="1" applyAlignment="1">
      <alignment horizontal="left" vertical="center"/>
    </xf>
    <xf numFmtId="0" fontId="13" fillId="2" borderId="41" xfId="17" applyFont="1" applyFill="1" applyBorder="1" applyAlignment="1">
      <alignment horizontal="left" vertical="center"/>
    </xf>
    <xf numFmtId="168" fontId="13" fillId="2" borderId="42" xfId="17" applyNumberFormat="1" applyFont="1" applyFill="1" applyBorder="1" applyAlignment="1">
      <alignment horizontal="right" vertical="center"/>
    </xf>
    <xf numFmtId="168" fontId="15" fillId="2" borderId="42" xfId="17" applyNumberFormat="1" applyFont="1" applyFill="1" applyBorder="1" applyAlignment="1">
      <alignment horizontal="right" vertical="center"/>
    </xf>
    <xf numFmtId="0" fontId="13" fillId="2" borderId="38" xfId="17" quotePrefix="1" applyNumberFormat="1" applyFont="1" applyFill="1" applyBorder="1" applyAlignment="1">
      <alignment horizontal="left"/>
    </xf>
    <xf numFmtId="0" fontId="21" fillId="8" borderId="46" xfId="1" applyNumberFormat="1" applyFont="1" applyFill="1" applyBorder="1" applyAlignment="1">
      <alignment horizontal="right"/>
    </xf>
    <xf numFmtId="0" fontId="21" fillId="8" borderId="47" xfId="1" applyNumberFormat="1" applyFont="1" applyFill="1" applyBorder="1" applyAlignment="1">
      <alignment horizontal="right"/>
    </xf>
    <xf numFmtId="167" fontId="9" fillId="4" borderId="48" xfId="18" applyNumberFormat="1" applyFont="1" applyFill="1" applyBorder="1" applyAlignment="1">
      <alignment horizontal="right"/>
    </xf>
    <xf numFmtId="167" fontId="14" fillId="4" borderId="48" xfId="18" applyNumberFormat="1" applyFont="1" applyFill="1" applyBorder="1" applyAlignment="1">
      <alignment horizontal="right"/>
    </xf>
    <xf numFmtId="176" fontId="9" fillId="2" borderId="49" xfId="18" applyNumberFormat="1" applyFont="1" applyFill="1" applyBorder="1" applyAlignment="1">
      <alignment horizontal="right" vertical="center"/>
    </xf>
    <xf numFmtId="176" fontId="9" fillId="2" borderId="48" xfId="18" applyNumberFormat="1" applyFont="1" applyFill="1" applyBorder="1" applyAlignment="1">
      <alignment horizontal="right" vertical="center"/>
    </xf>
    <xf numFmtId="176" fontId="14" fillId="2" borderId="50" xfId="18" applyNumberFormat="1" applyFont="1" applyFill="1" applyBorder="1" applyAlignment="1">
      <alignment horizontal="right" vertical="center"/>
    </xf>
    <xf numFmtId="176" fontId="14" fillId="2" borderId="51" xfId="18" applyNumberFormat="1" applyFont="1" applyFill="1" applyBorder="1" applyAlignment="1">
      <alignment horizontal="right" vertical="center"/>
    </xf>
    <xf numFmtId="0" fontId="13" fillId="2" borderId="44" xfId="1" applyNumberFormat="1" applyFont="1" applyFill="1" applyBorder="1" applyAlignment="1">
      <alignment horizontal="right"/>
    </xf>
    <xf numFmtId="0" fontId="8" fillId="2" borderId="31" xfId="17" applyFont="1" applyFill="1" applyBorder="1" applyAlignment="1">
      <alignment horizontal="right" vertical="center"/>
    </xf>
    <xf numFmtId="168" fontId="8" fillId="2" borderId="31" xfId="17" applyNumberFormat="1" applyFont="1" applyFill="1" applyBorder="1" applyAlignment="1">
      <alignment horizontal="right" vertical="center"/>
    </xf>
    <xf numFmtId="0" fontId="13" fillId="2" borderId="38" xfId="1" quotePrefix="1" applyNumberFormat="1" applyFont="1" applyFill="1" applyBorder="1" applyAlignment="1">
      <alignment horizontal="left"/>
    </xf>
    <xf numFmtId="0" fontId="12" fillId="2" borderId="33" xfId="17" applyFont="1" applyFill="1" applyBorder="1" applyAlignment="1">
      <alignment horizontal="left" vertical="center"/>
    </xf>
    <xf numFmtId="168" fontId="13" fillId="2" borderId="0" xfId="17" applyNumberFormat="1" applyFont="1" applyFill="1" applyBorder="1" applyAlignment="1">
      <alignment horizontal="right" vertical="center"/>
    </xf>
    <xf numFmtId="168" fontId="13" fillId="2" borderId="31" xfId="17" applyNumberFormat="1" applyFont="1" applyFill="1" applyBorder="1" applyAlignment="1">
      <alignment horizontal="right" vertical="center"/>
    </xf>
    <xf numFmtId="0" fontId="8" fillId="2" borderId="38" xfId="17" applyFont="1" applyFill="1" applyBorder="1" applyAlignment="1">
      <alignment horizontal="left" vertical="center"/>
    </xf>
    <xf numFmtId="168" fontId="8" fillId="2" borderId="39" xfId="17" applyNumberFormat="1" applyFont="1" applyFill="1" applyBorder="1" applyAlignment="1">
      <alignment horizontal="right" vertical="center"/>
    </xf>
    <xf numFmtId="168" fontId="8" fillId="2" borderId="40" xfId="17" applyNumberFormat="1" applyFont="1" applyFill="1" applyBorder="1" applyAlignment="1">
      <alignment horizontal="right" vertical="center"/>
    </xf>
    <xf numFmtId="0" fontId="12" fillId="2" borderId="52" xfId="17" applyFont="1" applyFill="1" applyBorder="1" applyAlignment="1">
      <alignment horizontal="left" vertical="center"/>
    </xf>
    <xf numFmtId="168" fontId="13" fillId="2" borderId="53" xfId="17" applyNumberFormat="1" applyFont="1" applyFill="1" applyBorder="1" applyAlignment="1">
      <alignment horizontal="right" vertical="center"/>
    </xf>
    <xf numFmtId="168" fontId="13" fillId="2" borderId="54" xfId="17" applyNumberFormat="1" applyFont="1" applyFill="1" applyBorder="1" applyAlignment="1">
      <alignment horizontal="right" vertical="center"/>
    </xf>
    <xf numFmtId="0" fontId="13" fillId="2" borderId="44" xfId="17" applyNumberFormat="1" applyFont="1" applyFill="1" applyBorder="1" applyAlignment="1">
      <alignment horizontal="right"/>
    </xf>
    <xf numFmtId="0" fontId="13" fillId="2" borderId="45" xfId="17" applyNumberFormat="1" applyFont="1" applyFill="1" applyBorder="1" applyAlignment="1">
      <alignment horizontal="left"/>
    </xf>
    <xf numFmtId="0" fontId="13" fillId="2" borderId="38" xfId="17" applyNumberFormat="1" applyFont="1" applyFill="1" applyBorder="1" applyAlignment="1">
      <alignment horizontal="left"/>
    </xf>
    <xf numFmtId="0" fontId="13" fillId="2" borderId="52" xfId="17" applyFont="1" applyFill="1" applyBorder="1" applyAlignment="1">
      <alignment horizontal="left" vertical="center"/>
    </xf>
    <xf numFmtId="177" fontId="16" fillId="2" borderId="31" xfId="17" applyNumberFormat="1" applyFont="1" applyFill="1" applyBorder="1" applyAlignment="1">
      <alignment horizontal="right" vertical="center"/>
    </xf>
    <xf numFmtId="169" fontId="16" fillId="2" borderId="33" xfId="17" applyNumberFormat="1" applyFont="1" applyFill="1" applyBorder="1" applyAlignment="1">
      <alignment horizontal="left" vertical="center"/>
    </xf>
    <xf numFmtId="169" fontId="16" fillId="2" borderId="38" xfId="17" applyNumberFormat="1" applyFont="1" applyFill="1" applyBorder="1" applyAlignment="1">
      <alignment horizontal="left" vertical="center"/>
    </xf>
    <xf numFmtId="177" fontId="16" fillId="2" borderId="39" xfId="17" applyNumberFormat="1" applyFont="1" applyFill="1" applyBorder="1" applyAlignment="1">
      <alignment horizontal="right" vertical="center"/>
    </xf>
    <xf numFmtId="177" fontId="16" fillId="2" borderId="40" xfId="17" applyNumberFormat="1" applyFont="1" applyFill="1" applyBorder="1" applyAlignment="1">
      <alignment horizontal="right" vertical="center"/>
    </xf>
    <xf numFmtId="169" fontId="14" fillId="2" borderId="52" xfId="17" applyNumberFormat="1" applyFont="1" applyFill="1" applyBorder="1" applyAlignment="1">
      <alignment horizontal="left" vertical="center"/>
    </xf>
    <xf numFmtId="177" fontId="14" fillId="2" borderId="53" xfId="17" applyNumberFormat="1" applyFont="1" applyFill="1" applyBorder="1" applyAlignment="1">
      <alignment horizontal="right" vertical="center"/>
    </xf>
    <xf numFmtId="177" fontId="14" fillId="2" borderId="54" xfId="17" applyNumberFormat="1" applyFont="1" applyFill="1" applyBorder="1" applyAlignment="1">
      <alignment horizontal="right" vertical="center"/>
    </xf>
    <xf numFmtId="0" fontId="0" fillId="6" borderId="0" xfId="0" applyFill="1" applyAlignment="1">
      <alignment wrapText="1"/>
    </xf>
    <xf numFmtId="9" fontId="0" fillId="6" borderId="0" xfId="0" applyNumberFormat="1" applyFill="1"/>
    <xf numFmtId="0" fontId="8" fillId="2" borderId="33" xfId="17" applyFont="1" applyFill="1" applyBorder="1" applyAlignment="1">
      <alignment horizontal="left" vertical="center" wrapText="1"/>
    </xf>
    <xf numFmtId="0" fontId="13" fillId="2" borderId="39" xfId="17" applyNumberFormat="1" applyFont="1" applyFill="1" applyBorder="1" applyAlignment="1">
      <alignment horizontal="center"/>
    </xf>
    <xf numFmtId="0" fontId="13" fillId="2" borderId="39" xfId="1" applyNumberFormat="1" applyFont="1" applyFill="1" applyBorder="1" applyAlignment="1">
      <alignment horizontal="center"/>
    </xf>
    <xf numFmtId="0" fontId="13" fillId="2" borderId="40" xfId="1" applyNumberFormat="1" applyFont="1" applyFill="1" applyBorder="1" applyAlignment="1">
      <alignment horizontal="center"/>
    </xf>
    <xf numFmtId="0" fontId="13" fillId="2" borderId="40" xfId="17" applyNumberFormat="1" applyFont="1" applyFill="1" applyBorder="1" applyAlignment="1">
      <alignment horizontal="center"/>
    </xf>
    <xf numFmtId="0" fontId="13" fillId="2" borderId="15" xfId="1" applyNumberFormat="1" applyFont="1" applyFill="1" applyBorder="1" applyAlignment="1">
      <alignment horizontal="center"/>
    </xf>
    <xf numFmtId="0" fontId="13" fillId="2" borderId="16" xfId="1" applyNumberFormat="1" applyFont="1" applyFill="1" applyBorder="1" applyAlignment="1">
      <alignment horizontal="center"/>
    </xf>
  </cellXfs>
  <cellStyles count="19">
    <cellStyle name="Dezimal 2" xfId="2"/>
    <cellStyle name="Dezimal 3" xfId="3"/>
    <cellStyle name="Dezimal 4" xfId="4"/>
    <cellStyle name="Euro" xfId="5"/>
    <cellStyle name="Normal" xfId="0" builtinId="0"/>
    <cellStyle name="Normal 2" xfId="6"/>
    <cellStyle name="Percent" xfId="18" builtinId="5"/>
    <cellStyle name="Prozent 2" xfId="7"/>
    <cellStyle name="Prozent 3" xfId="8"/>
    <cellStyle name="SAPBEXstdItemX" xfId="9"/>
    <cellStyle name="Standard 2" xfId="1"/>
    <cellStyle name="Standard 2 2" xfId="10"/>
    <cellStyle name="Standard 2 2 2" xfId="11"/>
    <cellStyle name="Standard 2 3" xfId="12"/>
    <cellStyle name="Standard 3" xfId="13"/>
    <cellStyle name="Standard 4" xfId="14"/>
    <cellStyle name="Standard 5" xfId="15"/>
    <cellStyle name="Standard 6" xfId="16"/>
    <cellStyle name="Standard 7" xfId="1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E5F1FA"/>
      <rgbColor rgb="00B6646B"/>
      <rgbColor rgb="00E7CBCE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6D20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141"/>
          <c:h val="0.5272727272727272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38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0091DA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6D2077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0"/>
              <c:layout>
                <c:manualLayout>
                  <c:x val="-0.15571428571428567"/>
                  <c:y val="-0.14545454545454545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548571428571428"/>
                      <c:h val="0.12340909090909091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13714285714285715"/>
                  <c:y val="1.3636363636363636E-2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spPr/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Graphs!$N$5:$N$7</c:f>
              <c:strCache>
                <c:ptCount val="3"/>
                <c:pt idx="0">
                  <c:v>COGS, incl. variable items</c:v>
                </c:pt>
                <c:pt idx="1">
                  <c:v>Fixed costs</c:v>
                </c:pt>
                <c:pt idx="2">
                  <c:v>Semi-variable costs</c:v>
                </c:pt>
              </c:strCache>
            </c:strRef>
          </c:cat>
          <c:val>
            <c:numRef>
              <c:f>Graphs!$O$5:$O$7</c:f>
              <c:numCache>
                <c:formatCode>0%</c:formatCode>
                <c:ptCount val="3"/>
                <c:pt idx="0">
                  <c:v>0.66</c:v>
                </c:pt>
                <c:pt idx="1">
                  <c:v>0.2</c:v>
                </c:pt>
                <c:pt idx="2">
                  <c:v>0.14000000000000001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33798621480512E-2"/>
          <c:y val="0.13181818181818181"/>
          <c:w val="0.63915708912116354"/>
          <c:h val="0.5363636363636363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Graphs!$A$2</c:f>
              <c:strCache>
                <c:ptCount val="1"/>
                <c:pt idx="0">
                  <c:v>Cost of goods and supplies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Graphs!$B$1:$J$1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Graphs!$B$2:$J$2</c:f>
              <c:numCache>
                <c:formatCode>0%</c:formatCode>
                <c:ptCount val="9"/>
                <c:pt idx="0">
                  <c:v>0.69</c:v>
                </c:pt>
                <c:pt idx="1">
                  <c:v>0.7</c:v>
                </c:pt>
                <c:pt idx="2">
                  <c:v>0.69</c:v>
                </c:pt>
                <c:pt idx="3">
                  <c:v>0.69</c:v>
                </c:pt>
                <c:pt idx="4">
                  <c:v>0.7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  <c:pt idx="8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Graphs!$A$3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Graphs!$B$1:$J$1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Graphs!$B$3:$J$3</c:f>
              <c:numCache>
                <c:formatCode>0%</c:formatCode>
                <c:ptCount val="9"/>
                <c:pt idx="0">
                  <c:v>0.17</c:v>
                </c:pt>
                <c:pt idx="1">
                  <c:v>0.17</c:v>
                </c:pt>
                <c:pt idx="2">
                  <c:v>0.18</c:v>
                </c:pt>
                <c:pt idx="3">
                  <c:v>0.17</c:v>
                </c:pt>
                <c:pt idx="4">
                  <c:v>0.17</c:v>
                </c:pt>
                <c:pt idx="5">
                  <c:v>0.17</c:v>
                </c:pt>
                <c:pt idx="6">
                  <c:v>0.16</c:v>
                </c:pt>
                <c:pt idx="7">
                  <c:v>0.16</c:v>
                </c:pt>
                <c:pt idx="8">
                  <c:v>0.16</c:v>
                </c:pt>
              </c:numCache>
            </c:numRef>
          </c:val>
        </c:ser>
        <c:ser>
          <c:idx val="2"/>
          <c:order val="2"/>
          <c:tx>
            <c:strRef>
              <c:f>Graphs!$A$4</c:f>
              <c:strCache>
                <c:ptCount val="1"/>
                <c:pt idx="0">
                  <c:v>Freight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Graphs!$B$1:$J$1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Graphs!$B$4:$J$4</c:f>
              <c:numCache>
                <c:formatCode>0%</c:formatCode>
                <c:ptCount val="9"/>
                <c:pt idx="0">
                  <c:v>0.06</c:v>
                </c:pt>
                <c:pt idx="1">
                  <c:v>0.05</c:v>
                </c:pt>
                <c:pt idx="2">
                  <c:v>0.05</c:v>
                </c:pt>
                <c:pt idx="3">
                  <c:v>0.06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</c:numCache>
            </c:numRef>
          </c:val>
        </c:ser>
        <c:ser>
          <c:idx val="3"/>
          <c:order val="3"/>
          <c:tx>
            <c:strRef>
              <c:f>Graphs!$A$5</c:f>
              <c:strCache>
                <c:ptCount val="1"/>
                <c:pt idx="0">
                  <c:v>Other operating expenses/
income net</c:v>
                </c:pt>
              </c:strCache>
            </c:strRef>
          </c:tx>
          <c:spPr>
            <a:solidFill>
              <a:srgbClr val="005EB8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Graphs!$B$1:$J$1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Graphs!$B$5:$J$5</c:f>
              <c:numCache>
                <c:formatCode>0%</c:formatCode>
                <c:ptCount val="9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74904072"/>
        <c:axId val="274900152"/>
      </c:barChart>
      <c:catAx>
        <c:axId val="274904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274900152"/>
        <c:crosses val="autoZero"/>
        <c:auto val="1"/>
        <c:lblAlgn val="ctr"/>
        <c:lblOffset val="100"/>
        <c:noMultiLvlLbl val="0"/>
      </c:catAx>
      <c:valAx>
        <c:axId val="2749001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2749040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343049054318021E-2"/>
          <c:y val="0.69074194702934866"/>
          <c:w val="0.65665886742837676"/>
          <c:h val="0.1547125984251968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25</xdr:row>
      <xdr:rowOff>115957</xdr:rowOff>
    </xdr:from>
    <xdr:to>
      <xdr:col>3</xdr:col>
      <xdr:colOff>151571</xdr:colOff>
      <xdr:row>27</xdr:row>
      <xdr:rowOff>5522</xdr:rowOff>
    </xdr:to>
    <xdr:sp macro="" textlink="">
      <xdr:nvSpPr>
        <xdr:cNvPr id="2" name="TM_Guide12131122"/>
        <xdr:cNvSpPr/>
      </xdr:nvSpPr>
      <xdr:spPr>
        <a:xfrm>
          <a:off x="0" y="2716696"/>
          <a:ext cx="2686049" cy="25400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33</xdr:row>
      <xdr:rowOff>42507</xdr:rowOff>
    </xdr:from>
    <xdr:to>
      <xdr:col>4</xdr:col>
      <xdr:colOff>72258</xdr:colOff>
      <xdr:row>34</xdr:row>
      <xdr:rowOff>136881</xdr:rowOff>
    </xdr:to>
    <xdr:sp macro="" textlink="">
      <xdr:nvSpPr>
        <xdr:cNvPr id="2" name="TM_Guide18233622"/>
        <xdr:cNvSpPr/>
      </xdr:nvSpPr>
      <xdr:spPr>
        <a:xfrm>
          <a:off x="0" y="3832800"/>
          <a:ext cx="3166241" cy="258598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absolute">
    <xdr:from>
      <xdr:col>4</xdr:col>
      <xdr:colOff>72258</xdr:colOff>
      <xdr:row>56</xdr:row>
      <xdr:rowOff>49075</xdr:rowOff>
    </xdr:from>
    <xdr:to>
      <xdr:col>6</xdr:col>
      <xdr:colOff>328448</xdr:colOff>
      <xdr:row>58</xdr:row>
      <xdr:rowOff>5501</xdr:rowOff>
    </xdr:to>
    <xdr:sp macro="" textlink="">
      <xdr:nvSpPr>
        <xdr:cNvPr id="4" name="TM_Guide18233622"/>
        <xdr:cNvSpPr/>
      </xdr:nvSpPr>
      <xdr:spPr>
        <a:xfrm>
          <a:off x="3166241" y="7524558"/>
          <a:ext cx="3166241" cy="258598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26</xdr:row>
      <xdr:rowOff>28575</xdr:rowOff>
    </xdr:from>
    <xdr:to>
      <xdr:col>2</xdr:col>
      <xdr:colOff>351811</xdr:colOff>
      <xdr:row>27</xdr:row>
      <xdr:rowOff>125248</xdr:rowOff>
    </xdr:to>
    <xdr:sp macro="" textlink="">
      <xdr:nvSpPr>
        <xdr:cNvPr id="3" name="TM_Guide18233622"/>
        <xdr:cNvSpPr/>
      </xdr:nvSpPr>
      <xdr:spPr>
        <a:xfrm>
          <a:off x="0" y="4257675"/>
          <a:ext cx="3166241" cy="258598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18</xdr:row>
      <xdr:rowOff>57150</xdr:rowOff>
    </xdr:from>
    <xdr:to>
      <xdr:col>3</xdr:col>
      <xdr:colOff>225425</xdr:colOff>
      <xdr:row>19</xdr:row>
      <xdr:rowOff>149225</xdr:rowOff>
    </xdr:to>
    <xdr:sp macro="" textlink="">
      <xdr:nvSpPr>
        <xdr:cNvPr id="2" name="TM_Guide18315722"/>
        <xdr:cNvSpPr/>
      </xdr:nvSpPr>
      <xdr:spPr>
        <a:xfrm>
          <a:off x="0" y="2914650"/>
          <a:ext cx="3416300" cy="25400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absolute">
    <xdr:from>
      <xdr:col>0</xdr:col>
      <xdr:colOff>0</xdr:colOff>
      <xdr:row>18</xdr:row>
      <xdr:rowOff>57150</xdr:rowOff>
    </xdr:from>
    <xdr:to>
      <xdr:col>2</xdr:col>
      <xdr:colOff>349740</xdr:colOff>
      <xdr:row>19</xdr:row>
      <xdr:rowOff>157550</xdr:rowOff>
    </xdr:to>
    <xdr:sp macro="" textlink="">
      <xdr:nvSpPr>
        <xdr:cNvPr id="3" name="TM_Guide18233622"/>
        <xdr:cNvSpPr/>
      </xdr:nvSpPr>
      <xdr:spPr>
        <a:xfrm>
          <a:off x="0" y="2914650"/>
          <a:ext cx="3159615" cy="26232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55685</xdr:colOff>
      <xdr:row>7</xdr:row>
      <xdr:rowOff>70338</xdr:rowOff>
    </xdr:from>
    <xdr:to>
      <xdr:col>13</xdr:col>
      <xdr:colOff>566127</xdr:colOff>
      <xdr:row>22</xdr:row>
      <xdr:rowOff>109415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307731</xdr:colOff>
      <xdr:row>7</xdr:row>
      <xdr:rowOff>20515</xdr:rowOff>
    </xdr:from>
    <xdr:to>
      <xdr:col>7</xdr:col>
      <xdr:colOff>201247</xdr:colOff>
      <xdr:row>22</xdr:row>
      <xdr:rowOff>59592</xdr:rowOff>
    </xdr:to>
    <xdr:graphicFrame macro="">
      <xdr:nvGraphicFramePr>
        <xdr:cNvPr id="4" name="Diagramm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New Brand">
  <a:themeElements>
    <a:clrScheme name="New KPMG Colours">
      <a:dk1>
        <a:srgbClr val="000000"/>
      </a:dk1>
      <a:lt1>
        <a:sysClr val="window" lastClr="FFFFFF"/>
      </a:lt1>
      <a:dk2>
        <a:srgbClr val="00338D"/>
      </a:dk2>
      <a:lt2>
        <a:srgbClr val="F0F0F0"/>
      </a:lt2>
      <a:accent1>
        <a:srgbClr val="0091DA"/>
      </a:accent1>
      <a:accent2>
        <a:srgbClr val="6D2077"/>
      </a:accent2>
      <a:accent3>
        <a:srgbClr val="005EB8"/>
      </a:accent3>
      <a:accent4>
        <a:srgbClr val="00A3A1"/>
      </a:accent4>
      <a:accent5>
        <a:srgbClr val="EAAA00"/>
      </a:accent5>
      <a:accent6>
        <a:srgbClr val="43B02A"/>
      </a:accent6>
      <a:hlink>
        <a:srgbClr val="0091DA"/>
      </a:hlink>
      <a:folHlink>
        <a:srgbClr val="0091DA"/>
      </a:folHlink>
    </a:clrScheme>
    <a:fontScheme name="KPMG">
      <a:majorFont>
        <a:latin typeface="KPMG Extralight"/>
        <a:ea typeface=""/>
        <a:cs typeface=""/>
      </a:majorFont>
      <a:minorFont>
        <a:latin typeface="Arial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lIns="54000" tIns="54000" rIns="54000" bIns="54000" rtlCol="0" anchor="ctr"/>
      <a:lstStyle>
        <a:defPPr algn="ctr">
          <a:defRPr sz="900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bg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54610" tIns="54610" rIns="54610" bIns="54610" rtlCol="0">
        <a:noAutofit/>
      </a:bodyPr>
      <a:lstStyle>
        <a:defPPr>
          <a:spcAft>
            <a:spcPts val="600"/>
          </a:spcAft>
          <a:defRPr sz="90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KPMG Blue">
      <a:srgbClr val="00338D"/>
    </a:custClr>
    <a:custClr name="Medium Blue">
      <a:srgbClr val="005EB8"/>
    </a:custClr>
    <a:custClr name="Light Blue">
      <a:srgbClr val="0091DA"/>
    </a:custClr>
    <a:custClr name="Violet">
      <a:srgbClr val="483698"/>
    </a:custClr>
    <a:custClr name="Purple">
      <a:srgbClr val="470A68"/>
    </a:custClr>
    <a:custClr name="Light Purple">
      <a:srgbClr val="6D2077"/>
    </a:custClr>
    <a:custClr name="Green">
      <a:srgbClr val="00A3A1"/>
    </a:custClr>
    <a:custClr name="Dark Green">
      <a:srgbClr val="009A44"/>
    </a:custClr>
    <a:custClr name="Light Green">
      <a:srgbClr val="43B02A"/>
    </a:custClr>
    <a:custClr name="Yellow">
      <a:srgbClr val="EAAA00"/>
    </a:custClr>
    <a:custClr name="Orange">
      <a:srgbClr val="F68D2E"/>
    </a:custClr>
    <a:custClr name="Red ">
      <a:srgbClr val="BC204B"/>
    </a:custClr>
    <a:custClr name="Pink">
      <a:srgbClr val="C6007E"/>
    </a:custClr>
    <a:custClr name="Dark Brown">
      <a:srgbClr val="753F19"/>
    </a:custClr>
    <a:custClr name="Light Brown">
      <a:srgbClr val="9B642E"/>
    </a:custClr>
    <a:custClr name="Olive">
      <a:srgbClr val="9D9375"/>
    </a:custClr>
    <a:custClr name="Beige">
      <a:srgbClr val="E3BC9F"/>
    </a:custClr>
    <a:custClr name="Light Pink">
      <a:srgbClr val="E36877"/>
    </a:custClr>
  </a:custClrLst>
  <a:extLst>
    <a:ext uri="{05A4C25C-085E-4340-85A3-A5531E510DB2}">
      <thm15:themeFamily xmlns:thm15="http://schemas.microsoft.com/office/thememl/2012/main" name="New Brand" id="{5D227A78-1C88-4FAA-8970-91B2BED1D2F5}" vid="{D48091E0-B5B5-46C3-B705-994CB908A54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tabSelected="1" zoomScale="115" zoomScaleNormal="115" zoomScaleSheetLayoutView="100" workbookViewId="0">
      <selection activeCell="A2" sqref="A2:D25"/>
    </sheetView>
  </sheetViews>
  <sheetFormatPr defaultColWidth="11.375" defaultRowHeight="14.25" outlineLevelRow="1" x14ac:dyDescent="0.2"/>
  <cols>
    <col min="1" max="1" width="20" style="66" customWidth="1"/>
    <col min="2" max="4" width="6.625" style="66" customWidth="1"/>
    <col min="5" max="16384" width="11.375" style="66"/>
  </cols>
  <sheetData>
    <row r="2" spans="1:4" ht="19.5" customHeight="1" x14ac:dyDescent="0.2">
      <c r="A2" s="77" t="s">
        <v>22</v>
      </c>
      <c r="B2" s="77"/>
      <c r="C2" s="77"/>
      <c r="D2" s="77"/>
    </row>
    <row r="3" spans="1:4" ht="12" customHeight="1" x14ac:dyDescent="0.2">
      <c r="A3" s="98" t="s">
        <v>107</v>
      </c>
      <c r="B3" s="99" t="s">
        <v>23</v>
      </c>
      <c r="C3" s="99" t="s">
        <v>24</v>
      </c>
      <c r="D3" s="100" t="s">
        <v>25</v>
      </c>
    </row>
    <row r="4" spans="1:4" ht="12" hidden="1" customHeight="1" outlineLevel="1" x14ac:dyDescent="0.2">
      <c r="A4" s="86" t="s">
        <v>8</v>
      </c>
      <c r="B4" s="67"/>
      <c r="C4" s="67"/>
      <c r="D4" s="78"/>
    </row>
    <row r="5" spans="1:4" ht="12" hidden="1" customHeight="1" outlineLevel="1" x14ac:dyDescent="0.2">
      <c r="A5" s="86" t="s">
        <v>9</v>
      </c>
      <c r="B5" s="68">
        <v>147832</v>
      </c>
      <c r="C5" s="68">
        <v>157765</v>
      </c>
      <c r="D5" s="79">
        <v>151048</v>
      </c>
    </row>
    <row r="6" spans="1:4" ht="12" hidden="1" customHeight="1" outlineLevel="1" x14ac:dyDescent="0.2">
      <c r="A6" s="86" t="s">
        <v>10</v>
      </c>
      <c r="B6" s="68">
        <v>27725.248726901456</v>
      </c>
      <c r="C6" s="68">
        <v>31373.426134407036</v>
      </c>
      <c r="D6" s="79">
        <v>36671.624961068497</v>
      </c>
    </row>
    <row r="7" spans="1:4" ht="12" hidden="1" customHeight="1" outlineLevel="1" x14ac:dyDescent="0.2">
      <c r="A7" s="86" t="s">
        <v>11</v>
      </c>
      <c r="B7" s="68">
        <v>13984</v>
      </c>
      <c r="C7" s="68">
        <v>13887</v>
      </c>
      <c r="D7" s="79">
        <v>14159</v>
      </c>
    </row>
    <row r="8" spans="1:4" ht="12" hidden="1" customHeight="1" outlineLevel="1" x14ac:dyDescent="0.2">
      <c r="A8" s="86" t="s">
        <v>12</v>
      </c>
      <c r="B8" s="68">
        <v>7566.864184812508</v>
      </c>
      <c r="C8" s="68">
        <v>6412.1235909484449</v>
      </c>
      <c r="D8" s="79">
        <v>7594.6713172084474</v>
      </c>
    </row>
    <row r="9" spans="1:4" ht="12" hidden="1" customHeight="1" outlineLevel="1" x14ac:dyDescent="0.2">
      <c r="A9" s="86" t="s">
        <v>13</v>
      </c>
      <c r="B9" s="68">
        <v>0</v>
      </c>
      <c r="C9" s="68">
        <v>0</v>
      </c>
      <c r="D9" s="79">
        <v>208</v>
      </c>
    </row>
    <row r="10" spans="1:4" ht="12.75" customHeight="1" collapsed="1" x14ac:dyDescent="0.2">
      <c r="A10" s="87" t="s">
        <v>8</v>
      </c>
      <c r="B10" s="69">
        <f t="shared" ref="B10:D10" si="0">SUM(B5:B9)</f>
        <v>197108.11291171395</v>
      </c>
      <c r="C10" s="69">
        <f t="shared" si="0"/>
        <v>209437.54972535546</v>
      </c>
      <c r="D10" s="80">
        <f t="shared" si="0"/>
        <v>209681.29627827695</v>
      </c>
    </row>
    <row r="11" spans="1:4" ht="12" hidden="1" customHeight="1" outlineLevel="1" x14ac:dyDescent="0.2">
      <c r="A11" s="86" t="s">
        <v>14</v>
      </c>
      <c r="B11" s="70">
        <v>-40408.653180563808</v>
      </c>
      <c r="C11" s="70">
        <v>-44557.601338274028</v>
      </c>
      <c r="D11" s="81">
        <v>-45808.641255448863</v>
      </c>
    </row>
    <row r="12" spans="1:4" ht="12" hidden="1" customHeight="1" outlineLevel="1" x14ac:dyDescent="0.2">
      <c r="A12" s="88" t="s">
        <v>15</v>
      </c>
      <c r="B12" s="71">
        <f>SUM(B10:B11)</f>
        <v>156699.45973115013</v>
      </c>
      <c r="C12" s="71">
        <f t="shared" ref="C12:D12" si="1">SUM(C10:C11)</f>
        <v>164879.94838708144</v>
      </c>
      <c r="D12" s="82">
        <f t="shared" si="1"/>
        <v>163872.65502282808</v>
      </c>
    </row>
    <row r="13" spans="1:4" ht="12" hidden="1" customHeight="1" outlineLevel="1" x14ac:dyDescent="0.2">
      <c r="A13" s="86" t="s">
        <v>27</v>
      </c>
      <c r="B13" s="70">
        <v>-103282.84203782439</v>
      </c>
      <c r="C13" s="70">
        <v>-110935.35980895696</v>
      </c>
      <c r="D13" s="81">
        <v>-108832.56648689891</v>
      </c>
    </row>
    <row r="14" spans="1:4" ht="12.75" customHeight="1" collapsed="1" x14ac:dyDescent="0.2">
      <c r="A14" s="89" t="s">
        <v>16</v>
      </c>
      <c r="B14" s="72">
        <f>SUM(B12:B13)</f>
        <v>53416.617693325737</v>
      </c>
      <c r="C14" s="72">
        <f>SUM(C12:C13)</f>
        <v>53944.588578124487</v>
      </c>
      <c r="D14" s="83">
        <f>SUM(D12:D13)</f>
        <v>55040.088535929171</v>
      </c>
    </row>
    <row r="15" spans="1:4" ht="12" customHeight="1" x14ac:dyDescent="0.2">
      <c r="A15" s="86" t="s">
        <v>17</v>
      </c>
      <c r="B15" s="70">
        <v>-25501.053990917855</v>
      </c>
      <c r="C15" s="70">
        <v>-27512.999977300158</v>
      </c>
      <c r="D15" s="81">
        <v>-27954.972175508745</v>
      </c>
    </row>
    <row r="16" spans="1:4" ht="12" customHeight="1" x14ac:dyDescent="0.2">
      <c r="A16" s="86" t="s">
        <v>18</v>
      </c>
      <c r="B16" s="70">
        <v>-8668.292891061843</v>
      </c>
      <c r="C16" s="70">
        <v>-7909.1179056175142</v>
      </c>
      <c r="D16" s="81">
        <v>-8005.3475433659387</v>
      </c>
    </row>
    <row r="17" spans="1:4" ht="12" customHeight="1" x14ac:dyDescent="0.2">
      <c r="A17" s="95" t="s">
        <v>28</v>
      </c>
      <c r="B17" s="96">
        <v>-12259.589769404878</v>
      </c>
      <c r="C17" s="96">
        <v>-12042.739063246621</v>
      </c>
      <c r="D17" s="97">
        <v>-12472.434762668616</v>
      </c>
    </row>
    <row r="18" spans="1:4" ht="12.75" customHeight="1" x14ac:dyDescent="0.2">
      <c r="A18" s="89" t="s">
        <v>19</v>
      </c>
      <c r="B18" s="72">
        <f>SUM(B14:B17)</f>
        <v>6987.6810419411613</v>
      </c>
      <c r="C18" s="72">
        <f t="shared" ref="C18:D18" si="2">SUM(C14:C17)</f>
        <v>6479.7316319601941</v>
      </c>
      <c r="D18" s="83">
        <f t="shared" si="2"/>
        <v>6607.3340543858703</v>
      </c>
    </row>
    <row r="19" spans="1:4" ht="12" customHeight="1" x14ac:dyDescent="0.2">
      <c r="A19" s="95" t="s">
        <v>20</v>
      </c>
      <c r="B19" s="96">
        <v>-913.88081035208404</v>
      </c>
      <c r="C19" s="96">
        <v>-910.27658650236401</v>
      </c>
      <c r="D19" s="97">
        <v>320.91445690618178</v>
      </c>
    </row>
    <row r="20" spans="1:4" ht="12.75" customHeight="1" x14ac:dyDescent="0.2">
      <c r="A20" s="89" t="s">
        <v>21</v>
      </c>
      <c r="B20" s="72">
        <f t="shared" ref="B20:D20" si="3">SUM(B18,B19)</f>
        <v>6073.8002315890772</v>
      </c>
      <c r="C20" s="72">
        <f t="shared" si="3"/>
        <v>5569.4550454578302</v>
      </c>
      <c r="D20" s="83">
        <f t="shared" si="3"/>
        <v>6928.2485112920522</v>
      </c>
    </row>
    <row r="21" spans="1:4" ht="12.75" customHeight="1" x14ac:dyDescent="0.2">
      <c r="A21" s="90" t="s">
        <v>26</v>
      </c>
      <c r="B21" s="73"/>
      <c r="C21" s="73"/>
      <c r="D21" s="84"/>
    </row>
    <row r="22" spans="1:4" ht="12" customHeight="1" x14ac:dyDescent="0.2">
      <c r="A22" s="91" t="s">
        <v>17</v>
      </c>
      <c r="B22" s="74">
        <f>-B15/B$12</f>
        <v>0.16273862101803102</v>
      </c>
      <c r="C22" s="74">
        <f t="shared" ref="C22:D22" si="4">-C15/C$12</f>
        <v>0.16686686432427242</v>
      </c>
      <c r="D22" s="85">
        <f t="shared" si="4"/>
        <v>0.17058960917924049</v>
      </c>
    </row>
    <row r="23" spans="1:4" ht="12" customHeight="1" x14ac:dyDescent="0.2">
      <c r="A23" s="91" t="s">
        <v>18</v>
      </c>
      <c r="B23" s="74">
        <f t="shared" ref="B23:D23" si="5">-B16/B$12</f>
        <v>5.5317950080581428E-2</v>
      </c>
      <c r="C23" s="74">
        <f t="shared" si="5"/>
        <v>4.7968949426461634E-2</v>
      </c>
      <c r="D23" s="85">
        <f t="shared" si="5"/>
        <v>4.8851027294643905E-2</v>
      </c>
    </row>
    <row r="24" spans="1:4" ht="12" customHeight="1" x14ac:dyDescent="0.2">
      <c r="A24" s="91" t="str">
        <f>A17</f>
        <v>Other income/expenses</v>
      </c>
      <c r="B24" s="74">
        <f t="shared" ref="B24:D24" si="6">-B17/B$12</f>
        <v>7.8236324429188875E-2</v>
      </c>
      <c r="C24" s="74">
        <f t="shared" si="6"/>
        <v>7.3039439792729741E-2</v>
      </c>
      <c r="D24" s="85">
        <f t="shared" si="6"/>
        <v>7.6110530832195031E-2</v>
      </c>
    </row>
    <row r="25" spans="1:4" ht="12" customHeight="1" thickBot="1" x14ac:dyDescent="0.25">
      <c r="A25" s="92" t="s">
        <v>19</v>
      </c>
      <c r="B25" s="93">
        <f>B18/B$12</f>
        <v>4.4592885348360187E-2</v>
      </c>
      <c r="C25" s="93">
        <f>C18/C$12</f>
        <v>3.9299694689059528E-2</v>
      </c>
      <c r="D25" s="94">
        <f>D18/D$12</f>
        <v>4.0319930457375232E-2</v>
      </c>
    </row>
    <row r="27" spans="1:4" x14ac:dyDescent="0.2">
      <c r="A27" s="75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42"/>
  <sheetViews>
    <sheetView zoomScale="130" zoomScaleNormal="130" workbookViewId="0">
      <selection activeCell="B52" sqref="B52"/>
    </sheetView>
  </sheetViews>
  <sheetFormatPr defaultColWidth="11.375" defaultRowHeight="12.75" outlineLevelRow="2" x14ac:dyDescent="0.2"/>
  <cols>
    <col min="1" max="1" width="25.625" style="35" customWidth="1"/>
    <col min="2" max="4" width="5" style="35" customWidth="1"/>
    <col min="5" max="5" width="6.25" style="59" customWidth="1"/>
    <col min="6" max="6" width="31.875" style="35" customWidth="1"/>
    <col min="7" max="9" width="5" style="35" customWidth="1"/>
    <col min="10" max="17" width="6.375" style="35" customWidth="1"/>
    <col min="18" max="16384" width="11.375" style="35"/>
  </cols>
  <sheetData>
    <row r="2" spans="1:5" ht="19.5" customHeight="1" x14ac:dyDescent="0.2">
      <c r="A2" s="101" t="s">
        <v>29</v>
      </c>
      <c r="B2" s="101"/>
      <c r="C2" s="101"/>
      <c r="D2" s="101"/>
      <c r="E2" s="102"/>
    </row>
    <row r="3" spans="1:5" ht="12" customHeight="1" x14ac:dyDescent="0.2">
      <c r="A3" s="103"/>
      <c r="B3" s="7">
        <v>2010</v>
      </c>
      <c r="C3" s="7">
        <v>2011</v>
      </c>
      <c r="D3" s="7">
        <v>2012</v>
      </c>
      <c r="E3" s="116"/>
    </row>
    <row r="4" spans="1:5" ht="12" customHeight="1" x14ac:dyDescent="0.2">
      <c r="A4" s="115" t="s">
        <v>107</v>
      </c>
      <c r="B4" s="152" t="s">
        <v>106</v>
      </c>
      <c r="C4" s="152"/>
      <c r="D4" s="152"/>
      <c r="E4" s="117" t="s">
        <v>0</v>
      </c>
    </row>
    <row r="5" spans="1:5" ht="12" hidden="1" customHeight="1" outlineLevel="1" x14ac:dyDescent="0.2">
      <c r="A5" s="104" t="s">
        <v>30</v>
      </c>
      <c r="B5" s="15">
        <v>15.131387823369002</v>
      </c>
      <c r="C5" s="15">
        <v>16.492985473050002</v>
      </c>
      <c r="D5" s="15">
        <v>17.111499999999999</v>
      </c>
      <c r="E5" s="118"/>
    </row>
    <row r="6" spans="1:5" ht="12" hidden="1" customHeight="1" outlineLevel="2" x14ac:dyDescent="0.2">
      <c r="A6" s="104" t="s">
        <v>31</v>
      </c>
      <c r="B6" s="15">
        <v>0</v>
      </c>
      <c r="C6" s="15">
        <v>0</v>
      </c>
      <c r="D6" s="15">
        <v>0</v>
      </c>
      <c r="E6" s="118"/>
    </row>
    <row r="7" spans="1:5" ht="12" hidden="1" customHeight="1" outlineLevel="1" x14ac:dyDescent="0.2">
      <c r="A7" s="104" t="s">
        <v>32</v>
      </c>
      <c r="B7" s="15">
        <v>0.71118011007499993</v>
      </c>
      <c r="C7" s="15">
        <v>0.51699245058099996</v>
      </c>
      <c r="D7" s="15">
        <v>0.48264000000000007</v>
      </c>
      <c r="E7" s="118"/>
    </row>
    <row r="8" spans="1:5" ht="18.75" hidden="1" customHeight="1" outlineLevel="1" x14ac:dyDescent="0.2">
      <c r="A8" s="105" t="s">
        <v>33</v>
      </c>
      <c r="B8" s="9">
        <v>1.1757739721875</v>
      </c>
      <c r="C8" s="9">
        <v>1.2360669356089997</v>
      </c>
      <c r="D8" s="9">
        <v>1.44163</v>
      </c>
      <c r="E8" s="119"/>
    </row>
    <row r="9" spans="1:5" ht="12" customHeight="1" collapsed="1" x14ac:dyDescent="0.2">
      <c r="A9" s="106" t="s">
        <v>34</v>
      </c>
      <c r="B9" s="2">
        <f>SUM(B5:B8)</f>
        <v>17.018341905631502</v>
      </c>
      <c r="C9" s="2">
        <f t="shared" ref="C9:D9" si="0">SUM(C5:C8)</f>
        <v>18.246044859240001</v>
      </c>
      <c r="D9" s="2">
        <f t="shared" si="0"/>
        <v>19.035769999999999</v>
      </c>
      <c r="E9" s="120">
        <f>(D9/B9)^(1/2)-1</f>
        <v>5.761256570377693E-2</v>
      </c>
    </row>
    <row r="10" spans="1:5" ht="12" customHeight="1" x14ac:dyDescent="0.2">
      <c r="A10" s="106" t="s">
        <v>35</v>
      </c>
      <c r="B10" s="2">
        <v>2.7883399020954003</v>
      </c>
      <c r="C10" s="2">
        <v>2.9546605127221</v>
      </c>
      <c r="D10" s="2">
        <v>3.0796000000000001</v>
      </c>
      <c r="E10" s="121">
        <f t="shared" ref="E10:E33" si="1">(D10/B10)^(1/2)-1</f>
        <v>5.0931231673944533E-2</v>
      </c>
    </row>
    <row r="11" spans="1:5" ht="12" hidden="1" customHeight="1" outlineLevel="1" x14ac:dyDescent="0.2">
      <c r="A11" s="106" t="s">
        <v>36</v>
      </c>
      <c r="B11" s="2">
        <v>1.6352896837499999E-2</v>
      </c>
      <c r="C11" s="2">
        <v>4.2160536059600004E-2</v>
      </c>
      <c r="D11" s="2">
        <v>2.2859999999999998E-2</v>
      </c>
      <c r="E11" s="121">
        <f t="shared" si="1"/>
        <v>0.18233559505939634</v>
      </c>
    </row>
    <row r="12" spans="1:5" ht="12" hidden="1" customHeight="1" outlineLevel="1" x14ac:dyDescent="0.2">
      <c r="A12" s="106" t="s">
        <v>37</v>
      </c>
      <c r="B12" s="2">
        <v>0</v>
      </c>
      <c r="C12" s="2">
        <v>0</v>
      </c>
      <c r="D12" s="2">
        <v>0</v>
      </c>
      <c r="E12" s="121" t="e">
        <f t="shared" si="1"/>
        <v>#DIV/0!</v>
      </c>
    </row>
    <row r="13" spans="1:5" ht="12" customHeight="1" collapsed="1" x14ac:dyDescent="0.2">
      <c r="A13" s="106" t="s">
        <v>38</v>
      </c>
      <c r="B13" s="2">
        <v>8.1365274999999993E-4</v>
      </c>
      <c r="C13" s="2">
        <v>6.5401399999999998E-2</v>
      </c>
      <c r="D13" s="2">
        <v>1.8609999999999998E-2</v>
      </c>
      <c r="E13" s="121">
        <f t="shared" si="1"/>
        <v>3.782485238930315</v>
      </c>
    </row>
    <row r="14" spans="1:5" ht="12" hidden="1" customHeight="1" outlineLevel="1" x14ac:dyDescent="0.2">
      <c r="A14" s="106" t="s">
        <v>39</v>
      </c>
      <c r="B14" s="2">
        <v>0</v>
      </c>
      <c r="C14" s="2">
        <v>0</v>
      </c>
      <c r="D14" s="2">
        <v>0</v>
      </c>
      <c r="E14" s="121" t="e">
        <f t="shared" si="1"/>
        <v>#DIV/0!</v>
      </c>
    </row>
    <row r="15" spans="1:5" ht="12" hidden="1" customHeight="1" outlineLevel="1" x14ac:dyDescent="0.2">
      <c r="A15" s="106" t="s">
        <v>40</v>
      </c>
      <c r="B15" s="2">
        <v>0</v>
      </c>
      <c r="C15" s="2">
        <v>0</v>
      </c>
      <c r="D15" s="2">
        <v>0</v>
      </c>
      <c r="E15" s="121" t="e">
        <f t="shared" si="1"/>
        <v>#DIV/0!</v>
      </c>
    </row>
    <row r="16" spans="1:5" ht="12" hidden="1" customHeight="1" outlineLevel="1" x14ac:dyDescent="0.2">
      <c r="A16" s="106" t="s">
        <v>41</v>
      </c>
      <c r="B16" s="2">
        <v>0</v>
      </c>
      <c r="C16" s="2">
        <v>0</v>
      </c>
      <c r="D16" s="2">
        <v>0</v>
      </c>
      <c r="E16" s="121" t="e">
        <f t="shared" si="1"/>
        <v>#DIV/0!</v>
      </c>
    </row>
    <row r="17" spans="1:5" ht="12" hidden="1" customHeight="1" outlineLevel="1" collapsed="1" x14ac:dyDescent="0.2">
      <c r="A17" s="106" t="s">
        <v>42</v>
      </c>
      <c r="B17" s="2">
        <f>SUM(B10:B16)</f>
        <v>2.8055064516829002</v>
      </c>
      <c r="C17" s="2">
        <f t="shared" ref="C17:D17" si="2">SUM(C10:C16)</f>
        <v>3.0622224487816996</v>
      </c>
      <c r="D17" s="2">
        <f t="shared" si="2"/>
        <v>3.12107</v>
      </c>
      <c r="E17" s="121">
        <f t="shared" si="1"/>
        <v>5.474170539408596E-2</v>
      </c>
    </row>
    <row r="18" spans="1:5" ht="12" customHeight="1" collapsed="1" x14ac:dyDescent="0.2">
      <c r="A18" s="106" t="s">
        <v>43</v>
      </c>
      <c r="B18" s="2">
        <v>0.40024281256250005</v>
      </c>
      <c r="C18" s="2">
        <v>0.41770591351999997</v>
      </c>
      <c r="D18" s="2">
        <v>0.45873000000000003</v>
      </c>
      <c r="E18" s="121">
        <f t="shared" si="1"/>
        <v>7.0574268111002203E-2</v>
      </c>
    </row>
    <row r="19" spans="1:5" ht="12.75" customHeight="1" x14ac:dyDescent="0.2">
      <c r="A19" s="109" t="s">
        <v>44</v>
      </c>
      <c r="B19" s="114">
        <f>SUM(B18,B17,B9)</f>
        <v>20.224091169876903</v>
      </c>
      <c r="C19" s="114">
        <f t="shared" ref="C19:D19" si="3">SUM(C18,C17,C9)</f>
        <v>21.7259732215417</v>
      </c>
      <c r="D19" s="114">
        <f t="shared" si="3"/>
        <v>22.615569999999998</v>
      </c>
      <c r="E19" s="122">
        <f t="shared" si="1"/>
        <v>5.7472937486988229E-2</v>
      </c>
    </row>
    <row r="20" spans="1:5" ht="22.5" x14ac:dyDescent="0.2">
      <c r="A20" s="151" t="s">
        <v>122</v>
      </c>
      <c r="B20" s="2">
        <v>0.47155799999999998</v>
      </c>
      <c r="C20" s="2">
        <v>0.54332799999999992</v>
      </c>
      <c r="D20" s="2">
        <v>0.33988560528888984</v>
      </c>
      <c r="E20" s="121">
        <f t="shared" si="1"/>
        <v>-0.15101732573454296</v>
      </c>
    </row>
    <row r="21" spans="1:5" ht="12" customHeight="1" x14ac:dyDescent="0.2">
      <c r="A21" s="106" t="s">
        <v>45</v>
      </c>
      <c r="B21" s="2">
        <v>1.3692915211851668</v>
      </c>
      <c r="C21" s="2">
        <v>1.2606991089371742</v>
      </c>
      <c r="D21" s="2">
        <v>1.3690283550848754</v>
      </c>
      <c r="E21" s="121">
        <f t="shared" si="1"/>
        <v>-9.6100334370907703E-5</v>
      </c>
    </row>
    <row r="22" spans="1:5" ht="12" customHeight="1" x14ac:dyDescent="0.2">
      <c r="A22" s="106" t="s">
        <v>46</v>
      </c>
      <c r="B22" s="2">
        <v>1.1423596378349763</v>
      </c>
      <c r="C22" s="2">
        <v>1.309048145982888</v>
      </c>
      <c r="D22" s="2">
        <v>1.3612876436771619</v>
      </c>
      <c r="E22" s="121">
        <f t="shared" si="1"/>
        <v>9.1625133278830484E-2</v>
      </c>
    </row>
    <row r="23" spans="1:5" ht="12" hidden="1" customHeight="1" outlineLevel="1" x14ac:dyDescent="0.2">
      <c r="A23" s="106" t="s">
        <v>47</v>
      </c>
      <c r="B23" s="2">
        <f>SUM(B21:B22)</f>
        <v>2.5116511590201434</v>
      </c>
      <c r="C23" s="2">
        <f t="shared" ref="C23:D23" si="4">SUM(C21:C22)</f>
        <v>2.5697472549200624</v>
      </c>
      <c r="D23" s="2">
        <f t="shared" si="4"/>
        <v>2.7303159987620376</v>
      </c>
      <c r="E23" s="121">
        <f t="shared" si="1"/>
        <v>4.2621789061655813E-2</v>
      </c>
    </row>
    <row r="24" spans="1:5" ht="12" customHeight="1" collapsed="1" x14ac:dyDescent="0.2">
      <c r="A24" s="106" t="s">
        <v>48</v>
      </c>
      <c r="B24" s="2">
        <v>2.2938539999999996</v>
      </c>
      <c r="C24" s="2">
        <v>2.7042890000000002</v>
      </c>
      <c r="D24" s="2">
        <v>2.2695350000000003</v>
      </c>
      <c r="E24" s="121">
        <f t="shared" si="1"/>
        <v>-5.3150288337525664E-3</v>
      </c>
    </row>
    <row r="25" spans="1:5" ht="12.75" customHeight="1" x14ac:dyDescent="0.2">
      <c r="A25" s="112" t="s">
        <v>49</v>
      </c>
      <c r="B25" s="113">
        <f>SUM(B20,B23:B24)</f>
        <v>5.2770631590201429</v>
      </c>
      <c r="C25" s="113">
        <f t="shared" ref="C25:D25" si="5">SUM(C20,C23:C24)</f>
        <v>5.8173642549200624</v>
      </c>
      <c r="D25" s="113">
        <f t="shared" si="5"/>
        <v>5.3397366040509278</v>
      </c>
      <c r="E25" s="122">
        <f t="shared" si="1"/>
        <v>5.9207606157813952E-3</v>
      </c>
    </row>
    <row r="26" spans="1:5" ht="12.75" customHeight="1" x14ac:dyDescent="0.2">
      <c r="A26" s="112" t="s">
        <v>50</v>
      </c>
      <c r="B26" s="113">
        <f>SUM(B25,B19)</f>
        <v>25.501154328897044</v>
      </c>
      <c r="C26" s="113">
        <f>SUM(C25,C19)</f>
        <v>27.543337476461762</v>
      </c>
      <c r="D26" s="113">
        <f>SUM(D25,D19)</f>
        <v>27.955306604050925</v>
      </c>
      <c r="E26" s="122">
        <f t="shared" si="1"/>
        <v>4.7013328119159814E-2</v>
      </c>
    </row>
    <row r="27" spans="1:5" ht="12.75" customHeight="1" x14ac:dyDescent="0.2">
      <c r="A27" s="111" t="s">
        <v>51</v>
      </c>
      <c r="B27" s="2"/>
      <c r="C27" s="2"/>
      <c r="D27" s="2"/>
      <c r="E27" s="121"/>
    </row>
    <row r="28" spans="1:5" ht="12" customHeight="1" x14ac:dyDescent="0.2">
      <c r="A28" s="106" t="s">
        <v>52</v>
      </c>
      <c r="B28" s="3">
        <v>368</v>
      </c>
      <c r="C28" s="3">
        <v>372</v>
      </c>
      <c r="D28" s="3">
        <v>373</v>
      </c>
      <c r="E28" s="121">
        <f t="shared" si="1"/>
        <v>6.7705580328314419E-3</v>
      </c>
    </row>
    <row r="29" spans="1:5" ht="12" customHeight="1" x14ac:dyDescent="0.2">
      <c r="A29" s="106" t="s">
        <v>53</v>
      </c>
      <c r="B29" s="3">
        <v>98</v>
      </c>
      <c r="C29" s="3">
        <v>97</v>
      </c>
      <c r="D29" s="3">
        <v>99</v>
      </c>
      <c r="E29" s="121">
        <f t="shared" si="1"/>
        <v>5.0890913907348789E-3</v>
      </c>
    </row>
    <row r="30" spans="1:5" ht="22.5" x14ac:dyDescent="0.2">
      <c r="A30" s="151" t="s">
        <v>123</v>
      </c>
      <c r="B30" s="3">
        <v>308</v>
      </c>
      <c r="C30" s="3">
        <v>338</v>
      </c>
      <c r="D30" s="3">
        <v>357</v>
      </c>
      <c r="E30" s="121">
        <f t="shared" si="1"/>
        <v>7.661084384791006E-2</v>
      </c>
    </row>
    <row r="31" spans="1:5" ht="12" customHeight="1" x14ac:dyDescent="0.2">
      <c r="A31" s="106" t="s">
        <v>54</v>
      </c>
      <c r="B31" s="3">
        <v>23</v>
      </c>
      <c r="C31" s="3">
        <v>23</v>
      </c>
      <c r="D31" s="3">
        <v>24</v>
      </c>
      <c r="E31" s="121">
        <f t="shared" si="1"/>
        <v>2.1507836910498401E-2</v>
      </c>
    </row>
    <row r="32" spans="1:5" ht="12.75" customHeight="1" x14ac:dyDescent="0.2">
      <c r="A32" s="109" t="s">
        <v>55</v>
      </c>
      <c r="B32" s="110">
        <f>SUM(B28:B31)</f>
        <v>797</v>
      </c>
      <c r="C32" s="110">
        <f t="shared" ref="C32:D32" si="6">SUM(C28:C31)</f>
        <v>830</v>
      </c>
      <c r="D32" s="110">
        <f t="shared" si="6"/>
        <v>853</v>
      </c>
      <c r="E32" s="122">
        <f t="shared" si="1"/>
        <v>3.453539720992671E-2</v>
      </c>
    </row>
    <row r="33" spans="1:9" ht="12.75" customHeight="1" thickBot="1" x14ac:dyDescent="0.25">
      <c r="A33" s="107" t="s">
        <v>56</v>
      </c>
      <c r="B33" s="108">
        <v>454.59166666666664</v>
      </c>
      <c r="C33" s="108">
        <v>460.93333333333328</v>
      </c>
      <c r="D33" s="108">
        <v>464.96666666666664</v>
      </c>
      <c r="E33" s="123">
        <f t="shared" si="1"/>
        <v>1.134696306175309E-2</v>
      </c>
    </row>
    <row r="34" spans="1:9" x14ac:dyDescent="0.2">
      <c r="B34" s="60"/>
      <c r="C34" s="60"/>
      <c r="D34" s="60"/>
    </row>
    <row r="35" spans="1:9" ht="15.75" customHeight="1" x14ac:dyDescent="0.2">
      <c r="B35" s="60"/>
      <c r="C35" s="60"/>
      <c r="D35" s="60"/>
    </row>
    <row r="36" spans="1:9" ht="19.5" customHeight="1" x14ac:dyDescent="0.2">
      <c r="F36" s="101" t="s">
        <v>61</v>
      </c>
      <c r="G36" s="101"/>
      <c r="H36" s="101"/>
      <c r="I36" s="101"/>
    </row>
    <row r="37" spans="1:9" ht="12" customHeight="1" x14ac:dyDescent="0.2">
      <c r="F37" s="103"/>
      <c r="G37" s="7">
        <v>2010</v>
      </c>
      <c r="H37" s="7">
        <v>2011</v>
      </c>
      <c r="I37" s="124">
        <v>2012</v>
      </c>
    </row>
    <row r="38" spans="1:9" ht="12" customHeight="1" x14ac:dyDescent="0.2">
      <c r="F38" s="127" t="s">
        <v>107</v>
      </c>
      <c r="G38" s="153" t="s">
        <v>2</v>
      </c>
      <c r="H38" s="153"/>
      <c r="I38" s="154"/>
    </row>
    <row r="39" spans="1:9" ht="12.75" customHeight="1" x14ac:dyDescent="0.2">
      <c r="F39" s="111" t="s">
        <v>44</v>
      </c>
      <c r="G39" s="4"/>
      <c r="H39" s="4"/>
      <c r="I39" s="125"/>
    </row>
    <row r="40" spans="1:9" ht="12" customHeight="1" x14ac:dyDescent="0.2">
      <c r="F40" s="106" t="s">
        <v>9</v>
      </c>
      <c r="G40" s="2">
        <v>14.20507057</v>
      </c>
      <c r="H40" s="2">
        <v>15.403331449999996</v>
      </c>
      <c r="I40" s="126">
        <v>15.561299999999997</v>
      </c>
    </row>
    <row r="41" spans="1:9" ht="12" customHeight="1" x14ac:dyDescent="0.2">
      <c r="F41" s="106" t="s">
        <v>10</v>
      </c>
      <c r="G41" s="2">
        <v>4.4090708891824999</v>
      </c>
      <c r="H41" s="2">
        <v>4.8121164068597002</v>
      </c>
      <c r="I41" s="126">
        <v>5.392739999999999</v>
      </c>
    </row>
    <row r="42" spans="1:9" ht="12" customHeight="1" x14ac:dyDescent="0.2">
      <c r="F42" s="106" t="s">
        <v>59</v>
      </c>
      <c r="G42" s="2">
        <v>0.86207613000000016</v>
      </c>
      <c r="H42" s="2">
        <v>0.89412674000000003</v>
      </c>
      <c r="I42" s="126">
        <v>0.9163300000000002</v>
      </c>
    </row>
    <row r="43" spans="1:9" ht="12" customHeight="1" x14ac:dyDescent="0.2">
      <c r="F43" s="131" t="s">
        <v>12</v>
      </c>
      <c r="G43" s="132">
        <v>0.74787358069440013</v>
      </c>
      <c r="H43" s="132">
        <v>0.58639862468199988</v>
      </c>
      <c r="I43" s="133">
        <v>0.74519999999999986</v>
      </c>
    </row>
    <row r="44" spans="1:9" ht="12" customHeight="1" x14ac:dyDescent="0.2">
      <c r="F44" s="128"/>
      <c r="G44" s="129">
        <f>SUM(G40:G43)</f>
        <v>20.224091169876896</v>
      </c>
      <c r="H44" s="129">
        <f>SUM(H40:H43)</f>
        <v>21.695973221541699</v>
      </c>
      <c r="I44" s="130">
        <f>SUM(I40:I43)</f>
        <v>22.615569999999995</v>
      </c>
    </row>
    <row r="45" spans="1:9" ht="12.75" customHeight="1" x14ac:dyDescent="0.2">
      <c r="F45" s="111" t="s">
        <v>60</v>
      </c>
      <c r="G45" s="2"/>
      <c r="H45" s="2"/>
      <c r="I45" s="126"/>
    </row>
    <row r="46" spans="1:9" ht="12" customHeight="1" x14ac:dyDescent="0.2">
      <c r="F46" s="106" t="s">
        <v>9</v>
      </c>
      <c r="G46" s="2">
        <v>314.74166666666667</v>
      </c>
      <c r="H46" s="2">
        <v>321.2</v>
      </c>
      <c r="I46" s="126">
        <v>324.65833333333336</v>
      </c>
    </row>
    <row r="47" spans="1:9" ht="12" customHeight="1" x14ac:dyDescent="0.2">
      <c r="F47" s="106" t="s">
        <v>10</v>
      </c>
      <c r="G47" s="2">
        <v>79.316666666666677</v>
      </c>
      <c r="H47" s="2">
        <v>79.349999999999994</v>
      </c>
      <c r="I47" s="126">
        <v>82.291666666666671</v>
      </c>
    </row>
    <row r="48" spans="1:9" ht="12" customHeight="1" x14ac:dyDescent="0.2">
      <c r="F48" s="106" t="s">
        <v>59</v>
      </c>
      <c r="G48" s="2">
        <v>18.058333333333334</v>
      </c>
      <c r="H48" s="2">
        <v>17.024999999999999</v>
      </c>
      <c r="I48" s="126">
        <v>16.675000000000001</v>
      </c>
    </row>
    <row r="49" spans="6:10" ht="12" customHeight="1" x14ac:dyDescent="0.2">
      <c r="F49" s="131" t="s">
        <v>12</v>
      </c>
      <c r="G49" s="132">
        <v>42.474999999999994</v>
      </c>
      <c r="H49" s="132">
        <v>43.358333333333334</v>
      </c>
      <c r="I49" s="133">
        <v>41.341666666666669</v>
      </c>
    </row>
    <row r="50" spans="6:10" ht="12" customHeight="1" x14ac:dyDescent="0.2">
      <c r="F50" s="128"/>
      <c r="G50" s="129">
        <f>SUM(G46:G49)</f>
        <v>454.5916666666667</v>
      </c>
      <c r="H50" s="129">
        <f>SUM(H46:H49)</f>
        <v>460.93333333333328</v>
      </c>
      <c r="I50" s="130">
        <f>SUM(I46:I49)</f>
        <v>464.9666666666667</v>
      </c>
    </row>
    <row r="51" spans="6:10" ht="12.75" customHeight="1" x14ac:dyDescent="0.2">
      <c r="F51" s="111" t="s">
        <v>58</v>
      </c>
      <c r="G51" s="2"/>
      <c r="H51" s="2"/>
      <c r="I51" s="126"/>
    </row>
    <row r="52" spans="6:10" ht="12" customHeight="1" x14ac:dyDescent="0.2">
      <c r="F52" s="106" t="s">
        <v>9</v>
      </c>
      <c r="G52" s="2">
        <f>+G40*1000/G46</f>
        <v>45.132475532844396</v>
      </c>
      <c r="H52" s="2">
        <f>+H40*1000/H46</f>
        <v>47.955577366127009</v>
      </c>
      <c r="I52" s="126">
        <f>+I40*1000/I46</f>
        <v>47.931312405349203</v>
      </c>
    </row>
    <row r="53" spans="6:10" ht="12" customHeight="1" x14ac:dyDescent="0.2">
      <c r="F53" s="106" t="s">
        <v>10</v>
      </c>
      <c r="G53" s="2">
        <f t="shared" ref="G53:I56" si="7">+G41*1000/G47</f>
        <v>55.588202006923716</v>
      </c>
      <c r="H53" s="2">
        <f t="shared" si="7"/>
        <v>60.644189122365475</v>
      </c>
      <c r="I53" s="126">
        <f t="shared" si="7"/>
        <v>65.532030379746814</v>
      </c>
    </row>
    <row r="54" spans="6:10" ht="12" customHeight="1" x14ac:dyDescent="0.2">
      <c r="F54" s="106" t="s">
        <v>59</v>
      </c>
      <c r="G54" s="2">
        <f t="shared" si="7"/>
        <v>47.738410521458242</v>
      </c>
      <c r="H54" s="2">
        <f t="shared" si="7"/>
        <v>52.51845756240823</v>
      </c>
      <c r="I54" s="126">
        <f t="shared" si="7"/>
        <v>54.952323838080964</v>
      </c>
    </row>
    <row r="55" spans="6:10" ht="12" customHeight="1" x14ac:dyDescent="0.2">
      <c r="F55" s="131" t="s">
        <v>12</v>
      </c>
      <c r="G55" s="132">
        <f t="shared" si="7"/>
        <v>17.607382712051802</v>
      </c>
      <c r="H55" s="132">
        <f t="shared" si="7"/>
        <v>13.524473373407647</v>
      </c>
      <c r="I55" s="133">
        <f t="shared" si="7"/>
        <v>18.025398105220717</v>
      </c>
    </row>
    <row r="56" spans="6:10" ht="12.75" customHeight="1" thickBot="1" x14ac:dyDescent="0.25">
      <c r="F56" s="134"/>
      <c r="G56" s="135">
        <f t="shared" si="7"/>
        <v>44.488477578508693</v>
      </c>
      <c r="H56" s="135">
        <f t="shared" si="7"/>
        <v>47.069655528366432</v>
      </c>
      <c r="I56" s="136">
        <f t="shared" si="7"/>
        <v>48.639121083948659</v>
      </c>
    </row>
    <row r="57" spans="6:10" ht="12" customHeight="1" x14ac:dyDescent="0.2">
      <c r="I57" s="61"/>
    </row>
    <row r="58" spans="6:10" ht="12" customHeight="1" x14ac:dyDescent="0.2">
      <c r="G58" s="62"/>
      <c r="H58" s="62"/>
      <c r="I58" s="62">
        <f>H56-G56</f>
        <v>2.5811779498577394</v>
      </c>
      <c r="J58" s="62">
        <f>I56-H56</f>
        <v>1.5694655555822266</v>
      </c>
    </row>
    <row r="59" spans="6:10" ht="12" customHeight="1" x14ac:dyDescent="0.2">
      <c r="G59" s="63"/>
      <c r="H59" s="63"/>
      <c r="I59" s="59">
        <f>I58/G56</f>
        <v>5.8019021786096005E-2</v>
      </c>
      <c r="J59" s="59">
        <f>J58/H56</f>
        <v>3.3343468057385535E-2</v>
      </c>
    </row>
    <row r="60" spans="6:10" ht="12" customHeight="1" x14ac:dyDescent="0.2"/>
    <row r="61" spans="6:10" ht="12" customHeight="1" x14ac:dyDescent="0.2"/>
    <row r="62" spans="6:10" ht="12" customHeight="1" x14ac:dyDescent="0.2"/>
    <row r="63" spans="6:10" ht="12" customHeight="1" x14ac:dyDescent="0.2"/>
    <row r="64" spans="6:10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81" ht="19.5" customHeight="1" x14ac:dyDescent="0.2"/>
    <row r="104" ht="19.5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35" spans="1:5" x14ac:dyDescent="0.2">
      <c r="A135" s="39"/>
    </row>
    <row r="139" spans="1:5" ht="12" customHeight="1" x14ac:dyDescent="0.2">
      <c r="B139" s="64"/>
      <c r="C139" s="64"/>
      <c r="D139" s="64"/>
      <c r="E139" s="65"/>
    </row>
    <row r="140" spans="1:5" ht="12" customHeight="1" x14ac:dyDescent="0.2">
      <c r="B140" s="64"/>
      <c r="C140" s="64"/>
      <c r="D140" s="64"/>
      <c r="E140" s="65"/>
    </row>
    <row r="141" spans="1:5" ht="12" customHeight="1" x14ac:dyDescent="0.2">
      <c r="B141" s="64"/>
      <c r="C141" s="64"/>
      <c r="D141" s="64"/>
      <c r="E141" s="65"/>
    </row>
    <row r="142" spans="1:5" ht="12" customHeight="1" x14ac:dyDescent="0.2">
      <c r="B142" s="64"/>
      <c r="C142" s="64"/>
      <c r="D142" s="64"/>
      <c r="E142" s="65"/>
    </row>
  </sheetData>
  <mergeCells count="2">
    <mergeCell ref="B4:D4"/>
    <mergeCell ref="G38:I38"/>
  </mergeCells>
  <pageMargins left="0.51181102362204722" right="0.51181102362204722" top="0.59055118110236227" bottom="0.59055118110236227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4"/>
  <sheetViews>
    <sheetView workbookViewId="0"/>
  </sheetViews>
  <sheetFormatPr defaultColWidth="11.375" defaultRowHeight="14.25" x14ac:dyDescent="0.2"/>
  <sheetData>
    <row r="1" spans="1:5" ht="15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x14ac:dyDescent="0.2">
      <c r="A2">
        <v>1</v>
      </c>
      <c r="B2">
        <v>1</v>
      </c>
      <c r="C2">
        <v>8</v>
      </c>
      <c r="D2">
        <v>31</v>
      </c>
      <c r="E2" t="s">
        <v>105</v>
      </c>
    </row>
    <row r="3" spans="1:5" x14ac:dyDescent="0.2">
      <c r="A3">
        <v>13</v>
      </c>
      <c r="B3">
        <v>171</v>
      </c>
      <c r="C3">
        <v>16</v>
      </c>
      <c r="D3">
        <v>190</v>
      </c>
      <c r="E3" t="s">
        <v>108</v>
      </c>
    </row>
    <row r="4" spans="1:5" x14ac:dyDescent="0.2">
      <c r="A4">
        <v>18</v>
      </c>
      <c r="B4">
        <v>35</v>
      </c>
      <c r="C4">
        <v>25</v>
      </c>
      <c r="D4">
        <v>55</v>
      </c>
      <c r="E4" t="s">
        <v>111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2"/>
  <sheetViews>
    <sheetView workbookViewId="0"/>
  </sheetViews>
  <sheetFormatPr defaultColWidth="11.375" defaultRowHeight="14.25" x14ac:dyDescent="0.2"/>
  <sheetData>
    <row r="1" spans="1:5" ht="15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x14ac:dyDescent="0.2">
      <c r="A2">
        <v>1</v>
      </c>
      <c r="B2">
        <v>1</v>
      </c>
      <c r="C2">
        <v>4</v>
      </c>
      <c r="D2">
        <v>16</v>
      </c>
      <c r="E2" t="s">
        <v>110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A2" sqref="A2:D16"/>
    </sheetView>
  </sheetViews>
  <sheetFormatPr defaultColWidth="11.375" defaultRowHeight="12.75" x14ac:dyDescent="0.2"/>
  <cols>
    <col min="1" max="1" width="31.875" style="35" customWidth="1"/>
    <col min="2" max="4" width="5" style="35" customWidth="1"/>
    <col min="5" max="6" width="6.375" style="35" customWidth="1"/>
    <col min="7" max="10" width="6.25" style="35" customWidth="1"/>
    <col min="11" max="12" width="6" style="35" customWidth="1"/>
    <col min="13" max="13" width="6.25" style="35" customWidth="1"/>
    <col min="14" max="16384" width="11.375" style="35"/>
  </cols>
  <sheetData>
    <row r="1" spans="1:14" x14ac:dyDescent="0.2">
      <c r="A1" s="50"/>
      <c r="B1" s="51"/>
      <c r="C1" s="51"/>
      <c r="D1" s="51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19.5" customHeight="1" x14ac:dyDescent="0.2">
      <c r="A2" s="101" t="s">
        <v>84</v>
      </c>
      <c r="B2" s="101"/>
      <c r="C2" s="101"/>
      <c r="D2" s="101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2" customHeight="1" x14ac:dyDescent="0.2">
      <c r="A3" s="138" t="s">
        <v>1</v>
      </c>
      <c r="B3" s="8">
        <v>2008</v>
      </c>
      <c r="C3" s="8">
        <v>2009</v>
      </c>
      <c r="D3" s="137">
        <v>2010</v>
      </c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14" ht="12" customHeight="1" x14ac:dyDescent="0.2">
      <c r="A4" s="139" t="s">
        <v>7</v>
      </c>
      <c r="B4" s="152" t="s">
        <v>2</v>
      </c>
      <c r="C4" s="152"/>
      <c r="D4" s="155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1:14" ht="12" customHeight="1" x14ac:dyDescent="0.2">
      <c r="A5" s="106" t="s">
        <v>85</v>
      </c>
      <c r="B5" s="2">
        <f t="shared" ref="B5:D9" si="0">+B33</f>
        <v>-4.342758653330872</v>
      </c>
      <c r="C5" s="2">
        <f t="shared" si="0"/>
        <v>-4.2968236669766702</v>
      </c>
      <c r="D5" s="126">
        <f t="shared" si="0"/>
        <v>-4.6449251157116809</v>
      </c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ht="12" customHeight="1" x14ac:dyDescent="0.2">
      <c r="A6" s="106" t="s">
        <v>86</v>
      </c>
      <c r="B6" s="2">
        <f t="shared" si="0"/>
        <v>-1.1974393534490728</v>
      </c>
      <c r="C6" s="2">
        <f t="shared" si="0"/>
        <v>-1.4006517720386273</v>
      </c>
      <c r="D6" s="126">
        <f t="shared" si="0"/>
        <v>-1.5503153036328661</v>
      </c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1:14" ht="12" customHeight="1" x14ac:dyDescent="0.2">
      <c r="A7" s="106" t="s">
        <v>87</v>
      </c>
      <c r="B7" s="2">
        <f t="shared" si="0"/>
        <v>-1.3697303257609776</v>
      </c>
      <c r="C7" s="2">
        <f t="shared" si="0"/>
        <v>-1.2528217139512061</v>
      </c>
      <c r="D7" s="126">
        <f t="shared" si="0"/>
        <v>-1.1610447283360883</v>
      </c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1:14" ht="12" customHeight="1" x14ac:dyDescent="0.2">
      <c r="A8" s="106" t="s">
        <v>88</v>
      </c>
      <c r="B8" s="2">
        <f t="shared" si="0"/>
        <v>-1.2780027109903724</v>
      </c>
      <c r="C8" s="2">
        <f t="shared" si="0"/>
        <v>-1.0601215479196859</v>
      </c>
      <c r="D8" s="126">
        <f t="shared" si="0"/>
        <v>-1.1140465575180136</v>
      </c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1:14" ht="12" customHeight="1" x14ac:dyDescent="0.2">
      <c r="A9" s="106" t="s">
        <v>89</v>
      </c>
      <c r="B9" s="2">
        <f t="shared" si="0"/>
        <v>-0.73780295089380177</v>
      </c>
      <c r="C9" s="2">
        <f t="shared" si="0"/>
        <v>-0.85565752851149535</v>
      </c>
      <c r="D9" s="126">
        <f t="shared" si="0"/>
        <v>-0.88536385165235354</v>
      </c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1:14" ht="12" customHeight="1" x14ac:dyDescent="0.2">
      <c r="A10" s="106" t="s">
        <v>90</v>
      </c>
      <c r="B10" s="2">
        <f t="shared" ref="B10:D11" si="1">+B39</f>
        <v>-0.64724934158508529</v>
      </c>
      <c r="C10" s="2">
        <f t="shared" si="1"/>
        <v>-0.70342057124279389</v>
      </c>
      <c r="D10" s="126">
        <f t="shared" si="1"/>
        <v>-0.74090097073651406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1:14" ht="12" customHeight="1" x14ac:dyDescent="0.2">
      <c r="A11" s="106" t="s">
        <v>91</v>
      </c>
      <c r="B11" s="2">
        <f t="shared" si="1"/>
        <v>-0.62678793442912251</v>
      </c>
      <c r="C11" s="2">
        <f t="shared" si="1"/>
        <v>-0.56416046308707057</v>
      </c>
      <c r="D11" s="126">
        <f t="shared" si="1"/>
        <v>-0.62853654041202545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1:14" ht="12" customHeight="1" x14ac:dyDescent="0.2">
      <c r="A12" s="106" t="s">
        <v>92</v>
      </c>
      <c r="B12" s="2">
        <f>+B50</f>
        <v>-0.1707227497803635</v>
      </c>
      <c r="C12" s="2">
        <f>+C50</f>
        <v>-0.20281949059069854</v>
      </c>
      <c r="D12" s="126">
        <f>+D50</f>
        <v>0.11954414702938669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3" spans="1:14" ht="12" customHeight="1" x14ac:dyDescent="0.2">
      <c r="A13" s="106" t="s">
        <v>93</v>
      </c>
      <c r="B13" s="2">
        <f>SUM(B38,B41:B47)</f>
        <v>-2.5217239516559831</v>
      </c>
      <c r="C13" s="2">
        <f>SUM(C38,C41:C47)</f>
        <v>-2.500107759130636</v>
      </c>
      <c r="D13" s="126">
        <f>SUM(D38,D41:D47)</f>
        <v>-2.213228891503416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12" customHeight="1" x14ac:dyDescent="0.2">
      <c r="A14" s="106" t="s">
        <v>94</v>
      </c>
      <c r="B14" s="2">
        <f>+B49+B48</f>
        <v>0.37833153183775042</v>
      </c>
      <c r="C14" s="2">
        <f>+C49+C48</f>
        <v>0.53948636223108293</v>
      </c>
      <c r="D14" s="126">
        <f>+D49+D48</f>
        <v>9.107855348081044E-2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 spans="1:14" ht="12" customHeight="1" x14ac:dyDescent="0.2">
      <c r="A15" s="106" t="s">
        <v>95</v>
      </c>
      <c r="B15" s="2">
        <f>+B51</f>
        <v>0.25429667063301986</v>
      </c>
      <c r="C15" s="2">
        <f>+C51</f>
        <v>0.25435908797117956</v>
      </c>
      <c r="D15" s="126">
        <f>+D51</f>
        <v>0.25530449632414187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6" spans="1:14" ht="12.75" customHeight="1" thickBot="1" x14ac:dyDescent="0.25">
      <c r="A16" s="140"/>
      <c r="B16" s="135">
        <f>SUM(B5:B15)</f>
        <v>-12.259589769404883</v>
      </c>
      <c r="C16" s="135">
        <f t="shared" ref="C16:D16" si="2">SUM(C5:C15)</f>
        <v>-12.042739063246621</v>
      </c>
      <c r="D16" s="136">
        <f t="shared" si="2"/>
        <v>-12.472434762668618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</row>
    <row r="17" spans="1:14" x14ac:dyDescent="0.2"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4" ht="15.75" customHeight="1" x14ac:dyDescent="0.2"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14" ht="19.5" customHeight="1" x14ac:dyDescent="0.2">
      <c r="A19" s="101" t="s">
        <v>114</v>
      </c>
      <c r="B19" s="101"/>
      <c r="C19" s="101"/>
      <c r="D19" s="101"/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14" ht="12" customHeight="1" x14ac:dyDescent="0.2">
      <c r="A20" s="138" t="s">
        <v>1</v>
      </c>
      <c r="B20" s="8">
        <v>2008</v>
      </c>
      <c r="C20" s="8">
        <v>2009</v>
      </c>
      <c r="D20" s="137">
        <v>2010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4" ht="12" customHeight="1" x14ac:dyDescent="0.2">
      <c r="A21" s="139" t="s">
        <v>7</v>
      </c>
      <c r="B21" s="152" t="s">
        <v>2</v>
      </c>
      <c r="C21" s="152"/>
      <c r="D21" s="155"/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4" ht="12" customHeight="1" x14ac:dyDescent="0.2">
      <c r="A22" s="106" t="s">
        <v>9</v>
      </c>
      <c r="B22" s="2">
        <v>-9.4593249999999998</v>
      </c>
      <c r="C22" s="2">
        <v>-9.3747769999999999</v>
      </c>
      <c r="D22" s="126">
        <v>-9.2684260000000016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1:14" ht="12" customHeight="1" x14ac:dyDescent="0.2">
      <c r="A23" s="106" t="s">
        <v>10</v>
      </c>
      <c r="B23" s="2">
        <v>-1.5454249250006298</v>
      </c>
      <c r="C23" s="2">
        <v>-1.5480017615427408</v>
      </c>
      <c r="D23" s="126">
        <v>-2.0453869755111795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</row>
    <row r="24" spans="1:14" ht="12" customHeight="1" x14ac:dyDescent="0.2">
      <c r="A24" s="106" t="s">
        <v>59</v>
      </c>
      <c r="B24" s="2">
        <v>-0.56954099999999985</v>
      </c>
      <c r="C24" s="2">
        <v>-0.61530399999999985</v>
      </c>
      <c r="D24" s="126">
        <v>-0.64043900000000031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</row>
    <row r="25" spans="1:14" ht="12" customHeight="1" x14ac:dyDescent="0.2">
      <c r="A25" s="106" t="s">
        <v>12</v>
      </c>
      <c r="B25" s="2">
        <v>-0.68509884440425095</v>
      </c>
      <c r="C25" s="2">
        <v>-0.5046563017038812</v>
      </c>
      <c r="D25" s="126">
        <v>-0.54123278715743939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1:14" ht="12" customHeight="1" thickBot="1" x14ac:dyDescent="0.25">
      <c r="A26" s="140"/>
      <c r="B26" s="135">
        <f>SUM(B22:B25)</f>
        <v>-12.25938976940488</v>
      </c>
      <c r="C26" s="135">
        <f t="shared" ref="C26:D26" si="3">SUM(C22:C25)</f>
        <v>-12.042739063246621</v>
      </c>
      <c r="D26" s="136">
        <f t="shared" si="3"/>
        <v>-12.495484762668621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</row>
    <row r="27" spans="1:14" x14ac:dyDescent="0.2">
      <c r="I27" s="39"/>
      <c r="J27" s="39"/>
    </row>
    <row r="28" spans="1:14" x14ac:dyDescent="0.2">
      <c r="I28" s="39"/>
      <c r="J28" s="39"/>
    </row>
    <row r="29" spans="1:14" x14ac:dyDescent="0.2">
      <c r="A29" s="52" t="s">
        <v>113</v>
      </c>
      <c r="B29" s="42"/>
      <c r="C29" s="42"/>
      <c r="D29" s="43"/>
    </row>
    <row r="30" spans="1:14" x14ac:dyDescent="0.2">
      <c r="A30" s="44" t="s">
        <v>112</v>
      </c>
      <c r="B30" s="53"/>
      <c r="C30" s="53"/>
      <c r="D30" s="54"/>
      <c r="E30" s="39"/>
      <c r="F30" s="39"/>
      <c r="G30" s="39"/>
      <c r="H30" s="39"/>
      <c r="I30" s="39"/>
      <c r="J30" s="39"/>
      <c r="K30" s="39"/>
      <c r="L30" s="39"/>
      <c r="M30" s="39"/>
      <c r="N30" s="39"/>
    </row>
    <row r="31" spans="1:14" x14ac:dyDescent="0.2">
      <c r="A31" s="44"/>
      <c r="B31" s="53" t="s">
        <v>2</v>
      </c>
      <c r="C31" s="53"/>
      <c r="D31" s="54"/>
      <c r="E31" s="39"/>
      <c r="F31" s="39"/>
      <c r="G31" s="39"/>
      <c r="H31" s="39"/>
      <c r="I31" s="39"/>
      <c r="J31" s="39"/>
      <c r="K31" s="39"/>
      <c r="L31" s="39"/>
      <c r="M31" s="39"/>
      <c r="N31" s="39"/>
    </row>
    <row r="32" spans="1:14" x14ac:dyDescent="0.2">
      <c r="A32" s="44" t="s">
        <v>7</v>
      </c>
      <c r="B32" s="55">
        <v>2008</v>
      </c>
      <c r="C32" s="55">
        <v>2009</v>
      </c>
      <c r="D32" s="56">
        <v>2010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</row>
    <row r="33" spans="1:14" x14ac:dyDescent="0.2">
      <c r="A33" s="44" t="s">
        <v>64</v>
      </c>
      <c r="B33" s="45">
        <v>-4.342758653330872</v>
      </c>
      <c r="C33" s="45">
        <v>-4.2968236669766702</v>
      </c>
      <c r="D33" s="46">
        <v>-4.6449251157116809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</row>
    <row r="34" spans="1:14" x14ac:dyDescent="0.2">
      <c r="A34" s="44" t="s">
        <v>65</v>
      </c>
      <c r="B34" s="45">
        <v>-1.1974393534490728</v>
      </c>
      <c r="C34" s="45">
        <v>-1.4006517720386273</v>
      </c>
      <c r="D34" s="46">
        <v>-1.5503153036328661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1:14" x14ac:dyDescent="0.2">
      <c r="A35" s="44" t="s">
        <v>66</v>
      </c>
      <c r="B35" s="45">
        <v>-1.3697303257609776</v>
      </c>
      <c r="C35" s="45">
        <v>-1.2528217139512061</v>
      </c>
      <c r="D35" s="46">
        <v>-1.1610447283360883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</row>
    <row r="36" spans="1:14" x14ac:dyDescent="0.2">
      <c r="A36" s="44" t="s">
        <v>67</v>
      </c>
      <c r="B36" s="45">
        <v>-1.2780027109903724</v>
      </c>
      <c r="C36" s="45">
        <v>-1.0601215479196859</v>
      </c>
      <c r="D36" s="46">
        <v>-1.1140465575180136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</row>
    <row r="37" spans="1:14" x14ac:dyDescent="0.2">
      <c r="A37" s="44" t="s">
        <v>68</v>
      </c>
      <c r="B37" s="45">
        <v>-0.73780295089380177</v>
      </c>
      <c r="C37" s="45">
        <v>-0.85565752851149535</v>
      </c>
      <c r="D37" s="46">
        <v>-0.88536385165235354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</row>
    <row r="38" spans="1:14" x14ac:dyDescent="0.2">
      <c r="A38" s="44" t="s">
        <v>69</v>
      </c>
      <c r="B38" s="45">
        <v>-1.1906570763046627</v>
      </c>
      <c r="C38" s="45">
        <v>-1.1039804751169162</v>
      </c>
      <c r="D38" s="46">
        <v>-0.86893801042394514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</row>
    <row r="39" spans="1:14" x14ac:dyDescent="0.2">
      <c r="A39" s="44" t="s">
        <v>70</v>
      </c>
      <c r="B39" s="45">
        <v>-0.64724934158508529</v>
      </c>
      <c r="C39" s="45">
        <v>-0.70342057124279389</v>
      </c>
      <c r="D39" s="46">
        <v>-0.74090097073651406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</row>
    <row r="40" spans="1:14" x14ac:dyDescent="0.2">
      <c r="A40" s="44" t="s">
        <v>71</v>
      </c>
      <c r="B40" s="45">
        <v>-0.62678793442912251</v>
      </c>
      <c r="C40" s="45">
        <v>-0.56416046308707057</v>
      </c>
      <c r="D40" s="46">
        <v>-0.62853654041202545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</row>
    <row r="41" spans="1:14" x14ac:dyDescent="0.2">
      <c r="A41" s="44" t="s">
        <v>72</v>
      </c>
      <c r="B41" s="45">
        <v>-0.38832336261106981</v>
      </c>
      <c r="C41" s="45">
        <v>-0.3677237230570215</v>
      </c>
      <c r="D41" s="46">
        <v>-0.28926724737191045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</row>
    <row r="42" spans="1:14" x14ac:dyDescent="0.2">
      <c r="A42" s="44" t="s">
        <v>73</v>
      </c>
      <c r="B42" s="45">
        <v>-0.21509500000000001</v>
      </c>
      <c r="C42" s="45">
        <v>-0.28321800000000003</v>
      </c>
      <c r="D42" s="46">
        <v>-0.277536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</row>
    <row r="43" spans="1:14" x14ac:dyDescent="0.2">
      <c r="A43" s="44" t="s">
        <v>74</v>
      </c>
      <c r="B43" s="45">
        <v>-0.20277690493357198</v>
      </c>
      <c r="C43" s="45">
        <v>-0.22649965169134592</v>
      </c>
      <c r="D43" s="46">
        <v>-0.26245393929582872</v>
      </c>
      <c r="E43" s="39"/>
      <c r="F43" s="39"/>
      <c r="G43" s="39"/>
      <c r="H43" s="39"/>
      <c r="I43" s="39"/>
      <c r="J43" s="39"/>
      <c r="K43" s="39"/>
      <c r="L43" s="39"/>
      <c r="M43" s="39"/>
      <c r="N43" s="39"/>
    </row>
    <row r="44" spans="1:14" x14ac:dyDescent="0.2">
      <c r="A44" s="44" t="s">
        <v>75</v>
      </c>
      <c r="B44" s="45">
        <v>-0.24386237705844668</v>
      </c>
      <c r="C44" s="45">
        <v>-0.23942612958115417</v>
      </c>
      <c r="D44" s="46">
        <v>-0.20334895521236893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</row>
    <row r="45" spans="1:14" x14ac:dyDescent="0.2">
      <c r="A45" s="44" t="s">
        <v>76</v>
      </c>
      <c r="B45" s="45">
        <v>-0.17329037754531781</v>
      </c>
      <c r="C45" s="45">
        <v>-0.1629837605058983</v>
      </c>
      <c r="D45" s="46">
        <v>-0.17506734713921662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</row>
    <row r="46" spans="1:14" x14ac:dyDescent="0.2">
      <c r="A46" s="44" t="s">
        <v>77</v>
      </c>
      <c r="B46" s="45">
        <v>-6.9513695263065015E-2</v>
      </c>
      <c r="C46" s="45">
        <v>-6.9684160684485186E-2</v>
      </c>
      <c r="D46" s="46">
        <v>-8.0349210143195487E-2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</row>
    <row r="47" spans="1:14" x14ac:dyDescent="0.2">
      <c r="A47" s="44" t="s">
        <v>78</v>
      </c>
      <c r="B47" s="45">
        <v>-3.8205157939849237E-2</v>
      </c>
      <c r="C47" s="45">
        <v>-4.6591858493814732E-2</v>
      </c>
      <c r="D47" s="46">
        <v>-5.626818191695096E-2</v>
      </c>
      <c r="E47" s="39"/>
      <c r="F47" s="39"/>
      <c r="G47" s="39"/>
      <c r="H47" s="39"/>
      <c r="I47" s="39"/>
      <c r="J47" s="39"/>
      <c r="K47" s="39"/>
      <c r="L47" s="39"/>
      <c r="M47" s="39"/>
      <c r="N47" s="39"/>
    </row>
    <row r="48" spans="1:14" x14ac:dyDescent="0.2">
      <c r="A48" s="57" t="s">
        <v>79</v>
      </c>
      <c r="B48" s="45">
        <v>1.8805574053059868E-2</v>
      </c>
      <c r="C48" s="45">
        <v>4.382151501814979E-5</v>
      </c>
      <c r="D48" s="46">
        <v>1.898678044587351E-3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</row>
    <row r="49" spans="1:14" x14ac:dyDescent="0.2">
      <c r="A49" s="57" t="s">
        <v>80</v>
      </c>
      <c r="B49" s="45">
        <v>0.35952595778469054</v>
      </c>
      <c r="C49" s="45">
        <v>0.53944254071606479</v>
      </c>
      <c r="D49" s="46">
        <v>8.9179875436223091E-2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</row>
    <row r="50" spans="1:14" x14ac:dyDescent="0.2">
      <c r="A50" s="57" t="s">
        <v>81</v>
      </c>
      <c r="B50" s="45">
        <v>-0.1707227497803635</v>
      </c>
      <c r="C50" s="45">
        <v>-0.20281949059069854</v>
      </c>
      <c r="D50" s="46">
        <v>0.11954414702938669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</row>
    <row r="51" spans="1:14" x14ac:dyDescent="0.2">
      <c r="A51" s="57" t="s">
        <v>82</v>
      </c>
      <c r="B51" s="45">
        <v>0.25429667063301986</v>
      </c>
      <c r="C51" s="45">
        <v>0.25435908797117956</v>
      </c>
      <c r="D51" s="46">
        <v>0.25530449632414187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</row>
    <row r="52" spans="1:14" x14ac:dyDescent="0.2">
      <c r="A52" s="47"/>
      <c r="B52" s="48">
        <f>SUM(B33:B51)</f>
        <v>-12.259589769404881</v>
      </c>
      <c r="C52" s="48">
        <f t="shared" ref="C52:D52" si="4">SUM(C33:C51)</f>
        <v>-12.042739063246623</v>
      </c>
      <c r="D52" s="49">
        <f t="shared" si="4"/>
        <v>-12.472434762668618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</row>
    <row r="53" spans="1:14" x14ac:dyDescent="0.2">
      <c r="A53" s="58" t="s">
        <v>83</v>
      </c>
      <c r="B53" s="51"/>
      <c r="C53" s="51"/>
      <c r="D53" s="51"/>
      <c r="E53" s="39"/>
      <c r="F53" s="39"/>
      <c r="G53" s="39"/>
      <c r="H53" s="39"/>
      <c r="I53" s="39"/>
      <c r="J53" s="39"/>
      <c r="K53" s="39"/>
      <c r="L53" s="39"/>
      <c r="M53" s="39"/>
      <c r="N53" s="39"/>
    </row>
    <row r="54" spans="1:14" x14ac:dyDescent="0.2">
      <c r="I54" s="39"/>
      <c r="J54" s="39"/>
    </row>
    <row r="55" spans="1:14" x14ac:dyDescent="0.2">
      <c r="I55" s="39"/>
      <c r="J55" s="39"/>
    </row>
    <row r="56" spans="1:14" x14ac:dyDescent="0.2">
      <c r="I56" s="39"/>
      <c r="J56" s="39"/>
    </row>
    <row r="57" spans="1:14" x14ac:dyDescent="0.2">
      <c r="I57" s="39"/>
      <c r="J57" s="39"/>
    </row>
    <row r="58" spans="1:14" x14ac:dyDescent="0.2">
      <c r="I58" s="39"/>
      <c r="J58" s="39"/>
    </row>
    <row r="59" spans="1:14" x14ac:dyDescent="0.2">
      <c r="I59" s="39"/>
      <c r="J59" s="39"/>
    </row>
    <row r="60" spans="1:14" x14ac:dyDescent="0.2">
      <c r="I60" s="39"/>
      <c r="J60" s="39"/>
    </row>
    <row r="61" spans="1:14" x14ac:dyDescent="0.2">
      <c r="I61" s="39"/>
      <c r="J61" s="39"/>
    </row>
    <row r="62" spans="1:14" x14ac:dyDescent="0.2">
      <c r="I62" s="39"/>
      <c r="J62" s="39"/>
    </row>
    <row r="63" spans="1:14" x14ac:dyDescent="0.2">
      <c r="I63" s="39"/>
      <c r="J63" s="39"/>
    </row>
    <row r="64" spans="1:14" x14ac:dyDescent="0.2">
      <c r="I64" s="39"/>
      <c r="J64" s="39"/>
    </row>
  </sheetData>
  <mergeCells count="2">
    <mergeCell ref="B4:D4"/>
    <mergeCell ref="B21:D21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"/>
  <sheetViews>
    <sheetView zoomScaleNormal="100" workbookViewId="0">
      <selection activeCell="A2" sqref="A2:D18"/>
    </sheetView>
  </sheetViews>
  <sheetFormatPr defaultColWidth="11.375" defaultRowHeight="12.75" outlineLevelCol="1" x14ac:dyDescent="0.2"/>
  <cols>
    <col min="1" max="1" width="31.875" style="35" customWidth="1"/>
    <col min="2" max="4" width="5" style="35" customWidth="1"/>
    <col min="5" max="10" width="8.5" style="35" hidden="1" customWidth="1" outlineLevel="1"/>
    <col min="11" max="11" width="6.25" style="35" hidden="1" customWidth="1" outlineLevel="1"/>
    <col min="12" max="12" width="7.375" style="35" hidden="1" customWidth="1" outlineLevel="1"/>
    <col min="13" max="13" width="11.375" style="35" collapsed="1"/>
    <col min="14" max="16384" width="11.375" style="35"/>
  </cols>
  <sheetData>
    <row r="2" spans="1:15" ht="19.5" customHeight="1" x14ac:dyDescent="0.2">
      <c r="A2" s="101" t="s">
        <v>96</v>
      </c>
      <c r="B2" s="101"/>
      <c r="C2" s="101"/>
      <c r="D2" s="101"/>
      <c r="E2" s="5"/>
      <c r="F2" s="6"/>
      <c r="G2" s="6"/>
      <c r="H2" s="6"/>
      <c r="I2" s="6"/>
      <c r="J2" s="6"/>
      <c r="K2" s="6"/>
      <c r="L2" s="6"/>
    </row>
    <row r="3" spans="1:15" ht="12" customHeight="1" x14ac:dyDescent="0.2">
      <c r="A3" s="103"/>
      <c r="B3" s="7">
        <v>2010</v>
      </c>
      <c r="C3" s="7">
        <v>2011</v>
      </c>
      <c r="D3" s="124">
        <v>2012</v>
      </c>
      <c r="E3" s="7" t="s">
        <v>4</v>
      </c>
      <c r="F3" s="7" t="s">
        <v>3</v>
      </c>
      <c r="G3" s="7" t="s">
        <v>5</v>
      </c>
      <c r="H3" s="7" t="s">
        <v>5</v>
      </c>
      <c r="I3" s="7" t="s">
        <v>5</v>
      </c>
      <c r="J3" s="7" t="s">
        <v>5</v>
      </c>
      <c r="K3" s="27" t="s">
        <v>6</v>
      </c>
      <c r="L3" s="10" t="s">
        <v>57</v>
      </c>
    </row>
    <row r="4" spans="1:15" ht="12" customHeight="1" x14ac:dyDescent="0.2">
      <c r="A4" s="127" t="s">
        <v>107</v>
      </c>
      <c r="B4" s="153" t="s">
        <v>2</v>
      </c>
      <c r="C4" s="153"/>
      <c r="D4" s="154"/>
      <c r="E4" s="16"/>
      <c r="F4" s="16"/>
      <c r="G4" s="16"/>
      <c r="H4" s="16"/>
      <c r="I4" s="16"/>
      <c r="J4" s="16"/>
      <c r="K4" s="156" t="s">
        <v>0</v>
      </c>
      <c r="L4" s="157"/>
    </row>
    <row r="5" spans="1:15" ht="12" customHeight="1" x14ac:dyDescent="0.2">
      <c r="A5" s="106" t="s">
        <v>97</v>
      </c>
      <c r="B5" s="2">
        <v>1.635356</v>
      </c>
      <c r="C5" s="2">
        <v>1.470664</v>
      </c>
      <c r="D5" s="126">
        <v>1.4139380000000001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19">
        <f>+(D5/B5)^0.5-1</f>
        <v>-7.0158278439838351E-2</v>
      </c>
      <c r="L5" s="20" t="e">
        <f>+(J5/D5)^0.5-1</f>
        <v>#VALUE!</v>
      </c>
    </row>
    <row r="6" spans="1:15" ht="12" customHeight="1" x14ac:dyDescent="0.2">
      <c r="A6" s="106" t="s">
        <v>98</v>
      </c>
      <c r="B6" s="2">
        <v>4.8079305300000001</v>
      </c>
      <c r="C6" s="2">
        <v>4.1494240400000004</v>
      </c>
      <c r="D6" s="126">
        <v>4.1555302999999997</v>
      </c>
      <c r="E6" s="2" t="s">
        <v>62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19">
        <f t="shared" ref="K6:K12" si="0">+(D6/B6)^0.5-1</f>
        <v>-7.0318615999469203E-2</v>
      </c>
      <c r="L6" s="20" t="e">
        <f t="shared" ref="L6:L12" si="1">+(J6/D6)^0.5-1</f>
        <v>#VALUE!</v>
      </c>
    </row>
    <row r="7" spans="1:15" ht="12" customHeight="1" x14ac:dyDescent="0.2">
      <c r="A7" s="131" t="s">
        <v>99</v>
      </c>
      <c r="B7" s="132">
        <v>0.70158580000000004</v>
      </c>
      <c r="C7" s="132">
        <v>0.62651672000000003</v>
      </c>
      <c r="D7" s="133">
        <v>0.61082356999999998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5">
        <f t="shared" si="0"/>
        <v>-6.6922970110621316E-2</v>
      </c>
      <c r="L7" s="26" t="e">
        <f t="shared" si="1"/>
        <v>#VALUE!</v>
      </c>
    </row>
    <row r="8" spans="1:15" ht="12" customHeight="1" x14ac:dyDescent="0.2">
      <c r="A8" s="106" t="s">
        <v>9</v>
      </c>
      <c r="B8" s="2">
        <f>SUM(B5:B7)</f>
        <v>7.1448723300000001</v>
      </c>
      <c r="C8" s="2">
        <f t="shared" ref="C8:D8" si="2">SUM(C5:C7)</f>
        <v>6.2466047600000003</v>
      </c>
      <c r="D8" s="126">
        <f t="shared" si="2"/>
        <v>6.1802918699999996</v>
      </c>
      <c r="E8" s="11">
        <v>6.7963000000000005</v>
      </c>
      <c r="F8" s="11">
        <v>7.0973000000000006</v>
      </c>
      <c r="G8" s="11">
        <v>7.4584999999999999</v>
      </c>
      <c r="H8" s="11">
        <v>7.7789999999999999</v>
      </c>
      <c r="I8" s="11">
        <v>8.1073000000000004</v>
      </c>
      <c r="J8" s="11">
        <v>8.4664999999999999</v>
      </c>
      <c r="K8" s="19">
        <f t="shared" si="0"/>
        <v>-6.9947945793804256E-2</v>
      </c>
      <c r="L8" s="20">
        <f t="shared" si="1"/>
        <v>0.17043544034569602</v>
      </c>
      <c r="M8" s="36"/>
      <c r="N8" s="36"/>
      <c r="O8" s="36"/>
    </row>
    <row r="9" spans="1:15" ht="12" customHeight="1" x14ac:dyDescent="0.2">
      <c r="A9" s="106" t="s">
        <v>10</v>
      </c>
      <c r="B9" s="2">
        <v>0.76413421105704982</v>
      </c>
      <c r="C9" s="2">
        <v>0.85483197133850752</v>
      </c>
      <c r="D9" s="126">
        <v>0.98961883343111479</v>
      </c>
      <c r="E9" s="2">
        <v>1.056095507767659</v>
      </c>
      <c r="F9" s="2">
        <v>0.98518518518518505</v>
      </c>
      <c r="G9" s="2">
        <v>1.037037037037037</v>
      </c>
      <c r="H9" s="2">
        <v>1.0708794764905205</v>
      </c>
      <c r="I9" s="2">
        <v>1.092576322029003</v>
      </c>
      <c r="J9" s="2">
        <v>1.1230928503507569</v>
      </c>
      <c r="K9" s="19">
        <f t="shared" si="0"/>
        <v>0.13801805917041587</v>
      </c>
      <c r="L9" s="20">
        <f t="shared" si="1"/>
        <v>6.5304730171036773E-2</v>
      </c>
      <c r="M9" s="36"/>
      <c r="N9" s="36"/>
      <c r="O9" s="36"/>
    </row>
    <row r="10" spans="1:15" ht="12" customHeight="1" x14ac:dyDescent="0.2">
      <c r="A10" s="106" t="s">
        <v>59</v>
      </c>
      <c r="B10" s="2">
        <v>0.47246499999999997</v>
      </c>
      <c r="C10" s="2">
        <v>0.56478899999999999</v>
      </c>
      <c r="D10" s="126">
        <v>0.54219899999999999</v>
      </c>
      <c r="E10" s="2">
        <v>0.50514999999999999</v>
      </c>
      <c r="F10" s="2">
        <v>0.58540899999999996</v>
      </c>
      <c r="G10" s="2">
        <v>0.64027011559766156</v>
      </c>
      <c r="H10" s="2">
        <v>0.69416819173540889</v>
      </c>
      <c r="I10" s="2">
        <v>0.74623275347349904</v>
      </c>
      <c r="J10" s="2">
        <v>0.79092705151345033</v>
      </c>
      <c r="K10" s="19">
        <f>+(D10/B10)^0.5-1</f>
        <v>7.1259127490160612E-2</v>
      </c>
      <c r="L10" s="20">
        <f>+(J10/D10)^0.5-1</f>
        <v>0.20778285050207623</v>
      </c>
      <c r="M10" s="36"/>
      <c r="N10" s="36"/>
      <c r="O10" s="36"/>
    </row>
    <row r="11" spans="1:15" ht="12" customHeight="1" x14ac:dyDescent="0.2">
      <c r="A11" s="131" t="s">
        <v>12</v>
      </c>
      <c r="B11" s="132">
        <v>0.28682168000479386</v>
      </c>
      <c r="C11" s="132">
        <v>0.24289193427900777</v>
      </c>
      <c r="D11" s="133">
        <v>0.29323770993482434</v>
      </c>
      <c r="E11" s="17">
        <v>0.3066674396434001</v>
      </c>
      <c r="F11" s="17">
        <v>0.3322717771883289</v>
      </c>
      <c r="G11" s="17">
        <v>0.33950960212201592</v>
      </c>
      <c r="H11" s="17">
        <v>0.34894270557029178</v>
      </c>
      <c r="I11" s="17">
        <v>0.36447339522546424</v>
      </c>
      <c r="J11" s="17">
        <v>0.38425358090185679</v>
      </c>
      <c r="K11" s="19">
        <f t="shared" si="0"/>
        <v>1.1122842997124405E-2</v>
      </c>
      <c r="L11" s="20">
        <f t="shared" si="1"/>
        <v>0.14471942394326698</v>
      </c>
      <c r="M11" s="36"/>
      <c r="N11" s="36"/>
      <c r="O11" s="36"/>
    </row>
    <row r="12" spans="1:15" ht="12" customHeight="1" thickBot="1" x14ac:dyDescent="0.25">
      <c r="A12" s="140"/>
      <c r="B12" s="135">
        <f>SUM(B8:B11)</f>
        <v>8.6682932210618429</v>
      </c>
      <c r="C12" s="135">
        <f>SUM(C8:C11)</f>
        <v>7.9091176656175159</v>
      </c>
      <c r="D12" s="136">
        <f>SUM(D8:D11)</f>
        <v>8.0053474133659392</v>
      </c>
      <c r="E12" s="12">
        <f t="shared" ref="E12:J12" si="3">SUM(E8:E11)</f>
        <v>8.664212947411059</v>
      </c>
      <c r="F12" s="12">
        <f t="shared" si="3"/>
        <v>9.0001659623735151</v>
      </c>
      <c r="G12" s="12">
        <f t="shared" si="3"/>
        <v>9.4753167547567152</v>
      </c>
      <c r="H12" s="12">
        <f t="shared" si="3"/>
        <v>9.8929903737962217</v>
      </c>
      <c r="I12" s="12">
        <f t="shared" si="3"/>
        <v>10.310582470727969</v>
      </c>
      <c r="J12" s="12">
        <f t="shared" si="3"/>
        <v>10.764773482766065</v>
      </c>
      <c r="K12" s="23">
        <f t="shared" si="0"/>
        <v>-3.9000204702797303E-2</v>
      </c>
      <c r="L12" s="24">
        <f t="shared" si="1"/>
        <v>0.15961107852436074</v>
      </c>
      <c r="M12" s="36"/>
      <c r="N12" s="36"/>
      <c r="O12" s="36"/>
    </row>
    <row r="13" spans="1:15" ht="12" customHeight="1" x14ac:dyDescent="0.2">
      <c r="A13" s="111" t="s">
        <v>63</v>
      </c>
      <c r="B13" s="4"/>
      <c r="C13" s="4"/>
      <c r="D13" s="125"/>
      <c r="E13" s="18"/>
      <c r="F13" s="18"/>
      <c r="G13" s="18"/>
      <c r="H13" s="18"/>
      <c r="I13" s="18"/>
      <c r="J13" s="18"/>
      <c r="K13" s="19"/>
      <c r="L13" s="20"/>
    </row>
    <row r="14" spans="1:15" ht="12" customHeight="1" x14ac:dyDescent="0.2">
      <c r="A14" s="142" t="s">
        <v>9</v>
      </c>
      <c r="B14" s="76">
        <f t="shared" ref="B14:J14" si="4">+B8/B22</f>
        <v>5.6811745253013586E-2</v>
      </c>
      <c r="C14" s="76">
        <f t="shared" si="4"/>
        <v>4.7390258550056137E-2</v>
      </c>
      <c r="D14" s="141">
        <f t="shared" si="4"/>
        <v>4.9200582975491625E-2</v>
      </c>
      <c r="E14" s="13">
        <f t="shared" si="4"/>
        <v>5.1576180459205583E-2</v>
      </c>
      <c r="F14" s="13">
        <f t="shared" si="4"/>
        <v>4.919816160639439E-2</v>
      </c>
      <c r="G14" s="13">
        <f t="shared" si="4"/>
        <v>4.8994938388581682E-2</v>
      </c>
      <c r="H14" s="13">
        <f t="shared" si="4"/>
        <v>4.884287743561011E-2</v>
      </c>
      <c r="I14" s="13">
        <f t="shared" si="4"/>
        <v>4.8766579260752306E-2</v>
      </c>
      <c r="J14" s="13">
        <f t="shared" si="4"/>
        <v>4.8935296406985518E-2</v>
      </c>
      <c r="K14" s="19"/>
      <c r="L14" s="20"/>
    </row>
    <row r="15" spans="1:15" ht="12" customHeight="1" x14ac:dyDescent="0.2">
      <c r="A15" s="142" t="s">
        <v>10</v>
      </c>
      <c r="B15" s="76">
        <f t="shared" ref="B15:J15" si="5">+B9/B23</f>
        <v>3.0159332520576697E-2</v>
      </c>
      <c r="C15" s="76">
        <f t="shared" si="5"/>
        <v>3.0211290896791733E-2</v>
      </c>
      <c r="D15" s="141">
        <f t="shared" si="5"/>
        <v>3.0263458715922197E-2</v>
      </c>
      <c r="E15" s="13">
        <f t="shared" si="5"/>
        <v>3.2279418128401911E-2</v>
      </c>
      <c r="F15" s="13">
        <f t="shared" si="5"/>
        <v>3.1571201367294126E-2</v>
      </c>
      <c r="G15" s="13">
        <f t="shared" si="5"/>
        <v>3.2563440560091181E-2</v>
      </c>
      <c r="H15" s="13">
        <f t="shared" si="5"/>
        <v>3.3096781941232556E-2</v>
      </c>
      <c r="I15" s="13">
        <f t="shared" si="5"/>
        <v>3.3277709944158643E-2</v>
      </c>
      <c r="J15" s="13">
        <f t="shared" si="5"/>
        <v>3.3728919173137292E-2</v>
      </c>
      <c r="K15" s="19"/>
      <c r="L15" s="20"/>
    </row>
    <row r="16" spans="1:15" ht="12" customHeight="1" x14ac:dyDescent="0.2">
      <c r="A16" s="142" t="s">
        <v>59</v>
      </c>
      <c r="B16" s="76">
        <f t="shared" ref="B16:J16" si="6">+B10/B24</f>
        <v>4.2338005256395098E-2</v>
      </c>
      <c r="C16" s="76">
        <f t="shared" si="6"/>
        <v>4.8555217719973474E-2</v>
      </c>
      <c r="D16" s="141">
        <f t="shared" si="6"/>
        <v>4.613628728647675E-2</v>
      </c>
      <c r="E16" s="13">
        <f t="shared" si="6"/>
        <v>4.4794138942081521E-2</v>
      </c>
      <c r="F16" s="13">
        <f t="shared" si="6"/>
        <v>4.9729359723524637E-2</v>
      </c>
      <c r="G16" s="13">
        <f t="shared" si="6"/>
        <v>5.1069487543876232E-2</v>
      </c>
      <c r="H16" s="13">
        <f t="shared" si="6"/>
        <v>5.2555636175334673E-2</v>
      </c>
      <c r="I16" s="13">
        <f t="shared" si="6"/>
        <v>5.3622230610849045E-2</v>
      </c>
      <c r="J16" s="13">
        <f t="shared" si="6"/>
        <v>5.4873150610403917E-2</v>
      </c>
      <c r="K16" s="19"/>
      <c r="L16" s="20"/>
    </row>
    <row r="17" spans="1:20" ht="12" customHeight="1" x14ac:dyDescent="0.2">
      <c r="A17" s="143" t="s">
        <v>12</v>
      </c>
      <c r="B17" s="144">
        <f t="shared" ref="B17:J17" si="7">+B11/B25</f>
        <v>4.659353393475256E-2</v>
      </c>
      <c r="C17" s="144">
        <f t="shared" si="7"/>
        <v>4.7343194577173793E-2</v>
      </c>
      <c r="D17" s="145">
        <f t="shared" si="7"/>
        <v>4.8242285906113548E-2</v>
      </c>
      <c r="E17" s="13">
        <f t="shared" si="7"/>
        <v>4.8481789985062071E-2</v>
      </c>
      <c r="F17" s="13">
        <f t="shared" si="7"/>
        <v>4.8569764759749674E-2</v>
      </c>
      <c r="G17" s="13">
        <f t="shared" si="7"/>
        <v>4.7483083246968955E-2</v>
      </c>
      <c r="H17" s="13">
        <f t="shared" si="7"/>
        <v>4.6704153594529688E-2</v>
      </c>
      <c r="I17" s="13">
        <f t="shared" si="7"/>
        <v>4.699700916018807E-2</v>
      </c>
      <c r="J17" s="13">
        <f t="shared" si="7"/>
        <v>4.7129311313879464E-2</v>
      </c>
      <c r="K17" s="19"/>
      <c r="L17" s="20"/>
    </row>
    <row r="18" spans="1:20" ht="12.75" customHeight="1" thickBot="1" x14ac:dyDescent="0.25">
      <c r="A18" s="146"/>
      <c r="B18" s="147">
        <f t="shared" ref="B18:J18" si="8">+B12/B26</f>
        <v>5.1469608272744861E-2</v>
      </c>
      <c r="C18" s="147">
        <f t="shared" si="8"/>
        <v>4.4717260819832218E-2</v>
      </c>
      <c r="D18" s="148">
        <f t="shared" si="8"/>
        <v>4.54475177769878E-2</v>
      </c>
      <c r="E18" s="14">
        <f t="shared" si="8"/>
        <v>4.7581531248610538E-2</v>
      </c>
      <c r="F18" s="14">
        <f t="shared" si="8"/>
        <v>4.6374043267199759E-2</v>
      </c>
      <c r="G18" s="14">
        <f t="shared" si="8"/>
        <v>4.6501420416249231E-2</v>
      </c>
      <c r="H18" s="14">
        <f t="shared" si="8"/>
        <v>4.6598800150978281E-2</v>
      </c>
      <c r="I18" s="14">
        <f t="shared" si="8"/>
        <v>4.6706874369588591E-2</v>
      </c>
      <c r="J18" s="14">
        <f t="shared" si="8"/>
        <v>4.7032655138105277E-2</v>
      </c>
      <c r="K18" s="21"/>
      <c r="L18" s="22"/>
    </row>
    <row r="19" spans="1:20" x14ac:dyDescent="0.2">
      <c r="A19" s="39"/>
    </row>
    <row r="20" spans="1:20" x14ac:dyDescent="0.2">
      <c r="A20" s="39"/>
      <c r="B20" s="40"/>
      <c r="C20" s="40"/>
      <c r="D20" s="40"/>
      <c r="E20" s="40"/>
      <c r="F20" s="40"/>
      <c r="G20" s="40"/>
      <c r="H20" s="40"/>
      <c r="I20" s="40"/>
      <c r="J20" s="40"/>
    </row>
    <row r="21" spans="1:20" x14ac:dyDescent="0.2">
      <c r="A21" s="41" t="s">
        <v>119</v>
      </c>
      <c r="B21" s="42"/>
      <c r="C21" s="42"/>
      <c r="D21" s="43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1:20" ht="14.25" x14ac:dyDescent="0.2">
      <c r="A22" s="44" t="s">
        <v>9</v>
      </c>
      <c r="B22" s="45">
        <v>125.764</v>
      </c>
      <c r="C22" s="45">
        <v>131.81200000000001</v>
      </c>
      <c r="D22" s="46">
        <v>125.6142</v>
      </c>
      <c r="E22" s="37">
        <v>131.77206880171295</v>
      </c>
      <c r="F22" s="37">
        <v>144.25945539960074</v>
      </c>
      <c r="G22" s="37">
        <v>152.23001079920147</v>
      </c>
      <c r="H22" s="37">
        <v>159.26580104243669</v>
      </c>
      <c r="I22" s="37">
        <v>166.24705121617612</v>
      </c>
      <c r="J22" s="37">
        <v>173.01417630304587</v>
      </c>
      <c r="K22" s="37"/>
      <c r="L22" s="37"/>
      <c r="M22" s="38"/>
      <c r="N22" s="38"/>
      <c r="O22" s="38"/>
      <c r="R22" s="36"/>
      <c r="S22" s="36"/>
      <c r="T22" s="36"/>
    </row>
    <row r="23" spans="1:20" ht="14.25" x14ac:dyDescent="0.2">
      <c r="A23" s="44" t="s">
        <v>10</v>
      </c>
      <c r="B23" s="45">
        <v>25.336575686338772</v>
      </c>
      <c r="C23" s="45">
        <v>28.295115698921883</v>
      </c>
      <c r="D23" s="46">
        <v>32.700123363971514</v>
      </c>
      <c r="E23" s="37">
        <v>32.717303130022195</v>
      </c>
      <c r="F23" s="37">
        <v>31.20518518518519</v>
      </c>
      <c r="G23" s="37">
        <v>31.846666666666664</v>
      </c>
      <c r="H23" s="37">
        <v>32.355999999999995</v>
      </c>
      <c r="I23" s="37">
        <v>32.832076602097644</v>
      </c>
      <c r="J23" s="37">
        <v>33.297623460321887</v>
      </c>
      <c r="K23" s="37"/>
      <c r="L23" s="37"/>
      <c r="M23" s="38"/>
      <c r="N23" s="38"/>
      <c r="O23" s="38"/>
      <c r="R23" s="36"/>
      <c r="S23" s="36"/>
      <c r="T23" s="36"/>
    </row>
    <row r="24" spans="1:20" ht="14.25" x14ac:dyDescent="0.2">
      <c r="A24" s="44" t="s">
        <v>59</v>
      </c>
      <c r="B24" s="45">
        <v>11.159359</v>
      </c>
      <c r="C24" s="45">
        <v>11.631891</v>
      </c>
      <c r="D24" s="46">
        <v>11.752115999999999</v>
      </c>
      <c r="E24" s="37">
        <v>11.277145000000001</v>
      </c>
      <c r="F24" s="37">
        <v>11.771898999999999</v>
      </c>
      <c r="G24" s="37">
        <v>12.537234</v>
      </c>
      <c r="H24" s="37">
        <v>13.208254</v>
      </c>
      <c r="I24" s="37">
        <v>13.916480999999999</v>
      </c>
      <c r="J24" s="37">
        <v>14.413735000000001</v>
      </c>
      <c r="K24" s="37"/>
      <c r="L24" s="37"/>
      <c r="M24" s="38"/>
      <c r="N24" s="38"/>
      <c r="O24" s="38"/>
      <c r="R24" s="36"/>
      <c r="S24" s="36"/>
      <c r="T24" s="36"/>
    </row>
    <row r="25" spans="1:20" ht="14.25" x14ac:dyDescent="0.2">
      <c r="A25" s="44" t="s">
        <v>12</v>
      </c>
      <c r="B25" s="45">
        <v>6.1558258364013714</v>
      </c>
      <c r="C25" s="45">
        <v>5.1304508799690609</v>
      </c>
      <c r="D25" s="46">
        <v>6.0784372968044522</v>
      </c>
      <c r="E25" s="37">
        <v>6.3254149596763796</v>
      </c>
      <c r="F25" s="37">
        <v>6.8411238726790451</v>
      </c>
      <c r="G25" s="37">
        <v>7.1501170291777179</v>
      </c>
      <c r="H25" s="37">
        <v>7.4713420266578252</v>
      </c>
      <c r="I25" s="37">
        <v>7.7552465941644551</v>
      </c>
      <c r="J25" s="37">
        <v>8.1531762334217497</v>
      </c>
      <c r="K25" s="37"/>
      <c r="L25" s="37"/>
      <c r="M25" s="38"/>
      <c r="N25" s="38"/>
      <c r="O25" s="38"/>
      <c r="R25" s="36"/>
      <c r="S25" s="36"/>
      <c r="T25" s="36"/>
    </row>
    <row r="26" spans="1:20" ht="14.25" x14ac:dyDescent="0.2">
      <c r="A26" s="44"/>
      <c r="B26" s="45">
        <f>SUM(B22:B25)</f>
        <v>168.41576052274013</v>
      </c>
      <c r="C26" s="45">
        <f t="shared" ref="C26:J26" si="9">SUM(C22:C25)</f>
        <v>176.86945757889094</v>
      </c>
      <c r="D26" s="46">
        <f t="shared" si="9"/>
        <v>176.14487666077596</v>
      </c>
      <c r="E26" s="37">
        <f t="shared" si="9"/>
        <v>182.09193189141152</v>
      </c>
      <c r="F26" s="37">
        <f t="shared" si="9"/>
        <v>194.07766345746498</v>
      </c>
      <c r="G26" s="37">
        <f t="shared" si="9"/>
        <v>203.76402849504586</v>
      </c>
      <c r="H26" s="37">
        <f t="shared" si="9"/>
        <v>212.30139706909452</v>
      </c>
      <c r="I26" s="37">
        <f t="shared" si="9"/>
        <v>220.75085541243823</v>
      </c>
      <c r="J26" s="37">
        <f t="shared" si="9"/>
        <v>228.87871099678952</v>
      </c>
      <c r="K26" s="37"/>
      <c r="L26" s="37"/>
      <c r="M26" s="37"/>
      <c r="N26" s="37"/>
      <c r="O26" s="37"/>
      <c r="R26" s="36"/>
      <c r="S26" s="36"/>
      <c r="T26" s="36"/>
    </row>
    <row r="27" spans="1:20" x14ac:dyDescent="0.2">
      <c r="A27" s="47"/>
      <c r="B27" s="48">
        <v>168.41576052274013</v>
      </c>
      <c r="C27" s="48">
        <v>176.86945757889094</v>
      </c>
      <c r="D27" s="49">
        <v>176.14487666077599</v>
      </c>
      <c r="E27" s="37">
        <v>182.09193189141155</v>
      </c>
      <c r="F27" s="37">
        <v>194.07766345746492</v>
      </c>
      <c r="G27" s="37">
        <v>203.76402849504584</v>
      </c>
      <c r="H27" s="37">
        <v>212.30139706909455</v>
      </c>
      <c r="I27" s="37">
        <v>220.75085541243823</v>
      </c>
      <c r="J27" s="37">
        <v>228.87871099678955</v>
      </c>
      <c r="K27" s="37"/>
      <c r="L27" s="37"/>
      <c r="M27" s="37"/>
      <c r="N27" s="37"/>
      <c r="O27" s="37"/>
    </row>
  </sheetData>
  <mergeCells count="2">
    <mergeCell ref="B4:D4"/>
    <mergeCell ref="K4:L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3"/>
  <sheetViews>
    <sheetView workbookViewId="0"/>
  </sheetViews>
  <sheetFormatPr defaultColWidth="11.375" defaultRowHeight="14.25" x14ac:dyDescent="0.2"/>
  <sheetData>
    <row r="1" spans="1:5" ht="15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x14ac:dyDescent="0.2">
      <c r="A2">
        <v>1</v>
      </c>
      <c r="B2">
        <v>26</v>
      </c>
      <c r="C2">
        <v>4</v>
      </c>
      <c r="D2">
        <v>40</v>
      </c>
      <c r="E2" t="s">
        <v>109</v>
      </c>
    </row>
    <row r="3" spans="1:5" x14ac:dyDescent="0.2">
      <c r="A3">
        <v>1</v>
      </c>
      <c r="B3">
        <v>48</v>
      </c>
      <c r="C3">
        <v>4</v>
      </c>
      <c r="D3">
        <v>55</v>
      </c>
      <c r="E3" t="s">
        <v>115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130" zoomScaleNormal="130" workbookViewId="0">
      <selection activeCell="K24" sqref="K24"/>
    </sheetView>
  </sheetViews>
  <sheetFormatPr defaultColWidth="11.375" defaultRowHeight="14.25" x14ac:dyDescent="0.2"/>
  <cols>
    <col min="1" max="1" width="24.625" style="28" customWidth="1"/>
    <col min="2" max="10" width="5.875" style="28" customWidth="1"/>
    <col min="11" max="16384" width="11.375" style="28"/>
  </cols>
  <sheetData>
    <row r="1" spans="1:15" ht="19.5" customHeight="1" x14ac:dyDescent="0.2">
      <c r="B1" s="28">
        <v>2008</v>
      </c>
      <c r="C1" s="28">
        <v>2009</v>
      </c>
      <c r="D1" s="28">
        <v>2010</v>
      </c>
      <c r="E1" s="28">
        <v>2011</v>
      </c>
      <c r="F1" s="28">
        <v>2012</v>
      </c>
      <c r="G1" s="28">
        <v>2013</v>
      </c>
      <c r="H1" s="28">
        <v>2014</v>
      </c>
      <c r="I1" s="28">
        <v>2015</v>
      </c>
      <c r="J1" s="28">
        <v>2016</v>
      </c>
    </row>
    <row r="2" spans="1:15" x14ac:dyDescent="0.2">
      <c r="A2" s="28" t="s">
        <v>120</v>
      </c>
      <c r="B2" s="150">
        <v>0.69</v>
      </c>
      <c r="C2" s="150">
        <v>0.7</v>
      </c>
      <c r="D2" s="150">
        <v>0.69</v>
      </c>
      <c r="E2" s="150">
        <v>0.69</v>
      </c>
      <c r="F2" s="150">
        <v>0.7</v>
      </c>
      <c r="G2" s="150">
        <v>0.71</v>
      </c>
      <c r="H2" s="150">
        <v>0.71</v>
      </c>
      <c r="I2" s="150">
        <v>0.71</v>
      </c>
      <c r="J2" s="150">
        <v>0.72</v>
      </c>
    </row>
    <row r="3" spans="1:15" x14ac:dyDescent="0.2">
      <c r="A3" s="28" t="s">
        <v>17</v>
      </c>
      <c r="B3" s="150">
        <v>0.17</v>
      </c>
      <c r="C3" s="150">
        <v>0.17</v>
      </c>
      <c r="D3" s="150">
        <v>0.18</v>
      </c>
      <c r="E3" s="150">
        <v>0.17</v>
      </c>
      <c r="F3" s="150">
        <v>0.17</v>
      </c>
      <c r="G3" s="150">
        <v>0.17</v>
      </c>
      <c r="H3" s="150">
        <v>0.16</v>
      </c>
      <c r="I3" s="150">
        <v>0.16</v>
      </c>
      <c r="J3" s="150">
        <v>0.16</v>
      </c>
    </row>
    <row r="4" spans="1:15" x14ac:dyDescent="0.2">
      <c r="A4" s="28" t="s">
        <v>18</v>
      </c>
      <c r="B4" s="150">
        <v>0.06</v>
      </c>
      <c r="C4" s="150">
        <v>0.05</v>
      </c>
      <c r="D4" s="150">
        <v>0.05</v>
      </c>
      <c r="E4" s="150">
        <v>0.06</v>
      </c>
      <c r="F4" s="150">
        <v>0.05</v>
      </c>
      <c r="G4" s="150">
        <v>0.05</v>
      </c>
      <c r="H4" s="150">
        <v>0.05</v>
      </c>
      <c r="I4" s="150">
        <v>0.05</v>
      </c>
      <c r="J4" s="150">
        <v>0.05</v>
      </c>
    </row>
    <row r="5" spans="1:15" ht="27" customHeight="1" x14ac:dyDescent="0.2">
      <c r="A5" s="149" t="s">
        <v>121</v>
      </c>
      <c r="B5" s="150">
        <v>0.08</v>
      </c>
      <c r="C5" s="150">
        <v>0.08</v>
      </c>
      <c r="D5" s="150">
        <v>0.08</v>
      </c>
      <c r="E5" s="150">
        <v>0.08</v>
      </c>
      <c r="F5" s="150">
        <v>0.08</v>
      </c>
      <c r="G5" s="150">
        <v>7.0000000000000007E-2</v>
      </c>
      <c r="H5" s="150">
        <v>7.0000000000000007E-2</v>
      </c>
      <c r="I5" s="150">
        <v>7.0000000000000007E-2</v>
      </c>
      <c r="J5" s="150">
        <v>7.0000000000000007E-2</v>
      </c>
      <c r="N5" s="29" t="s">
        <v>118</v>
      </c>
      <c r="O5" s="30">
        <v>0.66</v>
      </c>
    </row>
    <row r="6" spans="1:15" x14ac:dyDescent="0.2">
      <c r="B6" s="150">
        <f>SUM(B2:B5)</f>
        <v>0.99999999999999989</v>
      </c>
      <c r="C6" s="150">
        <f t="shared" ref="C6:J6" si="0">SUM(C2:C5)</f>
        <v>1</v>
      </c>
      <c r="D6" s="150">
        <f t="shared" si="0"/>
        <v>0.99999999999999989</v>
      </c>
      <c r="E6" s="150">
        <f t="shared" si="0"/>
        <v>0.99999999999999989</v>
      </c>
      <c r="F6" s="150">
        <f t="shared" si="0"/>
        <v>1</v>
      </c>
      <c r="G6" s="150">
        <f t="shared" si="0"/>
        <v>1</v>
      </c>
      <c r="H6" s="150">
        <f t="shared" si="0"/>
        <v>0.99</v>
      </c>
      <c r="I6" s="150">
        <f t="shared" si="0"/>
        <v>0.99</v>
      </c>
      <c r="J6" s="150">
        <f t="shared" si="0"/>
        <v>1</v>
      </c>
      <c r="N6" s="31" t="s">
        <v>116</v>
      </c>
      <c r="O6" s="32">
        <v>0.2</v>
      </c>
    </row>
    <row r="7" spans="1:15" x14ac:dyDescent="0.2">
      <c r="N7" s="31" t="s">
        <v>117</v>
      </c>
      <c r="O7" s="32">
        <v>0.14000000000000001</v>
      </c>
    </row>
    <row r="8" spans="1:15" ht="15" x14ac:dyDescent="0.25">
      <c r="N8" s="33"/>
      <c r="O8" s="34">
        <f>SUM(O5:O7)</f>
        <v>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PMGTRContentDashboard" ma:contentTypeID="0x010100185127AA4F913A40B1E8CCAB1E0ED58A004370B719DCC6064499B5AB442FB6D0E1" ma:contentTypeVersion="20" ma:contentTypeDescription="" ma:contentTypeScope="" ma:versionID="17020e114be68db4fa4a7b761125d88f">
  <xsd:schema xmlns:xsd="http://www.w3.org/2001/XMLSchema" xmlns:xs="http://www.w3.org/2001/XMLSchema" xmlns:p="http://schemas.microsoft.com/office/2006/metadata/properties" xmlns:ns2="9b80046e-e354-4b0a-98ae-528263b4c960" xmlns:ns3="a998b651-1142-4366-a4c4-000ee70b99a8" xmlns:ns4="http://schemas.microsoft.com/sharepoint/v4" targetNamespace="http://schemas.microsoft.com/office/2006/metadata/properties" ma:root="true" ma:fieldsID="7c435964e5e2d15cecd6a2a4301fa3e5" ns2:_="" ns3:_="" ns4:_="">
    <xsd:import namespace="9b80046e-e354-4b0a-98ae-528263b4c960"/>
    <xsd:import namespace="a998b651-1142-4366-a4c4-000ee70b99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n7fcfc7ff88c47269e09795cd7cf84b6" minOccurs="0"/>
                <xsd:element ref="ns2:g1453b5b049a4803993d8f9bcab5e463" minOccurs="0"/>
                <xsd:element ref="ns2:m78c120f90744e07a4b605e785dfd0d0" minOccurs="0"/>
                <xsd:element ref="ns2:a5fed2dedcd64cc29b078e5baee5a2ab" minOccurs="0"/>
                <xsd:element ref="ns2:pd15040261914bbebb9af7013e73a19b" minOccurs="0"/>
                <xsd:element ref="ns3:TaxCatchAll" minOccurs="0"/>
                <xsd:element ref="ns2:m40374d894c64e28aa91d8cff7f6bd3e" minOccurs="0"/>
                <xsd:element ref="ns3:TaxCatchAllLabel" minOccurs="0"/>
                <xsd:element ref="ns2:h02503a76cd648a7a251ba5146ce5bb6" minOccurs="0"/>
                <xsd:element ref="ns4:IconOverlay" minOccurs="0"/>
                <xsd:element ref="ns2:KPMGTROrder" minOccurs="0"/>
                <xsd:element ref="ns2:KPMGTRSprache" minOccurs="0"/>
                <xsd:element ref="ns2:KPMGTRKeywords" minOccurs="0"/>
                <xsd:element ref="ns2:KPMGTR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0046e-e354-4b0a-98ae-528263b4c960" elementFormDefault="qualified">
    <xsd:import namespace="http://schemas.microsoft.com/office/2006/documentManagement/types"/>
    <xsd:import namespace="http://schemas.microsoft.com/office/infopath/2007/PartnerControls"/>
    <xsd:element name="n7fcfc7ff88c47269e09795cd7cf84b6" ma:index="11" nillable="true" ma:taxonomy="true" ma:internalName="n7fcfc7ff88c47269e09795cd7cf84b6" ma:taxonomyFieldName="KPMGTRPhase" ma:displayName="Phase" ma:default="" ma:fieldId="{77fcfc7f-f88c-4726-9e09-795cd7cf84b6}" ma:taxonomyMulti="true" ma:sspId="133bfdf5-63a6-4473-8459-1eb2ef741a98" ma:termSetId="eed1ba8d-c33d-41f5-b459-5d9a336745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1453b5b049a4803993d8f9bcab5e463" ma:index="14" nillable="true" ma:taxonomy="true" ma:internalName="g1453b5b049a4803993d8f9bcab5e463" ma:taxonomyFieldName="KPMGTRSektor" ma:displayName="Sektor" ma:default="" ma:fieldId="{01453b5b-049a-4803-993d-8f9bcab5e463}" ma:taxonomyMulti="true" ma:sspId="133bfdf5-63a6-4473-8459-1eb2ef741a98" ma:termSetId="2f02763c-4e4b-47a4-8530-786781cbc6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78c120f90744e07a4b605e785dfd0d0" ma:index="15" nillable="true" ma:taxonomy="true" ma:internalName="m78c120f90744e07a4b605e785dfd0d0" ma:taxonomyFieldName="KPMGTRContentType" ma:displayName="Content Type" ma:default="" ma:fieldId="{678c120f-9074-4e07-a4b6-05e785dfd0d0}" ma:sspId="133bfdf5-63a6-4473-8459-1eb2ef741a98" ma:termSetId="f4e2f098-2ac5-424f-9f51-a4114d930cb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5fed2dedcd64cc29b078e5baee5a2ab" ma:index="16" nillable="true" ma:taxonomy="true" ma:internalName="a5fed2dedcd64cc29b078e5baee5a2ab" ma:taxonomyFieldName="KPMGTRTopic" ma:displayName="Topic" ma:default="" ma:fieldId="{a5fed2de-dcd6-4cc2-9b07-8e5baee5a2ab}" ma:taxonomyMulti="true" ma:sspId="133bfdf5-63a6-4473-8459-1eb2ef741a98" ma:termSetId="3bc0116d-9b22-404d-9e03-6d45002337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15040261914bbebb9af7013e73a19b" ma:index="18" nillable="true" ma:taxonomy="true" ma:internalName="pd15040261914bbebb9af7013e73a19b" ma:taxonomyFieldName="KPMGTRProgramm" ma:displayName="Programm" ma:default="" ma:fieldId="{9d150402-6191-4bbe-bb9a-f7013e73a19b}" ma:taxonomyMulti="true" ma:sspId="133bfdf5-63a6-4473-8459-1eb2ef741a98" ma:termSetId="2f8ee683-40f2-4e73-8314-ccaddedd14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40374d894c64e28aa91d8cff7f6bd3e" ma:index="20" nillable="true" ma:taxonomy="true" ma:internalName="m40374d894c64e28aa91d8cff7f6bd3e" ma:taxonomyFieldName="KPMGTRService" ma:displayName="Service" ma:default="" ma:fieldId="{640374d8-94c6-4e28-aa91-d8cff7f6bd3e}" ma:taxonomyMulti="true" ma:sspId="133bfdf5-63a6-4473-8459-1eb2ef741a98" ma:termSetId="f79f73da-350d-4959-a3d9-e1cee48dbc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503a76cd648a7a251ba5146ce5bb6" ma:index="22" nillable="true" ma:taxonomy="true" ma:internalName="h02503a76cd648a7a251ba5146ce5bb6" ma:taxonomyFieldName="KPMGTRServiceLine" ma:displayName="Service Line" ma:default="" ma:fieldId="{102503a7-6cd6-48a7-a251-ba5146ce5bb6}" ma:taxonomyMulti="true" ma:sspId="133bfdf5-63a6-4473-8459-1eb2ef741a98" ma:termSetId="8cf41176-aa90-49f5-a17d-ebb8eaf2e4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PMGTROrder" ma:index="25" nillable="true" ma:displayName="Sortierung" ma:internalName="KPMGTROrder">
      <xsd:simpleType>
        <xsd:restriction base="dms:Text">
          <xsd:maxLength value="255"/>
        </xsd:restriction>
      </xsd:simpleType>
    </xsd:element>
    <xsd:element name="KPMGTRSprache" ma:index="26" nillable="true" ma:displayName="Sprache" ma:default="Deutsch" ma:format="Dropdown" ma:internalName="KPMGTRSprache" ma:readOnly="false">
      <xsd:simpleType>
        <xsd:restriction base="dms:Choice">
          <xsd:enumeration value="Deutsch"/>
          <xsd:enumeration value="Englisch"/>
        </xsd:restriction>
      </xsd:simpleType>
    </xsd:element>
    <xsd:element name="KPMGTRKeywords" ma:index="27" nillable="true" ma:displayName="Keywords" ma:internalName="KPMGTRKeywords" ma:readOnly="false">
      <xsd:simpleType>
        <xsd:restriction base="dms:Note">
          <xsd:maxLength value="255"/>
        </xsd:restriction>
      </xsd:simpleType>
    </xsd:element>
    <xsd:element name="KPMGTRAbstract" ma:index="28" nillable="true" ma:displayName="Abstract" ma:internalName="KPMGTRAbstract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b651-1142-4366-a4c4-000ee70b9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1aaa35c-e9e8-427e-8ae7-d0bc592a8628}" ma:internalName="TaxCatchAll" ma:showField="CatchAllData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1" nillable="true" ma:displayName="Taxonomy Catch All Column1" ma:hidden="true" ma:list="{91aaa35c-e9e8-427e-8ae7-d0bc592a8628}" ma:internalName="TaxCatchAllLabel" ma:readOnly="true" ma:showField="CatchAllDataLabel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7fcfc7ff88c47269e09795cd7cf84b6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649b4568-374c-48c1-9ea5-7304f4a41fb1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5dd92649-1c64-4c97-970a-df0a5a6fabc6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b7a1b52b-af1e-44fc-9e30-e5cfd77e850f</TermId>
        </TermInfo>
        <TermInfo xmlns="http://schemas.microsoft.com/office/infopath/2007/PartnerControls">
          <TermName xmlns="http://schemas.microsoft.com/office/infopath/2007/PartnerControls">Transformation Strategy</TermName>
          <TermId xmlns="http://schemas.microsoft.com/office/infopath/2007/PartnerControls">3db67ae9-b776-4523-90df-6f514153a31b</TermId>
        </TermInfo>
        <TermInfo xmlns="http://schemas.microsoft.com/office/infopath/2007/PartnerControls">
          <TermName xmlns="http://schemas.microsoft.com/office/infopath/2007/PartnerControls">Financial Restructuring</TermName>
          <TermId xmlns="http://schemas.microsoft.com/office/infopath/2007/PartnerControls">e25c2339-e2b1-42d4-a631-8b4cd02f6fee</TermId>
        </TermInfo>
        <TermInfo xmlns="http://schemas.microsoft.com/office/infopath/2007/PartnerControls">
          <TermName xmlns="http://schemas.microsoft.com/office/infopath/2007/PartnerControls">Assessment of Capital Market Capability</TermName>
          <TermId xmlns="http://schemas.microsoft.com/office/infopath/2007/PartnerControls">c75cdf8c-dccc-4872-8846-36aa8c9a5b0c</TermId>
        </TermInfo>
        <TermInfo xmlns="http://schemas.microsoft.com/office/infopath/2007/PartnerControls">
          <TermName xmlns="http://schemas.microsoft.com/office/infopath/2007/PartnerControls">IPO Preparation</TermName>
          <TermId xmlns="http://schemas.microsoft.com/office/infopath/2007/PartnerControls">340e53a2-5847-4135-bcaa-1a31f0f9415f</TermId>
        </TermInfo>
        <TermInfo xmlns="http://schemas.microsoft.com/office/infopath/2007/PartnerControls">
          <TermName xmlns="http://schemas.microsoft.com/office/infopath/2007/PartnerControls">Strategic Positioning</TermName>
          <TermId xmlns="http://schemas.microsoft.com/office/infopath/2007/PartnerControls">b40c0259-a2be-47cc-8e8f-dc9e1d7fe208</TermId>
        </TermInfo>
        <TermInfo xmlns="http://schemas.microsoft.com/office/infopath/2007/PartnerControls">
          <TermName xmlns="http://schemas.microsoft.com/office/infopath/2007/PartnerControls">Investment Tactics ＆ Coordination</TermName>
          <TermId xmlns="http://schemas.microsoft.com/office/infopath/2007/PartnerControls">b382650d-bbed-4515-9ad5-f657ab729e68</TermId>
        </TermInfo>
        <TermInfo xmlns="http://schemas.microsoft.com/office/infopath/2007/PartnerControls">
          <TermName xmlns="http://schemas.microsoft.com/office/infopath/2007/PartnerControls">Deal Strategy</TermName>
          <TermId xmlns="http://schemas.microsoft.com/office/infopath/2007/PartnerControls">8cd620d7-6d95-450c-80f3-e6b255d43a36</TermId>
        </TermInfo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bd5926d3-5fdd-43f6-af78-e514358e8150</TermId>
        </TermInfo>
        <TermInfo xmlns="http://schemas.microsoft.com/office/infopath/2007/PartnerControls">
          <TermName xmlns="http://schemas.microsoft.com/office/infopath/2007/PartnerControls">Identifying the Deal</TermName>
          <TermId xmlns="http://schemas.microsoft.com/office/infopath/2007/PartnerControls">921e4b0b-82fa-47da-aabd-d2a68508048d</TermId>
        </TermInfo>
        <TermInfo xmlns="http://schemas.microsoft.com/office/infopath/2007/PartnerControls">
          <TermName xmlns="http://schemas.microsoft.com/office/infopath/2007/PartnerControls">Evaluating the Deal</TermName>
          <TermId xmlns="http://schemas.microsoft.com/office/infopath/2007/PartnerControls">811e74df-e0cc-4675-bde6-a143a333985a</TermId>
        </TermInfo>
        <TermInfo xmlns="http://schemas.microsoft.com/office/infopath/2007/PartnerControls">
          <TermName xmlns="http://schemas.microsoft.com/office/infopath/2007/PartnerControls">Negotiating the Deal</TermName>
          <TermId xmlns="http://schemas.microsoft.com/office/infopath/2007/PartnerControls">d01336c5-5c58-4cdd-a9ad-f5a4a07eabe0</TermId>
        </TermInfo>
        <TermInfo xmlns="http://schemas.microsoft.com/office/infopath/2007/PartnerControls">
          <TermName xmlns="http://schemas.microsoft.com/office/infopath/2007/PartnerControls">Creating Value</TermName>
          <TermId xmlns="http://schemas.microsoft.com/office/infopath/2007/PartnerControls">0f433fea-f35e-48b3-9aff-f0a55695af07</TermId>
        </TermInfo>
        <TermInfo xmlns="http://schemas.microsoft.com/office/infopath/2007/PartnerControls">
          <TermName xmlns="http://schemas.microsoft.com/office/infopath/2007/PartnerControls">Power Up</TermName>
          <TermId xmlns="http://schemas.microsoft.com/office/infopath/2007/PartnerControls">21bfb450-cfd0-4eab-bc74-7cbf7fe1ade5</TermId>
        </TermInfo>
        <TermInfo xmlns="http://schemas.microsoft.com/office/infopath/2007/PartnerControls">
          <TermName xmlns="http://schemas.microsoft.com/office/infopath/2007/PartnerControls">Review JV status (Health check)</TermName>
          <TermId xmlns="http://schemas.microsoft.com/office/infopath/2007/PartnerControls">88dd50dd-aa67-4638-9cf1-82c9298fd2f4</TermId>
        </TermInfo>
        <TermInfo xmlns="http://schemas.microsoft.com/office/infopath/2007/PartnerControls">
          <TermName xmlns="http://schemas.microsoft.com/office/infopath/2007/PartnerControls">Diagnose issues</TermName>
          <TermId xmlns="http://schemas.microsoft.com/office/infopath/2007/PartnerControls">f8e67ddc-0abd-4a60-8a52-94d872ac709e</TermId>
        </TermInfo>
        <TermInfo xmlns="http://schemas.microsoft.com/office/infopath/2007/PartnerControls">
          <TermName xmlns="http://schemas.microsoft.com/office/infopath/2007/PartnerControls">Define solution</TermName>
          <TermId xmlns="http://schemas.microsoft.com/office/infopath/2007/PartnerControls">b6352f40-b7ef-4880-aeb2-264e46b98348</TermId>
        </TermInfo>
        <TermInfo xmlns="http://schemas.microsoft.com/office/infopath/2007/PartnerControls">
          <TermName xmlns="http://schemas.microsoft.com/office/infopath/2007/PartnerControls">Assess governance ＆ reporting</TermName>
          <TermId xmlns="http://schemas.microsoft.com/office/infopath/2007/PartnerControls">006231e7-202c-4ad0-8e5f-631a6de884b7</TermId>
        </TermInfo>
        <TermInfo xmlns="http://schemas.microsoft.com/office/infopath/2007/PartnerControls">
          <TermName xmlns="http://schemas.microsoft.com/office/infopath/2007/PartnerControls">Prepare for Exit</TermName>
          <TermId xmlns="http://schemas.microsoft.com/office/infopath/2007/PartnerControls">e5c760a3-67d5-4160-b8b3-daff04f15c9e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9984c1c7-7d8d-44a9-a16f-af2599df60fa</TermId>
        </TermInfo>
      </Terms>
    </n7fcfc7ff88c47269e09795cd7cf84b6>
    <h02503a76cd648a7a251ba5146ce5bb6 xmlns="9b80046e-e354-4b0a-98ae-528263b4c960">
      <Terms xmlns="http://schemas.microsoft.com/office/infopath/2007/PartnerControls"/>
    </h02503a76cd648a7a251ba5146ce5bb6>
    <IconOverlay xmlns="http://schemas.microsoft.com/sharepoint/v4" xsi:nil="true"/>
    <pd15040261914bbebb9af7013e73a19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Fund</TermName>
          <TermId xmlns="http://schemas.microsoft.com/office/infopath/2007/PartnerControls">bac708d5-4ec1-43b5-b9c2-a0b9f5f9b8fd</TermId>
        </TermInfo>
        <TermInfo xmlns="http://schemas.microsoft.com/office/infopath/2007/PartnerControls">
          <TermName xmlns="http://schemas.microsoft.com/office/infopath/2007/PartnerControls">Turnaround</TermName>
          <TermId xmlns="http://schemas.microsoft.com/office/infopath/2007/PartnerControls">eb8951d3-59ad-4256-b9c5-7b6533d4a409</TermId>
        </TermInfo>
        <TermInfo xmlns="http://schemas.microsoft.com/office/infopath/2007/PartnerControls">
          <TermName xmlns="http://schemas.microsoft.com/office/infopath/2007/PartnerControls">Restructuring</TermName>
          <TermId xmlns="http://schemas.microsoft.com/office/infopath/2007/PartnerControls">271c1297-36e5-423c-90cf-4c763ce6d4c2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426e4547-2796-4b5a-955d-84714dab2d01</TermId>
        </TermInfo>
        <TermInfo xmlns="http://schemas.microsoft.com/office/infopath/2007/PartnerControls">
          <TermName xmlns="http://schemas.microsoft.com/office/infopath/2007/PartnerControls">Portfolio Management</TermName>
          <TermId xmlns="http://schemas.microsoft.com/office/infopath/2007/PartnerControls">1ccbf67b-6fd0-4644-bf00-0a774fe77cf2</TermId>
        </TermInfo>
        <TermInfo xmlns="http://schemas.microsoft.com/office/infopath/2007/PartnerControls">
          <TermName xmlns="http://schemas.microsoft.com/office/infopath/2007/PartnerControls">Buy side</TermName>
          <TermId xmlns="http://schemas.microsoft.com/office/infopath/2007/PartnerControls">9c9ec32b-7458-4035-acb9-ce648df8b7d8</TermId>
        </TermInfo>
        <TermInfo xmlns="http://schemas.microsoft.com/office/infopath/2007/PartnerControls">
          <TermName xmlns="http://schemas.microsoft.com/office/infopath/2007/PartnerControls">Buy side PE</TermName>
          <TermId xmlns="http://schemas.microsoft.com/office/infopath/2007/PartnerControls">6f960682-91e8-4ade-b386-453dfcf75547</TermId>
        </TermInfo>
        <TermInfo xmlns="http://schemas.microsoft.com/office/infopath/2007/PartnerControls">
          <TermName xmlns="http://schemas.microsoft.com/office/infopath/2007/PartnerControls">Partner</TermName>
          <TermId xmlns="http://schemas.microsoft.com/office/infopath/2007/PartnerControls">110c52c4-9652-4634-861e-f530f8630eaf</TermId>
        </TermInfo>
        <TermInfo xmlns="http://schemas.microsoft.com/office/infopath/2007/PartnerControls">
          <TermName xmlns="http://schemas.microsoft.com/office/infopath/2007/PartnerControls">Partner (Deliver, Optimize or Exit)</TermName>
          <TermId xmlns="http://schemas.microsoft.com/office/infopath/2007/PartnerControls">b8cdad40-1b52-4c94-8930-e06b1f044c5d</TermId>
        </TermInfo>
        <TermInfo xmlns="http://schemas.microsoft.com/office/infopath/2007/PartnerControls">
          <TermName xmlns="http://schemas.microsoft.com/office/infopath/2007/PartnerControls">Sell side</TermName>
          <TermId xmlns="http://schemas.microsoft.com/office/infopath/2007/PartnerControls">b9d31663-2e59-410d-81ed-bdab4d80be7f</TermId>
        </TermInfo>
        <TermInfo xmlns="http://schemas.microsoft.com/office/infopath/2007/PartnerControls">
          <TermName xmlns="http://schemas.microsoft.com/office/infopath/2007/PartnerControls">Sell side - Banking</TermName>
          <TermId xmlns="http://schemas.microsoft.com/office/infopath/2007/PartnerControls">0f247aae-594d-47f4-8dfc-c7a00fe3c681</TermId>
        </TermInfo>
      </Terms>
    </pd15040261914bbebb9af7013e73a19b>
    <g1453b5b049a4803993d8f9bcab5e463 xmlns="9b80046e-e354-4b0a-98ae-528263b4c960">
      <Terms xmlns="http://schemas.microsoft.com/office/infopath/2007/PartnerControls"/>
    </g1453b5b049a4803993d8f9bcab5e463>
    <m78c120f90744e07a4b605e785dfd0d0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 Book</TermName>
          <TermId xmlns="http://schemas.microsoft.com/office/infopath/2007/PartnerControls">b1e08055-7a19-46a7-8036-4b473afe6c49</TermId>
        </TermInfo>
      </Terms>
    </m78c120f90744e07a4b605e785dfd0d0>
    <a5fed2dedcd64cc29b078e5baee5a2a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d4138a0c-5292-43b6-a80b-4d1720ca5915</TermId>
        </TermInfo>
        <TermInfo xmlns="http://schemas.microsoft.com/office/infopath/2007/PartnerControls">
          <TermName xmlns="http://schemas.microsoft.com/office/infopath/2007/PartnerControls">Window Dressing</TermName>
          <TermId xmlns="http://schemas.microsoft.com/office/infopath/2007/PartnerControls">0471d6d5-3a2b-452f-bc06-c87f291447de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b286da2a-2913-4db1-a972-82c1625661e0</TermId>
        </TermInfo>
        <TermInfo xmlns="http://schemas.microsoft.com/office/infopath/2007/PartnerControls">
          <TermName xmlns="http://schemas.microsoft.com/office/infopath/2007/PartnerControls">Quick Profitability (Performance) Assessment</TermName>
          <TermId xmlns="http://schemas.microsoft.com/office/infopath/2007/PartnerControls">08c18af1-8703-4653-ab41-c8d309c1cef3</TermId>
        </TermInfo>
        <TermInfo xmlns="http://schemas.microsoft.com/office/infopath/2007/PartnerControls">
          <TermName xmlns="http://schemas.microsoft.com/office/infopath/2007/PartnerControls">Refine Strategy ＆ Value Drivers</TermName>
          <TermId xmlns="http://schemas.microsoft.com/office/infopath/2007/PartnerControls">91b9c225-7167-4206-aad0-4a23f1048c47</TermId>
        </TermInfo>
        <TermInfo xmlns="http://schemas.microsoft.com/office/infopath/2007/PartnerControls">
          <TermName xmlns="http://schemas.microsoft.com/office/infopath/2007/PartnerControls">Assess Run Rate (Baseline) Financial Performance</TermName>
          <TermId xmlns="http://schemas.microsoft.com/office/infopath/2007/PartnerControls">2aa8daab-09f7-4dcd-ac00-de4ed717881a</TermId>
        </TermInfo>
        <TermInfo xmlns="http://schemas.microsoft.com/office/infopath/2007/PartnerControls">
          <TermName xmlns="http://schemas.microsoft.com/office/infopath/2007/PartnerControls">Profitability</TermName>
          <TermId xmlns="http://schemas.microsoft.com/office/infopath/2007/PartnerControls">284b1685-ccfa-4827-b64e-1e7971df0c2f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75681731-264d-4cd0-8856-6d3e58acf81c</TermId>
        </TermInfo>
        <TermInfo xmlns="http://schemas.microsoft.com/office/infopath/2007/PartnerControls">
          <TermName xmlns="http://schemas.microsoft.com/office/infopath/2007/PartnerControls">Window Dressing</TermName>
          <TermId xmlns="http://schemas.microsoft.com/office/infopath/2007/PartnerControls">3c732703-fb1f-4830-bf87-c8c8299cf65c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b4ad0e28-0e2c-45b9-9b39-b26878ee3508</TermId>
        </TermInfo>
        <TermInfo xmlns="http://schemas.microsoft.com/office/infopath/2007/PartnerControls">
          <TermName xmlns="http://schemas.microsoft.com/office/infopath/2007/PartnerControls">Value Driver Analysis</TermName>
          <TermId xmlns="http://schemas.microsoft.com/office/infopath/2007/PartnerControls">95e7b8be-fa9c-4ad4-be4d-e856c401a456</TermId>
        </TermInfo>
        <TermInfo xmlns="http://schemas.microsoft.com/office/infopath/2007/PartnerControls">
          <TermName xmlns="http://schemas.microsoft.com/office/infopath/2007/PartnerControls">Business Driver Assessment</TermName>
          <TermId xmlns="http://schemas.microsoft.com/office/infopath/2007/PartnerControls">d764b16b-3629-4a1e-9168-563f02ad8f3e</TermId>
        </TermInfo>
        <TermInfo xmlns="http://schemas.microsoft.com/office/infopath/2007/PartnerControls">
          <TermName xmlns="http://schemas.microsoft.com/office/infopath/2007/PartnerControls">Financial ＆ Strategic Amibition</TermName>
          <TermId xmlns="http://schemas.microsoft.com/office/infopath/2007/PartnerControls">5e8eaaca-c9dd-4713-a921-1c6c57d74c14</TermId>
        </TermInfo>
        <TermInfo xmlns="http://schemas.microsoft.com/office/infopath/2007/PartnerControls">
          <TermName xmlns="http://schemas.microsoft.com/office/infopath/2007/PartnerControls">Evaluate Value Drivers</TermName>
          <TermId xmlns="http://schemas.microsoft.com/office/infopath/2007/PartnerControls">6e6c7d61-4ec4-4d02-8bc0-693f2d17a818</TermId>
        </TermInfo>
        <TermInfo xmlns="http://schemas.microsoft.com/office/infopath/2007/PartnerControls">
          <TermName xmlns="http://schemas.microsoft.com/office/infopath/2007/PartnerControls">Ref Flag Financial ＆ Tax Due Diligence</TermName>
          <TermId xmlns="http://schemas.microsoft.com/office/infopath/2007/PartnerControls">66a57831-3015-4f0f-aba0-0bd7719e3b95</TermId>
        </TermInfo>
        <TermInfo xmlns="http://schemas.microsoft.com/office/infopath/2007/PartnerControls">
          <TermName xmlns="http://schemas.microsoft.com/office/infopath/2007/PartnerControls">Financial Due Diligence</TermName>
          <TermId xmlns="http://schemas.microsoft.com/office/infopath/2007/PartnerControls">1689c4ff-3cf0-4d91-88a4-796d124aeabb</TermId>
        </TermInfo>
        <TermInfo xmlns="http://schemas.microsoft.com/office/infopath/2007/PartnerControls">
          <TermName xmlns="http://schemas.microsoft.com/office/infopath/2007/PartnerControls">Reporting</TermName>
          <TermId xmlns="http://schemas.microsoft.com/office/infopath/2007/PartnerControls">1c0c261d-9228-4586-980f-06f9d84629ba</TermId>
        </TermInfo>
        <TermInfo xmlns="http://schemas.microsoft.com/office/infopath/2007/PartnerControls">
          <TermName xmlns="http://schemas.microsoft.com/office/infopath/2007/PartnerControls">Post-Closing Due Diligence</TermName>
          <TermId xmlns="http://schemas.microsoft.com/office/infopath/2007/PartnerControls">4d30700b-efa0-4367-b57b-d2eac96fa381</TermId>
        </TermInfo>
        <TermInfo xmlns="http://schemas.microsoft.com/office/infopath/2007/PartnerControls">
          <TermName xmlns="http://schemas.microsoft.com/office/infopath/2007/PartnerControls">Delivery on Plans</TermName>
          <TermId xmlns="http://schemas.microsoft.com/office/infopath/2007/PartnerControls">9286d69b-6086-4680-a799-c80421f0846b</TermId>
        </TermInfo>
        <TermInfo xmlns="http://schemas.microsoft.com/office/infopath/2007/PartnerControls">
          <TermName xmlns="http://schemas.microsoft.com/office/infopath/2007/PartnerControls">Goals ＆ Priorities</TermName>
          <TermId xmlns="http://schemas.microsoft.com/office/infopath/2007/PartnerControls">0e0ee321-d8c4-4e39-b566-5b92871df176</TermId>
        </TermInfo>
        <TermInfo xmlns="http://schemas.microsoft.com/office/infopath/2007/PartnerControls">
          <TermName xmlns="http://schemas.microsoft.com/office/infopath/2007/PartnerControls">Operating Model</TermName>
          <TermId xmlns="http://schemas.microsoft.com/office/infopath/2007/PartnerControls">ee2ea95e-3bc1-4c93-8c59-4733f9412284</TermId>
        </TermInfo>
        <TermInfo xmlns="http://schemas.microsoft.com/office/infopath/2007/PartnerControls">
          <TermName xmlns="http://schemas.microsoft.com/office/infopath/2007/PartnerControls">Performance</TermName>
          <TermId xmlns="http://schemas.microsoft.com/office/infopath/2007/PartnerControls">c1d35769-6ea7-4f6c-8a29-dc29da702704</TermId>
        </TermInfo>
        <TermInfo xmlns="http://schemas.microsoft.com/office/infopath/2007/PartnerControls">
          <TermName xmlns="http://schemas.microsoft.com/office/infopath/2007/PartnerControls">Cause Analysis</TermName>
          <TermId xmlns="http://schemas.microsoft.com/office/infopath/2007/PartnerControls">f2ab0b61-523e-47fd-b1e5-b81f3bbe77f2</TermId>
        </TermInfo>
        <TermInfo xmlns="http://schemas.microsoft.com/office/infopath/2007/PartnerControls">
          <TermName xmlns="http://schemas.microsoft.com/office/infopath/2007/PartnerControls">Strategy ＆ Operations Impact</TermName>
          <TermId xmlns="http://schemas.microsoft.com/office/infopath/2007/PartnerControls">1417dee8-11d7-42b5-9a3a-38259083dd8b</TermId>
        </TermInfo>
        <TermInfo xmlns="http://schemas.microsoft.com/office/infopath/2007/PartnerControls">
          <TermName xmlns="http://schemas.microsoft.com/office/infopath/2007/PartnerControls">Management Information Systems</TermName>
          <TermId xmlns="http://schemas.microsoft.com/office/infopath/2007/PartnerControls">e8aad2c1-55d3-47ea-9ecc-b6e13c8f1315</TermId>
        </TermInfo>
        <TermInfo xmlns="http://schemas.microsoft.com/office/infopath/2007/PartnerControls">
          <TermName xmlns="http://schemas.microsoft.com/office/infopath/2007/PartnerControls">Information Preparation</TermName>
          <TermId xmlns="http://schemas.microsoft.com/office/infopath/2007/PartnerControls">4b165d55-cc44-464e-85a8-28e75b1870fc</TermId>
        </TermInfo>
        <TermInfo xmlns="http://schemas.microsoft.com/office/infopath/2007/PartnerControls">
          <TermName xmlns="http://schemas.microsoft.com/office/infopath/2007/PartnerControls">Market ＆ Competitive Assessment</TermName>
          <TermId xmlns="http://schemas.microsoft.com/office/infopath/2007/PartnerControls">85aa9752-39a3-461a-8c03-0ba296cf9308</TermId>
        </TermInfo>
      </Terms>
    </a5fed2dedcd64cc29b078e5baee5a2ab>
    <TaxCatchAll xmlns="a998b651-1142-4366-a4c4-000ee70b99a8">
      <Value>87</Value>
      <Value>86</Value>
      <Value>85</Value>
      <Value>262</Value>
      <Value>350</Value>
      <Value>81</Value>
      <Value>101</Value>
      <Value>280</Value>
      <Value>143</Value>
      <Value>74</Value>
      <Value>251</Value>
      <Value>307</Value>
      <Value>277</Value>
      <Value>69</Value>
      <Value>68</Value>
      <Value>67</Value>
      <Value>66</Value>
      <Value>65</Value>
      <Value>64</Value>
      <Value>63</Value>
      <Value>281</Value>
      <Value>59</Value>
      <Value>276</Value>
      <Value>57</Value>
      <Value>54</Value>
      <Value>53</Value>
      <Value>52</Value>
      <Value>50</Value>
      <Value>49</Value>
      <Value>46</Value>
      <Value>133</Value>
      <Value>43</Value>
      <Value>42</Value>
      <Value>41</Value>
      <Value>129</Value>
      <Value>306</Value>
      <Value>38</Value>
      <Value>185</Value>
      <Value>33</Value>
      <Value>37</Value>
      <Value>117</Value>
      <Value>25</Value>
      <Value>24</Value>
      <Value>23</Value>
      <Value>141</Value>
      <Value>39</Value>
      <Value>40</Value>
      <Value>7</Value>
      <Value>170</Value>
      <Value>102</Value>
      <Value>279</Value>
      <Value>278</Value>
      <Value>99</Value>
      <Value>139</Value>
      <Value>275</Value>
      <Value>274</Value>
      <Value>273</Value>
      <Value>272</Value>
      <Value>271</Value>
      <Value>98</Value>
      <Value>91</Value>
    </TaxCatchAll>
    <m40374d894c64e28aa91d8cff7f6bd3e xmlns="9b80046e-e354-4b0a-98ae-528263b4c960">
      <Terms xmlns="http://schemas.microsoft.com/office/infopath/2007/PartnerControls"/>
    </m40374d894c64e28aa91d8cff7f6bd3e>
    <KPMGTROrder xmlns="9b80046e-e354-4b0a-98ae-528263b4c960" xsi:nil="true"/>
    <KPMGTRKeywords xmlns="9b80046e-e354-4b0a-98ae-528263b4c960" xsi:nil="true"/>
    <KPMGTRSprache xmlns="9b80046e-e354-4b0a-98ae-528263b4c960">Englisch</KPMGTRSprache>
    <KPMGTRAbstract xmlns="9b80046e-e354-4b0a-98ae-528263b4c96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AD7400-2F8E-4BA5-8170-62DC0B276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0046e-e354-4b0a-98ae-528263b4c960"/>
    <ds:schemaRef ds:uri="a998b651-1142-4366-a4c4-000ee70b99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BC72C7-6473-450A-89B8-AD5431C4C5EF}">
  <ds:schemaRefs>
    <ds:schemaRef ds:uri="a998b651-1142-4366-a4c4-000ee70b99a8"/>
    <ds:schemaRef ds:uri="http://purl.org/dc/terms/"/>
    <ds:schemaRef ds:uri="http://www.w3.org/XML/1998/namespace"/>
    <ds:schemaRef ds:uri="http://purl.org/dc/dcmitype/"/>
    <ds:schemaRef ds:uri="9b80046e-e354-4b0a-98ae-528263b4c96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sharepoint/v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0FC6E25-80E6-4243-9940-8BF2F30222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P&amp;L overview</vt:lpstr>
      <vt:lpstr>Group personnel expenses</vt:lpstr>
      <vt:lpstr>Group other operating inc_exp</vt:lpstr>
      <vt:lpstr>Group freight costs</vt:lpstr>
      <vt:lpstr>Graphs</vt:lpstr>
      <vt:lpstr>'Group personnel expenses'!Print_Area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 book Expenses (TCM) hist</dc:title>
  <dc:creator>ms</dc:creator>
  <cp:lastModifiedBy>Karien Jansen</cp:lastModifiedBy>
  <dcterms:created xsi:type="dcterms:W3CDTF">2013-09-23T04:29:25Z</dcterms:created>
  <dcterms:modified xsi:type="dcterms:W3CDTF">2017-06-18T13:04:50Z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0x010100185127AA4F913A40B1E8CCAB1E0ED58A004370B719DCC6064499B5AB442FB6D0E1</vt:lpwstr>
  </property>
  <property fmtid="{D5CDD505-2E9C-101B-9397-08002B2CF9AE}" pid="3" name="KPMGTRTopic">
    <vt:lpwstr>85;#Investment Cases|d4138a0c-5292-43b6-a80b-4d1720ca5915;#86;#Window Dressing|0471d6d5-3a2b-452f-bc06-c87f291447de;#87;#Prospectus Requirements|b286da2a-2913-4db1-a972-82c1625661e0;#33;#Quick Profitability (Performance) Assessment|08c18af1-8703-4653-ab41</vt:lpwstr>
  </property>
  <property fmtid="{D5CDD505-2E9C-101B-9397-08002B2CF9AE}" pid="4" name="KPMGTRServiceLine">
    <vt:lpwstr/>
  </property>
  <property fmtid="{D5CDD505-2E9C-101B-9397-08002B2CF9AE}" pid="5" name="KPMGTRContentType">
    <vt:lpwstr>350;#Work Book|b1e08055-7a19-46a7-8036-4b473afe6c49</vt:lpwstr>
  </property>
  <property fmtid="{D5CDD505-2E9C-101B-9397-08002B2CF9AE}" pid="6" name="KPMGTRProgramm">
    <vt:lpwstr>42;#Fund|bac708d5-4ec1-43b5-b9c2-a0b9f5f9b8fd;#25;#Turnaround|eb8951d3-59ad-4256-b9c5-7b6533d4a409;#43;#Restructuring|271c1297-36e5-423c-90cf-4c763ce6d4c2;#41;#IPO|426e4547-2796-4b5a-955d-84714dab2d01;#38;#Portfolio Management|1ccbf67b-6fd0-4644-bf00-0a77</vt:lpwstr>
  </property>
  <property fmtid="{D5CDD505-2E9C-101B-9397-08002B2CF9AE}" pid="7" name="KPMGTRPhase">
    <vt:lpwstr>66;#Option Identification|649b4568-374c-48c1-9ea5-7304f4a41fb1;#67;#Deal Execution|5dd92649-1c64-4c97-970a-df0a5a6fabc6;#68;#Option Identification|b7a1b52b-af1e-44fc-9e30-e5cfd77e850f;#69;#Transformation Strategy|3db67ae9-b776-4523-90df-6f514153a31b;#74;#</vt:lpwstr>
  </property>
  <property fmtid="{D5CDD505-2E9C-101B-9397-08002B2CF9AE}" pid="8" name="KPMGTRSektor">
    <vt:lpwstr/>
  </property>
  <property fmtid="{D5CDD505-2E9C-101B-9397-08002B2CF9AE}" pid="9" name="KPMGTRService">
    <vt:lpwstr/>
  </property>
</Properties>
</file>