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715"/>
  </bookViews>
  <sheets>
    <sheet name="Market Growth" sheetId="1" r:id="rId1"/>
    <sheet name="Downside" sheetId="3" r:id="rId2"/>
    <sheet name="Base case" sheetId="4" r:id="rId3"/>
    <sheet name="Upside" sheetId="5" r:id="rId4"/>
  </sheets>
  <externalReferences>
    <externalReference r:id="rId5"/>
    <externalReference r:id="rId6"/>
    <externalReference r:id="rId7"/>
    <externalReference r:id="rId8"/>
  </externalReferences>
  <definedNames>
    <definedName name="_Dec02">[1]SalaryData!$AV$11</definedName>
    <definedName name="_Dec03">[1]SalaryData!$BH$11</definedName>
    <definedName name="_JAN02">[1]SalaryData!$AK$11</definedName>
    <definedName name="aa">[2]fORMULAE!$BG$7</definedName>
    <definedName name="ab">[2]fORMULAE!$CI$7</definedName>
    <definedName name="ac">[2]fORMULAE!$BU$7</definedName>
    <definedName name="ad">[2]fORMULAE!$CW$7</definedName>
    <definedName name="af">[2]fORMULAE!$O$7</definedName>
    <definedName name="ai">[2]fORMULAE!$DK$7</definedName>
    <definedName name="ak">[2]fORMULAE!$AC$7</definedName>
    <definedName name="al">[2]fORMULAE!$A$7</definedName>
    <definedName name="Allowances" localSheetId="2">[1]SalaryData!#REF!</definedName>
    <definedName name="Allowances" localSheetId="3">[1]SalaryData!#REF!</definedName>
    <definedName name="Allowances">[1]SalaryData!#REF!</definedName>
    <definedName name="Andrew___Data">'[3]Original Andrew___Data'!$B$6:$N$507</definedName>
    <definedName name="BasicSalaries" localSheetId="2">#REF!</definedName>
    <definedName name="BasicSalaries" localSheetId="3">#REF!</definedName>
    <definedName name="BasicSalaries">#REF!</definedName>
    <definedName name="Car_Ownewship" localSheetId="2">#REF!</definedName>
    <definedName name="Car_Ownewship" localSheetId="3">#REF!</definedName>
    <definedName name="Car_Ownewship">#REF!</definedName>
    <definedName name="CarAllowance">[1]SalaryData!$GA$10</definedName>
    <definedName name="Desc_Bonus" localSheetId="2">#REF!</definedName>
    <definedName name="Desc_Bonus" localSheetId="3">#REF!</definedName>
    <definedName name="Desc_Bonus">#REF!</definedName>
    <definedName name="ftebasic">[2]fORMULAE!$AS$7</definedName>
    <definedName name="Location_Annual" localSheetId="2">#REF!</definedName>
    <definedName name="Location_Annual" localSheetId="3">#REF!</definedName>
    <definedName name="Location_Annual">#REF!</definedName>
    <definedName name="Motiv_Bonus" localSheetId="2">#REF!</definedName>
    <definedName name="Motiv_Bonus" localSheetId="3">#REF!</definedName>
    <definedName name="Motiv_Bonus">#REF!</definedName>
    <definedName name="NI" localSheetId="2">#REF!</definedName>
    <definedName name="NI" localSheetId="3">#REF!</definedName>
    <definedName name="NI">#REF!</definedName>
    <definedName name="OLA">[1]SalaryData!$EE$10</definedName>
    <definedName name="OT" localSheetId="2">#REF!</definedName>
    <definedName name="OT" localSheetId="3">#REF!</definedName>
    <definedName name="OT">#REF!</definedName>
    <definedName name="Pensions" localSheetId="2">#REF!</definedName>
    <definedName name="Pensions" localSheetId="3">#REF!</definedName>
    <definedName name="Pensions">#REF!</definedName>
    <definedName name="percent_inc">[4]Assistance!$D$3</definedName>
    <definedName name="Sals_OT_Allows" localSheetId="2">#REF!</definedName>
    <definedName name="Sals_OT_Allows" localSheetId="3">#REF!</definedName>
    <definedName name="Sals_OT_Allow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E9" i="5" s="1"/>
  <c r="K9" i="5" s="1"/>
  <c r="E8" i="5"/>
  <c r="E7" i="5"/>
  <c r="E6" i="5"/>
  <c r="E5" i="5"/>
  <c r="E4" i="5"/>
  <c r="J3" i="5"/>
  <c r="H4" i="5" s="1"/>
  <c r="I3" i="5"/>
  <c r="H3" i="5"/>
  <c r="E3" i="5"/>
  <c r="K3" i="5" s="1"/>
  <c r="E9" i="4"/>
  <c r="K9" i="4" s="1"/>
  <c r="B9" i="4"/>
  <c r="E8" i="4"/>
  <c r="E7" i="4"/>
  <c r="E6" i="4"/>
  <c r="E5" i="4"/>
  <c r="E4" i="4"/>
  <c r="K3" i="4"/>
  <c r="G3" i="4" s="1"/>
  <c r="J3" i="4"/>
  <c r="H3" i="4"/>
  <c r="F3" i="4"/>
  <c r="E3" i="4"/>
  <c r="B9" i="3"/>
  <c r="E9" i="3" s="1"/>
  <c r="K9" i="3" s="1"/>
  <c r="E8" i="3"/>
  <c r="E7" i="3"/>
  <c r="E6" i="3"/>
  <c r="E5" i="3"/>
  <c r="E4" i="3"/>
  <c r="K3" i="3"/>
  <c r="F3" i="3" s="1"/>
  <c r="J3" i="3"/>
  <c r="J4" i="3" s="1"/>
  <c r="H3" i="3"/>
  <c r="E3" i="3"/>
  <c r="G3" i="5" l="1"/>
  <c r="F3" i="5"/>
  <c r="D3" i="5" s="1"/>
  <c r="D3" i="4"/>
  <c r="G9" i="5"/>
  <c r="F9" i="5"/>
  <c r="F9" i="3"/>
  <c r="G9" i="3"/>
  <c r="G9" i="4"/>
  <c r="F9" i="4"/>
  <c r="J5" i="3"/>
  <c r="I5" i="3"/>
  <c r="H5" i="3"/>
  <c r="G3" i="3"/>
  <c r="D3" i="3" s="1"/>
  <c r="J4" i="5"/>
  <c r="J4" i="4"/>
  <c r="I4" i="4" s="1"/>
  <c r="H4" i="3"/>
  <c r="I3" i="3"/>
  <c r="I4" i="3"/>
  <c r="H4" i="4"/>
  <c r="I3" i="4"/>
  <c r="K4" i="3" l="1"/>
  <c r="J6" i="3"/>
  <c r="I6" i="3" s="1"/>
  <c r="H6" i="3"/>
  <c r="D9" i="5"/>
  <c r="K4" i="4"/>
  <c r="H5" i="4"/>
  <c r="J5" i="4"/>
  <c r="I5" i="4" s="1"/>
  <c r="H5" i="5"/>
  <c r="I4" i="5"/>
  <c r="K4" i="5" s="1"/>
  <c r="J5" i="5"/>
  <c r="I5" i="5" s="1"/>
  <c r="K5" i="3"/>
  <c r="D9" i="4"/>
  <c r="D9" i="3"/>
  <c r="G4" i="5" l="1"/>
  <c r="F4" i="5"/>
  <c r="D4" i="5" s="1"/>
  <c r="K6" i="3"/>
  <c r="K5" i="4"/>
  <c r="F5" i="3"/>
  <c r="G5" i="3"/>
  <c r="K5" i="5"/>
  <c r="G4" i="4"/>
  <c r="F4" i="4"/>
  <c r="J7" i="3"/>
  <c r="I7" i="3"/>
  <c r="H7" i="3"/>
  <c r="K7" i="3" s="1"/>
  <c r="H6" i="5"/>
  <c r="J6" i="5"/>
  <c r="I6" i="4"/>
  <c r="H6" i="4"/>
  <c r="J6" i="4"/>
  <c r="F4" i="3"/>
  <c r="G4" i="3"/>
  <c r="F7" i="3" l="1"/>
  <c r="G7" i="3"/>
  <c r="D4" i="3"/>
  <c r="G5" i="5"/>
  <c r="F5" i="5"/>
  <c r="F6" i="3"/>
  <c r="G6" i="3"/>
  <c r="H7" i="5"/>
  <c r="J7" i="5"/>
  <c r="J8" i="3"/>
  <c r="I8" i="3"/>
  <c r="H8" i="3"/>
  <c r="G5" i="4"/>
  <c r="F5" i="4"/>
  <c r="I7" i="4"/>
  <c r="H7" i="4"/>
  <c r="J7" i="4"/>
  <c r="I6" i="5"/>
  <c r="K6" i="5" s="1"/>
  <c r="K6" i="4"/>
  <c r="D4" i="4"/>
  <c r="D5" i="3"/>
  <c r="G6" i="5" l="1"/>
  <c r="F6" i="5"/>
  <c r="G6" i="4"/>
  <c r="F6" i="4"/>
  <c r="D6" i="4" s="1"/>
  <c r="D5" i="4"/>
  <c r="H9" i="3"/>
  <c r="J9" i="3"/>
  <c r="I9" i="3" s="1"/>
  <c r="H8" i="5"/>
  <c r="J8" i="5"/>
  <c r="I8" i="5"/>
  <c r="D6" i="3"/>
  <c r="H8" i="4"/>
  <c r="J8" i="4"/>
  <c r="K7" i="4"/>
  <c r="K8" i="3"/>
  <c r="I7" i="5"/>
  <c r="K7" i="5" s="1"/>
  <c r="D5" i="5"/>
  <c r="D7" i="3"/>
  <c r="G7" i="5" l="1"/>
  <c r="F7" i="5"/>
  <c r="J9" i="5"/>
  <c r="I9" i="5" s="1"/>
  <c r="H9" i="5"/>
  <c r="H9" i="4"/>
  <c r="I9" i="4"/>
  <c r="J9" i="4"/>
  <c r="F8" i="3"/>
  <c r="D8" i="3" s="1"/>
  <c r="G8" i="3"/>
  <c r="K8" i="5"/>
  <c r="D6" i="5"/>
  <c r="I8" i="4"/>
  <c r="K8" i="4" s="1"/>
  <c r="G7" i="4"/>
  <c r="F7" i="4"/>
  <c r="D7" i="4" s="1"/>
  <c r="G8" i="4" l="1"/>
  <c r="F8" i="4"/>
  <c r="D8" i="4" s="1"/>
  <c r="G8" i="5"/>
  <c r="F8" i="5"/>
  <c r="D8" i="5" s="1"/>
  <c r="D7" i="5"/>
</calcChain>
</file>

<file path=xl/comments1.xml><?xml version="1.0" encoding="utf-8"?>
<comments xmlns="http://schemas.openxmlformats.org/spreadsheetml/2006/main">
  <authors>
    <author>uktpkkensche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uktpkkensche:</t>
        </r>
        <r>
          <rPr>
            <sz val="8"/>
            <color indexed="81"/>
            <rFont val="Tahoma"/>
            <family val="2"/>
          </rPr>
          <t xml:space="preserve">
AutoSum of B/C cells above</t>
        </r>
      </text>
    </comment>
  </commentList>
</comments>
</file>

<file path=xl/comments2.xml><?xml version="1.0" encoding="utf-8"?>
<comments xmlns="http://schemas.openxmlformats.org/spreadsheetml/2006/main">
  <authors>
    <author>uktpkkensche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uktpkkensche:</t>
        </r>
        <r>
          <rPr>
            <sz val="8"/>
            <color indexed="81"/>
            <rFont val="Tahoma"/>
            <family val="2"/>
          </rPr>
          <t xml:space="preserve">
AutoSum of B/C cells above</t>
        </r>
      </text>
    </comment>
  </commentList>
</comments>
</file>

<file path=xl/comments3.xml><?xml version="1.0" encoding="utf-8"?>
<comments xmlns="http://schemas.openxmlformats.org/spreadsheetml/2006/main">
  <authors>
    <author>uktpkkensche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uktpkkensche:</t>
        </r>
        <r>
          <rPr>
            <sz val="8"/>
            <color indexed="81"/>
            <rFont val="Tahoma"/>
            <family val="2"/>
          </rPr>
          <t xml:space="preserve">
AutoSum of B/C cells above</t>
        </r>
      </text>
    </comment>
  </commentList>
</comments>
</file>

<file path=xl/sharedStrings.xml><?xml version="1.0" encoding="utf-8"?>
<sst xmlns="http://schemas.openxmlformats.org/spreadsheetml/2006/main" count="68" uniqueCount="23">
  <si>
    <t>2016F</t>
  </si>
  <si>
    <t>Only type into yellow cells</t>
  </si>
  <si>
    <t>Do not type into any of these columns</t>
  </si>
  <si>
    <t>INPUT X-AXIS LABELS (alt+enter where you want the text to wrap)</t>
  </si>
  <si>
    <t>INPUT STANDALONE NUMBERS</t>
  </si>
  <si>
    <t>INPUT MOVEMENT</t>
  </si>
  <si>
    <t>Clear</t>
  </si>
  <si>
    <t>Standalone</t>
  </si>
  <si>
    <t>Positive</t>
  </si>
  <si>
    <t>Negative</t>
  </si>
  <si>
    <t>Positive cross</t>
  </si>
  <si>
    <t>Negative cross</t>
  </si>
  <si>
    <t>Total</t>
  </si>
  <si>
    <t>Choice</t>
  </si>
  <si>
    <t>Highlight cells in pink and pull down to fill all columns. This will add the right formulas to all cells</t>
  </si>
  <si>
    <t>NOTE: Check that the opening standalone number and the movements agree to the closing standalone number (Create Autosum of values above)</t>
  </si>
  <si>
    <t>2009 
market 
size</t>
  </si>
  <si>
    <t>Bottle 
market</t>
  </si>
  <si>
    <t>Plastic 
pads pene-
tration</t>
  </si>
  <si>
    <t>Pallet 
pene-
tration</t>
  </si>
  <si>
    <t>Out-
sourcing 
share</t>
  </si>
  <si>
    <t>Price 
change</t>
  </si>
  <si>
    <t>2014f 
market 
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</si>
</sst>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;\(#,##0\);"/>
    <numFmt numFmtId="166" formatCode="#,##0.0"/>
  </numFmts>
  <fonts count="9" x14ac:knownFonts="1">
    <font>
      <sz val="10"/>
      <color theme="1"/>
      <name val="Arial"/>
      <family val="2"/>
    </font>
    <font>
      <sz val="11"/>
      <name val="Times New Roman"/>
      <family val="1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1" applyFont="1" applyFill="1" applyBorder="1" applyAlignment="1">
      <alignment horizontal="centerContinuous" vertical="center"/>
    </xf>
    <xf numFmtId="0" fontId="3" fillId="3" borderId="1" xfId="1" applyFont="1" applyFill="1" applyBorder="1" applyAlignment="1">
      <alignment horizontal="centerContinuous" vertical="center"/>
    </xf>
    <xf numFmtId="0" fontId="3" fillId="3" borderId="2" xfId="1" applyFont="1" applyFill="1" applyBorder="1" applyAlignment="1">
      <alignment horizontal="centerContinuous" vertical="center"/>
    </xf>
    <xf numFmtId="0" fontId="3" fillId="3" borderId="3" xfId="1" applyFont="1" applyFill="1" applyBorder="1" applyAlignment="1">
      <alignment horizontal="centerContinuous" vertical="center"/>
    </xf>
    <xf numFmtId="0" fontId="4" fillId="0" borderId="0" xfId="1" applyFont="1" applyAlignment="1">
      <alignment vertical="center"/>
    </xf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0" borderId="6" xfId="1" applyFont="1" applyBorder="1" applyAlignment="1">
      <alignment wrapText="1"/>
    </xf>
    <xf numFmtId="0" fontId="5" fillId="0" borderId="0" xfId="1" applyFont="1" applyBorder="1" applyAlignment="1">
      <alignment wrapText="1"/>
    </xf>
    <xf numFmtId="0" fontId="5" fillId="0" borderId="7" xfId="1" applyFont="1" applyBorder="1" applyAlignment="1">
      <alignment wrapText="1"/>
    </xf>
    <xf numFmtId="0" fontId="4" fillId="0" borderId="0" xfId="1" applyFont="1" applyAlignment="1">
      <alignment wrapText="1"/>
    </xf>
    <xf numFmtId="165" fontId="4" fillId="5" borderId="6" xfId="2" applyNumberFormat="1" applyFont="1" applyFill="1" applyBorder="1"/>
    <xf numFmtId="165" fontId="4" fillId="5" borderId="0" xfId="2" applyNumberFormat="1" applyFont="1" applyFill="1" applyBorder="1"/>
    <xf numFmtId="165" fontId="4" fillId="5" borderId="7" xfId="2" applyNumberFormat="1" applyFont="1" applyFill="1" applyBorder="1"/>
    <xf numFmtId="0" fontId="6" fillId="0" borderId="0" xfId="1" applyFont="1" applyAlignment="1">
      <alignment wrapText="1"/>
    </xf>
    <xf numFmtId="0" fontId="4" fillId="0" borderId="0" xfId="1" applyFont="1"/>
    <xf numFmtId="165" fontId="4" fillId="0" borderId="6" xfId="2" applyNumberFormat="1" applyFont="1" applyBorder="1"/>
    <xf numFmtId="165" fontId="4" fillId="0" borderId="0" xfId="2" applyNumberFormat="1" applyFont="1" applyBorder="1"/>
    <xf numFmtId="165" fontId="4" fillId="0" borderId="7" xfId="2" applyNumberFormat="1" applyFont="1" applyBorder="1"/>
    <xf numFmtId="0" fontId="2" fillId="0" borderId="0" xfId="1" applyFont="1" applyFill="1" applyBorder="1"/>
    <xf numFmtId="166" fontId="4" fillId="2" borderId="8" xfId="2" applyNumberFormat="1" applyFont="1" applyFill="1" applyBorder="1"/>
    <xf numFmtId="166" fontId="4" fillId="2" borderId="9" xfId="2" applyNumberFormat="1" applyFont="1" applyFill="1" applyBorder="1"/>
    <xf numFmtId="166" fontId="4" fillId="2" borderId="10" xfId="2" applyNumberFormat="1" applyFont="1" applyFill="1" applyBorder="1"/>
    <xf numFmtId="166" fontId="4" fillId="2" borderId="11" xfId="2" applyNumberFormat="1" applyFont="1" applyFill="1" applyBorder="1"/>
    <xf numFmtId="0" fontId="0" fillId="0" borderId="0" xfId="0" applyAlignment="1">
      <alignment wrapText="1"/>
    </xf>
  </cellXfs>
  <cellStyles count="3">
    <cellStyle name="Komma 2" xfId="2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8571428571428575E-2"/>
          <c:y val="0.13181818181818181"/>
          <c:w val="0.60285714285714287"/>
          <c:h val="0.53636363636363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'Market Growth'!$A$1:$B$1</c:f>
              <c:strCache>
                <c:ptCount val="2"/>
                <c:pt idx="0">
                  <c:v>2010</c:v>
                </c:pt>
                <c:pt idx="1">
                  <c:v>2016F</c:v>
                </c:pt>
              </c:strCache>
            </c:strRef>
          </c:cat>
          <c:val>
            <c:numRef>
              <c:f>'Market Growth'!$A$2:$B$2</c:f>
              <c:numCache>
                <c:formatCode>General</c:formatCode>
                <c:ptCount val="2"/>
                <c:pt idx="0">
                  <c:v>2.6</c:v>
                </c:pt>
                <c:pt idx="1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99971760"/>
        <c:axId val="399975680"/>
      </c:barChart>
      <c:catAx>
        <c:axId val="39997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399975680"/>
        <c:crosses val="autoZero"/>
        <c:auto val="1"/>
        <c:lblAlgn val="ctr"/>
        <c:lblOffset val="100"/>
        <c:noMultiLvlLbl val="0"/>
      </c:catAx>
      <c:valAx>
        <c:axId val="3999756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€bn</a:t>
                </a:r>
              </a:p>
            </c:rich>
          </c:tx>
          <c:layout>
            <c:manualLayout>
              <c:xMode val="edge"/>
              <c:yMode val="edge"/>
              <c:x val="2.5714285714285714E-2"/>
              <c:y val="0.320410880458124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39997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8571428571428575E-2"/>
          <c:y val="0.13181818181818181"/>
          <c:w val="0.60285714285714287"/>
          <c:h val="0.53636363636363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8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'Market Growth'!$A$1:$B$1</c:f>
              <c:strCache>
                <c:ptCount val="2"/>
                <c:pt idx="0">
                  <c:v>2010</c:v>
                </c:pt>
                <c:pt idx="1">
                  <c:v>2016F</c:v>
                </c:pt>
              </c:strCache>
            </c:strRef>
          </c:cat>
          <c:val>
            <c:numRef>
              <c:f>'Market Growth'!$A$23:$B$23</c:f>
              <c:numCache>
                <c:formatCode>General</c:formatCode>
                <c:ptCount val="2"/>
                <c:pt idx="0">
                  <c:v>1.4</c:v>
                </c:pt>
                <c:pt idx="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99968624"/>
        <c:axId val="399972544"/>
      </c:barChart>
      <c:catAx>
        <c:axId val="39996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399972544"/>
        <c:crosses val="autoZero"/>
        <c:auto val="1"/>
        <c:lblAlgn val="ctr"/>
        <c:lblOffset val="100"/>
        <c:noMultiLvlLbl val="0"/>
      </c:catAx>
      <c:valAx>
        <c:axId val="3999725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€bn</a:t>
                </a:r>
              </a:p>
            </c:rich>
          </c:tx>
          <c:layout>
            <c:manualLayout>
              <c:xMode val="edge"/>
              <c:yMode val="edge"/>
              <c:x val="2.5714285714285714E-2"/>
              <c:y val="0.320410880458124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399968624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8655855899997"/>
          <c:y val="0.10793922619624313"/>
          <c:w val="0.70927021696252468"/>
          <c:h val="0.5801399092895814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Downside!$E$2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rgbClr val="00338D"/>
            </a:solidFill>
            <a:ln w="25400"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9418293794966402E-17"/>
                  <c:y val="-0.2161577598148192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Downside!$A$3:$A$9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Downside!$E$3:$E$9</c:f>
              <c:numCache>
                <c:formatCode>#,##0;\(#,##0\);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1.2000000000000002</c:v>
                </c:pt>
              </c:numCache>
            </c:numRef>
          </c:val>
        </c:ser>
        <c:ser>
          <c:idx val="0"/>
          <c:order val="1"/>
          <c:tx>
            <c:strRef>
              <c:f>Downside!$D$2</c:f>
              <c:strCache>
                <c:ptCount val="1"/>
                <c:pt idx="0">
                  <c:v>Clear</c:v>
                </c:pt>
              </c:strCache>
            </c:strRef>
          </c:tx>
          <c:spPr>
            <a:noFill/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Downside!$A$3:$A$9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Downside!$D$3:$D$9</c:f>
              <c:numCache>
                <c:formatCode>#,##0;\(#,##0\);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1.2000000000000002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Downside!$F$2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1.0561311906962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1.4320178826577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188365875899328E-16"/>
                  <c:y val="1.7174351548541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-3.0828510141447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6.1657020282894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2424482442653263E-7"/>
                  <c:y val="-2.8259467629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Downside!$A$3:$A$9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Downside!$F$3:$F$9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Downside!$G$2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2.9709146897483201E-17"/>
                  <c:y val="3.3516890679947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(0.1)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149004465683660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3.853563767680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8.7347445400766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\(#,##0\);\(#,##0\)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Downside!$A$3:$A$9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Downside!$G$3:$G$9</c:f>
              <c:numCache>
                <c:formatCode>#,##0;\(#,##0\);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Downside!$H$2</c:f>
              <c:strCache>
                <c:ptCount val="1"/>
                <c:pt idx="0">
                  <c:v>Positive cross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cat>
            <c:strRef>
              <c:f>Downside!$A$3:$A$9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Downside!$H$3:$H$9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Downside!$I$2</c:f>
              <c:strCache>
                <c:ptCount val="1"/>
                <c:pt idx="0">
                  <c:v>Negative cross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cat>
            <c:strRef>
              <c:f>Downside!$A$3:$A$9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Downside!$I$3:$I$9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Downside!$B$2</c:f>
              <c:strCache>
                <c:ptCount val="1"/>
                <c:pt idx="0">
                  <c:v>INPUT STANDALONE NUMBERS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Downside!$B$3:$B$9</c:f>
              <c:numCache>
                <c:formatCode>#,##0.0</c:formatCode>
                <c:ptCount val="7"/>
                <c:pt idx="0">
                  <c:v>1</c:v>
                </c:pt>
                <c:pt idx="6">
                  <c:v>1.2000000000000002</c:v>
                </c:pt>
              </c:numCache>
            </c:numRef>
          </c:val>
        </c:ser>
        <c:ser>
          <c:idx val="7"/>
          <c:order val="7"/>
          <c:tx>
            <c:strRef>
              <c:f>Downside!$C$2</c:f>
              <c:strCache>
                <c:ptCount val="1"/>
                <c:pt idx="0">
                  <c:v>INPUT MOVEMENT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Downside!$C$3:$C$9</c:f>
              <c:numCache>
                <c:formatCode>#,##0.0</c:formatCode>
                <c:ptCount val="7"/>
                <c:pt idx="1">
                  <c:v>-0.1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9969800"/>
        <c:axId val="399973328"/>
      </c:barChart>
      <c:catAx>
        <c:axId val="39996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997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973328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€m</a:t>
                </a:r>
              </a:p>
            </c:rich>
          </c:tx>
          <c:layout>
            <c:manualLayout>
              <c:xMode val="edge"/>
              <c:yMode val="edge"/>
              <c:x val="9.9279978537661594E-3"/>
              <c:y val="0.341258681442029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9969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itchFamily="34" charset="0"/>
          <a:ea typeface="Univers 45 Light"/>
          <a:cs typeface="Arial" pitchFamily="34" charset="0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8655855899997"/>
          <c:y val="0.10793922619624313"/>
          <c:w val="0.70927021696252468"/>
          <c:h val="0.5801399092895814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'Base case'!$E$2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rgbClr val="00338D"/>
            </a:solidFill>
            <a:ln w="25400"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9418293794966402E-17"/>
                  <c:y val="-0.2106152531529007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 case'!$A$3:$A$9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'Base case'!$E$3:$E$9</c:f>
              <c:numCache>
                <c:formatCode>#,##0;\(#,##0\);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</c:numCache>
            </c:numRef>
          </c:val>
        </c:ser>
        <c:ser>
          <c:idx val="0"/>
          <c:order val="1"/>
          <c:tx>
            <c:strRef>
              <c:f>'Base case'!$D$2</c:f>
              <c:strCache>
                <c:ptCount val="1"/>
                <c:pt idx="0">
                  <c:v>Clear</c:v>
                </c:pt>
              </c:strCache>
            </c:strRef>
          </c:tx>
          <c:spPr>
            <a:noFill/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'Base case'!$A$3:$A$9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'Base case'!$D$3:$D$9</c:f>
              <c:numCache>
                <c:formatCode>#,##0;\(#,##0\);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1.4</c:v>
                </c:pt>
                <c:pt idx="5">
                  <c:v>1.5999999999999999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'Base case'!$F$2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2410352836454554E-3"/>
                  <c:y val="5.01880524504425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7.84984782109661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188365875899328E-16"/>
                  <c:y val="5.468315627861264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-3.0828510141447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6.1657020282894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2424482442653263E-7"/>
                  <c:y val="-2.8259467629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 case'!$A$3:$A$9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'Base case'!$F$3:$F$9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'Base case'!$G$2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2.9709146897483201E-17"/>
                  <c:y val="3.3516890679947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(0.1)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149004465683660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3.853563767680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8.7347445400766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\(#,##0\);\(#,##0\)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 case'!$A$3:$A$9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'Base case'!$G$3:$G$9</c:f>
              <c:numCache>
                <c:formatCode>#,##0;\(#,##0\);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'Base case'!$H$2</c:f>
              <c:strCache>
                <c:ptCount val="1"/>
                <c:pt idx="0">
                  <c:v>Positive cross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cat>
            <c:strRef>
              <c:f>'Base case'!$A$3:$A$9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'Base case'!$H$3:$H$9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'Base case'!$I$2</c:f>
              <c:strCache>
                <c:ptCount val="1"/>
                <c:pt idx="0">
                  <c:v>Negative cross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cat>
            <c:strRef>
              <c:f>'Base case'!$A$3:$A$9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'Base case'!$I$3:$I$9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'Base case'!$B$2</c:f>
              <c:strCache>
                <c:ptCount val="1"/>
                <c:pt idx="0">
                  <c:v>INPUT STANDALONE NUMBERS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'Base case'!$B$3:$B$9</c:f>
              <c:numCache>
                <c:formatCode>#,##0.0</c:formatCode>
                <c:ptCount val="7"/>
                <c:pt idx="0">
                  <c:v>1</c:v>
                </c:pt>
                <c:pt idx="6">
                  <c:v>1.7</c:v>
                </c:pt>
              </c:numCache>
            </c:numRef>
          </c:val>
        </c:ser>
        <c:ser>
          <c:idx val="7"/>
          <c:order val="7"/>
          <c:tx>
            <c:strRef>
              <c:f>'Base case'!$C$2</c:f>
              <c:strCache>
                <c:ptCount val="1"/>
                <c:pt idx="0">
                  <c:v>INPUT MOVEMENT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'Base case'!$C$3:$C$9</c:f>
              <c:numCache>
                <c:formatCode>#,##0.0</c:formatCode>
                <c:ptCount val="7"/>
                <c:pt idx="1">
                  <c:v>-0.1</c:v>
                </c:pt>
                <c:pt idx="2">
                  <c:v>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9970584"/>
        <c:axId val="399970976"/>
      </c:barChart>
      <c:catAx>
        <c:axId val="39997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997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970976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€m</a:t>
                </a:r>
              </a:p>
            </c:rich>
          </c:tx>
          <c:layout>
            <c:manualLayout>
              <c:xMode val="edge"/>
              <c:yMode val="edge"/>
              <c:x val="9.9279978537661594E-3"/>
              <c:y val="0.341258681442029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9970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itchFamily="34" charset="0"/>
          <a:ea typeface="Univers 45 Light"/>
          <a:cs typeface="Arial" pitchFamily="34" charset="0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8655855899997"/>
          <c:y val="0.1799918128011829"/>
          <c:w val="0.70927021696252468"/>
          <c:h val="0.5080872591300795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Upside!$E$2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rgbClr val="00338D"/>
            </a:solidFill>
            <a:ln w="25400"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9418293794966402E-17"/>
                  <c:y val="-0.22170026647673763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Upside!$A$3:$A$9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Upside!$E$3:$E$9</c:f>
              <c:numCache>
                <c:formatCode>#,##0;\(#,##0\);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2.2000000000000002</c:v>
                </c:pt>
              </c:numCache>
            </c:numRef>
          </c:val>
        </c:ser>
        <c:ser>
          <c:idx val="0"/>
          <c:order val="1"/>
          <c:tx>
            <c:strRef>
              <c:f>Upside!$D$2</c:f>
              <c:strCache>
                <c:ptCount val="1"/>
                <c:pt idx="0">
                  <c:v>Clear</c:v>
                </c:pt>
              </c:strCache>
            </c:strRef>
          </c:tx>
          <c:spPr>
            <a:noFill/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Upside!$A$3:$A$9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Upside!$D$3:$D$9</c:f>
              <c:numCache>
                <c:formatCode>#,##0;\(#,##0\);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1.7000000000000002</c:v>
                </c:pt>
                <c:pt idx="5">
                  <c:v>2.1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Upside!$F$2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5.237014168742341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1.4320178826577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188365875899328E-16"/>
                  <c:y val="-3.2708208408724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-3.0828510141447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6.1657020282894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2424482442653263E-7"/>
                  <c:y val="-2.8259467629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Upside!$A$3:$A$9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Upside!$F$3:$F$9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0.4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Upside!$G$2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2.9709146897483201E-17"/>
                  <c:y val="3.90593973418661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(0.1)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149004465683660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3.853563767680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8.7347445400766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\(#,##0\);\(#,##0\)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Upside!$A$3:$A$9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Upside!$G$3:$G$9</c:f>
              <c:numCache>
                <c:formatCode>#,##0;\(#,##0\);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Upside!$H$2</c:f>
              <c:strCache>
                <c:ptCount val="1"/>
                <c:pt idx="0">
                  <c:v>Positive cross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cat>
            <c:strRef>
              <c:f>Upside!$A$3:$A$9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Upside!$H$3:$H$9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Upside!$I$2</c:f>
              <c:strCache>
                <c:ptCount val="1"/>
                <c:pt idx="0">
                  <c:v>Negative cross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cat>
            <c:strRef>
              <c:f>Upside!$A$3:$A$9</c:f>
              <c:strCache>
                <c:ptCount val="7"/>
                <c:pt idx="0">
                  <c:v>2009 
market 
size</c:v>
                </c:pt>
                <c:pt idx="1">
                  <c:v>Bottle 
market</c:v>
                </c:pt>
                <c:pt idx="2">
                  <c:v>Pallet 
pene-
tration</c:v>
                </c:pt>
                <c:pt idx="3">
                  <c:v>Plastic 
pads pene-
tration</c:v>
                </c:pt>
                <c:pt idx="4">
                  <c:v>Out-
sourcing 
share</c:v>
                </c:pt>
                <c:pt idx="5">
                  <c:v>Price 
change</c:v>
                </c:pt>
                <c:pt idx="6">
                  <c:v>2014f 
market 
size</c:v>
                </c:pt>
              </c:strCache>
            </c:strRef>
          </c:cat>
          <c:val>
            <c:numRef>
              <c:f>Upside!$I$3:$I$9</c:f>
              <c:numCache>
                <c:formatCode>#,##0;\(#,##0\);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Upside!$B$2</c:f>
              <c:strCache>
                <c:ptCount val="1"/>
                <c:pt idx="0">
                  <c:v>INPUT STANDALONE NUMBERS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Upside!$B$3:$B$9</c:f>
              <c:numCache>
                <c:formatCode>#,##0.0</c:formatCode>
                <c:ptCount val="7"/>
                <c:pt idx="0">
                  <c:v>1</c:v>
                </c:pt>
                <c:pt idx="6">
                  <c:v>2.2000000000000002</c:v>
                </c:pt>
              </c:numCache>
            </c:numRef>
          </c:val>
        </c:ser>
        <c:ser>
          <c:idx val="7"/>
          <c:order val="7"/>
          <c:tx>
            <c:strRef>
              <c:f>Upside!$C$2</c:f>
              <c:strCache>
                <c:ptCount val="1"/>
                <c:pt idx="0">
                  <c:v>INPUT MOVEMENT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Upside!$C$3:$C$9</c:f>
              <c:numCache>
                <c:formatCode>#,##0.0</c:formatCode>
                <c:ptCount val="7"/>
                <c:pt idx="1">
                  <c:v>-0.1</c:v>
                </c:pt>
                <c:pt idx="2">
                  <c:v>0</c:v>
                </c:pt>
                <c:pt idx="3">
                  <c:v>0.8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9974504"/>
        <c:axId val="399975288"/>
      </c:barChart>
      <c:catAx>
        <c:axId val="39997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997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975288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€m</a:t>
                </a:r>
              </a:p>
            </c:rich>
          </c:tx>
          <c:layout>
            <c:manualLayout>
              <c:xMode val="edge"/>
              <c:yMode val="edge"/>
              <c:x val="9.9279978537661594E-3"/>
              <c:y val="0.341258681442029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9974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itchFamily="34" charset="0"/>
          <a:ea typeface="Univers 45 Light"/>
          <a:cs typeface="Arial" pitchFamily="34" charset="0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0</xdr:row>
      <xdr:rowOff>14287</xdr:rowOff>
    </xdr:from>
    <xdr:to>
      <xdr:col>8</xdr:col>
      <xdr:colOff>530225</xdr:colOff>
      <xdr:row>17</xdr:row>
      <xdr:rowOff>55562</xdr:rowOff>
    </xdr:to>
    <xdr:graphicFrame macro="">
      <xdr:nvGraphicFramePr>
        <xdr:cNvPr id="2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628650</xdr:colOff>
      <xdr:row>14</xdr:row>
      <xdr:rowOff>157162</xdr:rowOff>
    </xdr:from>
    <xdr:to>
      <xdr:col>8</xdr:col>
      <xdr:colOff>501650</xdr:colOff>
      <xdr:row>32</xdr:row>
      <xdr:rowOff>36512</xdr:rowOff>
    </xdr:to>
    <xdr:graphicFrame macro="">
      <xdr:nvGraphicFramePr>
        <xdr:cNvPr id="3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289064</xdr:colOff>
      <xdr:row>14</xdr:row>
      <xdr:rowOff>20292</xdr:rowOff>
    </xdr:from>
    <xdr:to>
      <xdr:col>2</xdr:col>
      <xdr:colOff>911087</xdr:colOff>
      <xdr:row>26</xdr:row>
      <xdr:rowOff>125065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723900</xdr:colOff>
      <xdr:row>49</xdr:row>
      <xdr:rowOff>150034</xdr:rowOff>
    </xdr:from>
    <xdr:to>
      <xdr:col>5</xdr:col>
      <xdr:colOff>571500</xdr:colOff>
      <xdr:row>57</xdr:row>
      <xdr:rowOff>11360</xdr:rowOff>
    </xdr:to>
    <xdr:sp macro="" textlink="">
      <xdr:nvSpPr>
        <xdr:cNvPr id="3" name="TM_Guide153409111"/>
        <xdr:cNvSpPr/>
      </xdr:nvSpPr>
      <xdr:spPr>
        <a:xfrm>
          <a:off x="723900" y="11334750"/>
          <a:ext cx="5705475" cy="1314450"/>
        </a:xfrm>
        <a:prstGeom prst="rect">
          <a:avLst/>
        </a:prstGeom>
        <a:noFill/>
        <a:ln w="12700" cap="rnd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5</xdr:col>
      <xdr:colOff>285281</xdr:colOff>
      <xdr:row>31</xdr:row>
      <xdr:rowOff>157369</xdr:rowOff>
    </xdr:from>
    <xdr:to>
      <xdr:col>9</xdr:col>
      <xdr:colOff>132521</xdr:colOff>
      <xdr:row>39</xdr:row>
      <xdr:rowOff>20942</xdr:rowOff>
    </xdr:to>
    <xdr:sp macro="" textlink="">
      <xdr:nvSpPr>
        <xdr:cNvPr id="4" name="TM_Guide11240099"/>
        <xdr:cNvSpPr/>
      </xdr:nvSpPr>
      <xdr:spPr>
        <a:xfrm>
          <a:off x="6149368" y="8282608"/>
          <a:ext cx="2704740" cy="1321312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289064</xdr:colOff>
      <xdr:row>14</xdr:row>
      <xdr:rowOff>20292</xdr:rowOff>
    </xdr:from>
    <xdr:to>
      <xdr:col>2</xdr:col>
      <xdr:colOff>911087</xdr:colOff>
      <xdr:row>26</xdr:row>
      <xdr:rowOff>125065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723900</xdr:colOff>
      <xdr:row>49</xdr:row>
      <xdr:rowOff>150034</xdr:rowOff>
    </xdr:from>
    <xdr:to>
      <xdr:col>5</xdr:col>
      <xdr:colOff>571500</xdr:colOff>
      <xdr:row>57</xdr:row>
      <xdr:rowOff>11360</xdr:rowOff>
    </xdr:to>
    <xdr:sp macro="" textlink="">
      <xdr:nvSpPr>
        <xdr:cNvPr id="3" name="TM_Guide153409111"/>
        <xdr:cNvSpPr/>
      </xdr:nvSpPr>
      <xdr:spPr>
        <a:xfrm>
          <a:off x="723900" y="11494309"/>
          <a:ext cx="5705475" cy="1309126"/>
        </a:xfrm>
        <a:prstGeom prst="rect">
          <a:avLst/>
        </a:prstGeom>
        <a:noFill/>
        <a:ln w="12700" cap="rnd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5</xdr:col>
      <xdr:colOff>285281</xdr:colOff>
      <xdr:row>31</xdr:row>
      <xdr:rowOff>157369</xdr:rowOff>
    </xdr:from>
    <xdr:to>
      <xdr:col>9</xdr:col>
      <xdr:colOff>132521</xdr:colOff>
      <xdr:row>39</xdr:row>
      <xdr:rowOff>20942</xdr:rowOff>
    </xdr:to>
    <xdr:sp macro="" textlink="">
      <xdr:nvSpPr>
        <xdr:cNvPr id="4" name="TM_Guide11240099"/>
        <xdr:cNvSpPr/>
      </xdr:nvSpPr>
      <xdr:spPr>
        <a:xfrm>
          <a:off x="6143156" y="8244094"/>
          <a:ext cx="2704740" cy="1311373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289064</xdr:colOff>
      <xdr:row>14</xdr:row>
      <xdr:rowOff>20292</xdr:rowOff>
    </xdr:from>
    <xdr:to>
      <xdr:col>2</xdr:col>
      <xdr:colOff>911087</xdr:colOff>
      <xdr:row>26</xdr:row>
      <xdr:rowOff>125065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723900</xdr:colOff>
      <xdr:row>49</xdr:row>
      <xdr:rowOff>150034</xdr:rowOff>
    </xdr:from>
    <xdr:to>
      <xdr:col>5</xdr:col>
      <xdr:colOff>571500</xdr:colOff>
      <xdr:row>57</xdr:row>
      <xdr:rowOff>11360</xdr:rowOff>
    </xdr:to>
    <xdr:sp macro="" textlink="">
      <xdr:nvSpPr>
        <xdr:cNvPr id="3" name="TM_Guide153409111"/>
        <xdr:cNvSpPr/>
      </xdr:nvSpPr>
      <xdr:spPr>
        <a:xfrm>
          <a:off x="723900" y="11494309"/>
          <a:ext cx="5705475" cy="1309126"/>
        </a:xfrm>
        <a:prstGeom prst="rect">
          <a:avLst/>
        </a:prstGeom>
        <a:noFill/>
        <a:ln w="12700" cap="rnd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5</xdr:col>
      <xdr:colOff>285281</xdr:colOff>
      <xdr:row>31</xdr:row>
      <xdr:rowOff>157369</xdr:rowOff>
    </xdr:from>
    <xdr:to>
      <xdr:col>9</xdr:col>
      <xdr:colOff>132521</xdr:colOff>
      <xdr:row>39</xdr:row>
      <xdr:rowOff>20942</xdr:rowOff>
    </xdr:to>
    <xdr:sp macro="" textlink="">
      <xdr:nvSpPr>
        <xdr:cNvPr id="4" name="TM_Guide11240099"/>
        <xdr:cNvSpPr/>
      </xdr:nvSpPr>
      <xdr:spPr>
        <a:xfrm>
          <a:off x="6143156" y="8244094"/>
          <a:ext cx="2704740" cy="1311373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</sheetNames>
    <sheetDataSet>
      <sheetData sheetId="0"/>
      <sheetData sheetId="1"/>
      <sheetData sheetId="2"/>
      <sheetData sheetId="3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</sheetNames>
    <sheetDataSet>
      <sheetData sheetId="0"/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</sheetNames>
    <sheetDataSet>
      <sheetData sheetId="0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D3">
            <v>0.03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G40" sqref="G40"/>
    </sheetView>
  </sheetViews>
  <sheetFormatPr defaultColWidth="11.42578125" defaultRowHeight="12.75" x14ac:dyDescent="0.2"/>
  <sheetData>
    <row r="1" spans="1:2" x14ac:dyDescent="0.2">
      <c r="A1">
        <v>2010</v>
      </c>
      <c r="B1" t="s">
        <v>0</v>
      </c>
    </row>
    <row r="2" spans="1:2" x14ac:dyDescent="0.2">
      <c r="A2">
        <v>2.6</v>
      </c>
      <c r="B2">
        <v>3.1</v>
      </c>
    </row>
    <row r="22" spans="1:2" x14ac:dyDescent="0.2">
      <c r="A22">
        <v>2010</v>
      </c>
      <c r="B22" t="s">
        <v>0</v>
      </c>
    </row>
    <row r="23" spans="1:2" x14ac:dyDescent="0.2">
      <c r="A23">
        <v>1.4</v>
      </c>
      <c r="B23">
        <v>1.6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showGridLines="0" topLeftCell="A13" zoomScale="115" zoomScaleNormal="115" workbookViewId="0">
      <selection activeCell="A34" sqref="A34"/>
    </sheetView>
  </sheetViews>
  <sheetFormatPr defaultColWidth="9.140625" defaultRowHeight="14.25" x14ac:dyDescent="0.2"/>
  <cols>
    <col min="1" max="1" width="32.28515625" style="16" bestFit="1" customWidth="1"/>
    <col min="2" max="2" width="17.140625" style="16" customWidth="1"/>
    <col min="3" max="3" width="15.140625" style="16" customWidth="1"/>
    <col min="4" max="4" width="10.28515625" style="16" customWidth="1"/>
    <col min="5" max="5" width="13" style="16" customWidth="1"/>
    <col min="6" max="6" width="10.7109375" style="16" customWidth="1"/>
    <col min="7" max="7" width="10.5703125" style="16" customWidth="1"/>
    <col min="8" max="8" width="11.140625" style="16" customWidth="1"/>
    <col min="9" max="9" width="10.42578125" style="16" customWidth="1"/>
    <col min="10" max="11" width="9.140625" style="16" customWidth="1"/>
    <col min="12" max="12" width="54.42578125" style="16" customWidth="1"/>
    <col min="13" max="16384" width="9.140625" style="16"/>
  </cols>
  <sheetData>
    <row r="1" spans="1:12" s="5" customFormat="1" ht="31.5" customHeight="1" thickTop="1" thickBot="1" x14ac:dyDescent="0.25">
      <c r="A1" s="1" t="s">
        <v>1</v>
      </c>
      <c r="B1" s="1"/>
      <c r="C1" s="1"/>
      <c r="D1" s="2" t="s">
        <v>2</v>
      </c>
      <c r="E1" s="3"/>
      <c r="F1" s="3"/>
      <c r="G1" s="3"/>
      <c r="H1" s="3"/>
      <c r="I1" s="3"/>
      <c r="J1" s="3"/>
      <c r="K1" s="4"/>
    </row>
    <row r="2" spans="1:12" s="11" customFormat="1" ht="45.75" thickBot="1" x14ac:dyDescent="0.3">
      <c r="A2" s="6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10" t="s">
        <v>13</v>
      </c>
    </row>
    <row r="3" spans="1:12" ht="38.25" x14ac:dyDescent="0.2">
      <c r="A3" s="25" t="s">
        <v>16</v>
      </c>
      <c r="B3" s="21">
        <v>1</v>
      </c>
      <c r="C3" s="22"/>
      <c r="D3" s="12">
        <f>IF(OR(F3&lt;0,G3&lt;0),CHOOSE(K3,D2+E2-F2+G3,D2+E2-F3+G2,0,0),CHOOSE(K3,D2+E2+F2-G3,D2+E2+F3-G2,0,0))</f>
        <v>0</v>
      </c>
      <c r="E3" s="13">
        <f>B3</f>
        <v>1</v>
      </c>
      <c r="F3" s="13">
        <f>CHOOSE(K3,IF(C3&gt;0,IF(H3&lt;0,C3+H3,C3),0),IF(C3&gt;0,IF(H3&lt;0,-(C3+H3),-C3),0),IF(H3&lt;0,J3,0),0)</f>
        <v>0</v>
      </c>
      <c r="G3" s="13">
        <f>CHOOSE(K3,IF(C3&lt;0,IF(I3&gt;0,-C3-I3,-C3),0),IF(C3&lt;0,IF(I3&gt;0,C3+I3,C3),0),IF(I3&gt;0,J3,0),0)</f>
        <v>0</v>
      </c>
      <c r="H3" s="13">
        <f>IF(ISERROR(J2&lt;0),0,IF(J2&lt;0,IF(J3&gt;0,J2,0),0))</f>
        <v>0</v>
      </c>
      <c r="I3" s="13">
        <f>IF(ISERROR(J2&gt;0),0,IF(J2&gt;0,IF(J3&lt;0,J2,0),0))</f>
        <v>0</v>
      </c>
      <c r="J3" s="13">
        <f>IF(ISERROR(IF(C3=0,IF(B3=J2,J2,J2+B3),C3+J2)),C3+B3,IF(C3=0,IF(B3=J2,J2,J2+B3),C3+J2))</f>
        <v>1</v>
      </c>
      <c r="K3" s="14">
        <f>IF(E3=0,IF(OR(H3 &lt;0,I3&gt;0),3,IF(J3&gt;0,1,2)),4)</f>
        <v>4</v>
      </c>
      <c r="L3" s="15" t="s">
        <v>14</v>
      </c>
    </row>
    <row r="4" spans="1:12" ht="25.5" x14ac:dyDescent="0.2">
      <c r="A4" s="25" t="s">
        <v>17</v>
      </c>
      <c r="B4" s="23"/>
      <c r="C4" s="24">
        <v>-0.1</v>
      </c>
      <c r="D4" s="17">
        <f t="shared" ref="D4:D9" si="0">IF(OR(F4&lt;0,G4&lt;0),CHOOSE(K4,D3+E3-F3+G4,D3+E3-F4+G3,0,0),CHOOSE(K4,D3+E3+F3-G4,D3+E3+F4-G3,0,0))</f>
        <v>0.9</v>
      </c>
      <c r="E4" s="18">
        <f t="shared" ref="E4:E9" si="1">B4</f>
        <v>0</v>
      </c>
      <c r="F4" s="18">
        <f t="shared" ref="F4:F9" si="2">CHOOSE(K4,IF(C4&gt;0,IF(H4&lt;0,C4+H4,C4),0),IF(C4&gt;0,IF(H4&lt;0,-(C4+H4),-C4),0),IF(H4&lt;0,J4,0),0)</f>
        <v>0</v>
      </c>
      <c r="G4" s="18">
        <f t="shared" ref="G4:G9" si="3">CHOOSE(K4,IF(C4&lt;0,IF(I4&gt;0,-C4-I4,-C4),0),IF(C4&lt;0,IF(I4&gt;0,C4+I4,C4),0),IF(I4&gt;0,J4,0),0)</f>
        <v>0.1</v>
      </c>
      <c r="H4" s="18">
        <f t="shared" ref="H4:H9" si="4">IF(ISERROR(J3&lt;0),0,IF(J3&lt;0,IF(J4&gt;0,J3,0),0))</f>
        <v>0</v>
      </c>
      <c r="I4" s="18">
        <f t="shared" ref="I4:I9" si="5">IF(ISERROR(J3&gt;0),0,IF(J3&gt;0,IF(J4&lt;0,J3,0),0))</f>
        <v>0</v>
      </c>
      <c r="J4" s="18">
        <f t="shared" ref="J4:J9" si="6">IF(ISERROR(IF(C4=0,IF(B4=J3,J3,J3+B4),C4+J3)),C4+B4,IF(C4=0,IF(B4=J3,J3,J3+B4),C4+J3))</f>
        <v>0.9</v>
      </c>
      <c r="K4" s="19">
        <f t="shared" ref="K4:K9" si="7">IF(E4=0,IF(OR(H4 &lt;0,I4&gt;0),3,IF(J4&gt;0,1,2)),4)</f>
        <v>1</v>
      </c>
    </row>
    <row r="5" spans="1:12" ht="38.25" x14ac:dyDescent="0.2">
      <c r="A5" s="25" t="s">
        <v>19</v>
      </c>
      <c r="B5" s="23"/>
      <c r="C5" s="24">
        <v>0</v>
      </c>
      <c r="D5" s="17">
        <f t="shared" si="0"/>
        <v>0.9</v>
      </c>
      <c r="E5" s="18">
        <f t="shared" si="1"/>
        <v>0</v>
      </c>
      <c r="F5" s="18">
        <f t="shared" si="2"/>
        <v>0</v>
      </c>
      <c r="G5" s="18">
        <f t="shared" si="3"/>
        <v>0</v>
      </c>
      <c r="H5" s="18">
        <f t="shared" si="4"/>
        <v>0</v>
      </c>
      <c r="I5" s="18">
        <f t="shared" si="5"/>
        <v>0</v>
      </c>
      <c r="J5" s="18">
        <f t="shared" si="6"/>
        <v>0.9</v>
      </c>
      <c r="K5" s="19">
        <f t="shared" si="7"/>
        <v>1</v>
      </c>
    </row>
    <row r="6" spans="1:12" ht="38.25" x14ac:dyDescent="0.2">
      <c r="A6" s="25" t="s">
        <v>18</v>
      </c>
      <c r="B6" s="23"/>
      <c r="C6" s="24">
        <v>0.2</v>
      </c>
      <c r="D6" s="17">
        <f t="shared" si="0"/>
        <v>0.9</v>
      </c>
      <c r="E6" s="18">
        <f t="shared" si="1"/>
        <v>0</v>
      </c>
      <c r="F6" s="18">
        <f t="shared" si="2"/>
        <v>0.2</v>
      </c>
      <c r="G6" s="18">
        <f t="shared" si="3"/>
        <v>0</v>
      </c>
      <c r="H6" s="18">
        <f t="shared" si="4"/>
        <v>0</v>
      </c>
      <c r="I6" s="18">
        <f t="shared" si="5"/>
        <v>0</v>
      </c>
      <c r="J6" s="18">
        <f t="shared" si="6"/>
        <v>1.1000000000000001</v>
      </c>
      <c r="K6" s="19">
        <f t="shared" si="7"/>
        <v>1</v>
      </c>
    </row>
    <row r="7" spans="1:12" ht="38.25" x14ac:dyDescent="0.2">
      <c r="A7" s="25" t="s">
        <v>20</v>
      </c>
      <c r="B7" s="23"/>
      <c r="C7" s="24">
        <v>0.1</v>
      </c>
      <c r="D7" s="17">
        <f t="shared" si="0"/>
        <v>1.1000000000000001</v>
      </c>
      <c r="E7" s="18">
        <f t="shared" si="1"/>
        <v>0</v>
      </c>
      <c r="F7" s="18">
        <f t="shared" si="2"/>
        <v>0.1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1.2000000000000002</v>
      </c>
      <c r="K7" s="19">
        <f t="shared" si="7"/>
        <v>1</v>
      </c>
    </row>
    <row r="8" spans="1:12" ht="25.5" x14ac:dyDescent="0.2">
      <c r="A8" s="25" t="s">
        <v>21</v>
      </c>
      <c r="B8" s="23"/>
      <c r="C8" s="24">
        <v>0</v>
      </c>
      <c r="D8" s="17">
        <f t="shared" si="0"/>
        <v>1.2000000000000002</v>
      </c>
      <c r="E8" s="18">
        <f t="shared" si="1"/>
        <v>0</v>
      </c>
      <c r="F8" s="18">
        <f t="shared" si="2"/>
        <v>0</v>
      </c>
      <c r="G8" s="18">
        <f t="shared" si="3"/>
        <v>0</v>
      </c>
      <c r="H8" s="18">
        <f t="shared" si="4"/>
        <v>0</v>
      </c>
      <c r="I8" s="18">
        <f t="shared" si="5"/>
        <v>0</v>
      </c>
      <c r="J8" s="18">
        <f t="shared" si="6"/>
        <v>1.2000000000000002</v>
      </c>
      <c r="K8" s="19">
        <f t="shared" si="7"/>
        <v>1</v>
      </c>
    </row>
    <row r="9" spans="1:12" ht="38.25" x14ac:dyDescent="0.2">
      <c r="A9" s="25" t="s">
        <v>22</v>
      </c>
      <c r="B9" s="23">
        <f>SUM(B3:C8)</f>
        <v>1.2000000000000002</v>
      </c>
      <c r="C9" s="24"/>
      <c r="D9" s="17">
        <f t="shared" si="0"/>
        <v>0</v>
      </c>
      <c r="E9" s="18">
        <f t="shared" si="1"/>
        <v>1.2000000000000002</v>
      </c>
      <c r="F9" s="18">
        <f t="shared" si="2"/>
        <v>0</v>
      </c>
      <c r="G9" s="18">
        <f t="shared" si="3"/>
        <v>0</v>
      </c>
      <c r="H9" s="18">
        <f t="shared" si="4"/>
        <v>0</v>
      </c>
      <c r="I9" s="18">
        <f t="shared" si="5"/>
        <v>0</v>
      </c>
      <c r="J9" s="18">
        <f t="shared" si="6"/>
        <v>1.2000000000000002</v>
      </c>
      <c r="K9" s="19">
        <f t="shared" si="7"/>
        <v>4</v>
      </c>
    </row>
    <row r="11" spans="1:12" ht="18" x14ac:dyDescent="0.25">
      <c r="A11" s="20" t="s">
        <v>15</v>
      </c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showGridLines="0" topLeftCell="A16" zoomScale="115" zoomScaleNormal="115" workbookViewId="0">
      <selection activeCell="A27" sqref="A27"/>
    </sheetView>
  </sheetViews>
  <sheetFormatPr defaultColWidth="9.140625" defaultRowHeight="14.25" x14ac:dyDescent="0.2"/>
  <cols>
    <col min="1" max="1" width="32.28515625" style="16" bestFit="1" customWidth="1"/>
    <col min="2" max="2" width="17.140625" style="16" customWidth="1"/>
    <col min="3" max="3" width="15.140625" style="16" customWidth="1"/>
    <col min="4" max="4" width="10.28515625" style="16" customWidth="1"/>
    <col min="5" max="5" width="13" style="16" customWidth="1"/>
    <col min="6" max="6" width="10.7109375" style="16" customWidth="1"/>
    <col min="7" max="7" width="10.5703125" style="16" customWidth="1"/>
    <col min="8" max="8" width="11.140625" style="16" customWidth="1"/>
    <col min="9" max="9" width="10.42578125" style="16" customWidth="1"/>
    <col min="10" max="11" width="9.140625" style="16" customWidth="1"/>
    <col min="12" max="12" width="54.42578125" style="16" customWidth="1"/>
    <col min="13" max="16384" width="9.140625" style="16"/>
  </cols>
  <sheetData>
    <row r="1" spans="1:12" s="5" customFormat="1" ht="31.5" customHeight="1" thickTop="1" thickBot="1" x14ac:dyDescent="0.25">
      <c r="A1" s="1" t="s">
        <v>1</v>
      </c>
      <c r="B1" s="1"/>
      <c r="C1" s="1"/>
      <c r="D1" s="2" t="s">
        <v>2</v>
      </c>
      <c r="E1" s="3"/>
      <c r="F1" s="3"/>
      <c r="G1" s="3"/>
      <c r="H1" s="3"/>
      <c r="I1" s="3"/>
      <c r="J1" s="3"/>
      <c r="K1" s="4"/>
    </row>
    <row r="2" spans="1:12" s="11" customFormat="1" ht="45.75" thickBot="1" x14ac:dyDescent="0.3">
      <c r="A2" s="6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10" t="s">
        <v>13</v>
      </c>
    </row>
    <row r="3" spans="1:12" ht="38.25" x14ac:dyDescent="0.2">
      <c r="A3" s="25" t="s">
        <v>16</v>
      </c>
      <c r="B3" s="21">
        <v>1</v>
      </c>
      <c r="C3" s="22"/>
      <c r="D3" s="12">
        <f>IF(OR(F3&lt;0,G3&lt;0),CHOOSE(K3,D2+E2-F2+G3,D2+E2-F3+G2,0,0),CHOOSE(K3,D2+E2+F2-G3,D2+E2+F3-G2,0,0))</f>
        <v>0</v>
      </c>
      <c r="E3" s="13">
        <f>B3</f>
        <v>1</v>
      </c>
      <c r="F3" s="13">
        <f>CHOOSE(K3,IF(C3&gt;0,IF(H3&lt;0,C3+H3,C3),0),IF(C3&gt;0,IF(H3&lt;0,-(C3+H3),-C3),0),IF(H3&lt;0,J3,0),0)</f>
        <v>0</v>
      </c>
      <c r="G3" s="13">
        <f>CHOOSE(K3,IF(C3&lt;0,IF(I3&gt;0,-C3-I3,-C3),0),IF(C3&lt;0,IF(I3&gt;0,C3+I3,C3),0),IF(I3&gt;0,J3,0),0)</f>
        <v>0</v>
      </c>
      <c r="H3" s="13">
        <f>IF(ISERROR(J2&lt;0),0,IF(J2&lt;0,IF(J3&gt;0,J2,0),0))</f>
        <v>0</v>
      </c>
      <c r="I3" s="13">
        <f>IF(ISERROR(J2&gt;0),0,IF(J2&gt;0,IF(J3&lt;0,J2,0),0))</f>
        <v>0</v>
      </c>
      <c r="J3" s="13">
        <f>IF(ISERROR(IF(C3=0,IF(B3=J2,J2,J2+B3),C3+J2)),C3+B3,IF(C3=0,IF(B3=J2,J2,J2+B3),C3+J2))</f>
        <v>1</v>
      </c>
      <c r="K3" s="14">
        <f>IF(E3=0,IF(OR(H3 &lt;0,I3&gt;0),3,IF(J3&gt;0,1,2)),4)</f>
        <v>4</v>
      </c>
      <c r="L3" s="15" t="s">
        <v>14</v>
      </c>
    </row>
    <row r="4" spans="1:12" ht="25.5" x14ac:dyDescent="0.2">
      <c r="A4" s="25" t="s">
        <v>17</v>
      </c>
      <c r="B4" s="23"/>
      <c r="C4" s="24">
        <v>-0.1</v>
      </c>
      <c r="D4" s="17">
        <f t="shared" ref="D4:D9" si="0">IF(OR(F4&lt;0,G4&lt;0),CHOOSE(K4,D3+E3-F3+G4,D3+E3-F4+G3,0,0),CHOOSE(K4,D3+E3+F3-G4,D3+E3+F4-G3,0,0))</f>
        <v>0.9</v>
      </c>
      <c r="E4" s="18">
        <f t="shared" ref="E4:E9" si="1">B4</f>
        <v>0</v>
      </c>
      <c r="F4" s="18">
        <f t="shared" ref="F4:F9" si="2">CHOOSE(K4,IF(C4&gt;0,IF(H4&lt;0,C4+H4,C4),0),IF(C4&gt;0,IF(H4&lt;0,-(C4+H4),-C4),0),IF(H4&lt;0,J4,0),0)</f>
        <v>0</v>
      </c>
      <c r="G4" s="18">
        <f t="shared" ref="G4:G9" si="3">CHOOSE(K4,IF(C4&lt;0,IF(I4&gt;0,-C4-I4,-C4),0),IF(C4&lt;0,IF(I4&gt;0,C4+I4,C4),0),IF(I4&gt;0,J4,0),0)</f>
        <v>0.1</v>
      </c>
      <c r="H4" s="18">
        <f t="shared" ref="H4:H9" si="4">IF(ISERROR(J3&lt;0),0,IF(J3&lt;0,IF(J4&gt;0,J3,0),0))</f>
        <v>0</v>
      </c>
      <c r="I4" s="18">
        <f t="shared" ref="I4:I9" si="5">IF(ISERROR(J3&gt;0),0,IF(J3&gt;0,IF(J4&lt;0,J3,0),0))</f>
        <v>0</v>
      </c>
      <c r="J4" s="18">
        <f t="shared" ref="J4:J9" si="6">IF(ISERROR(IF(C4=0,IF(B4=J3,J3,J3+B4),C4+J3)),C4+B4,IF(C4=0,IF(B4=J3,J3,J3+B4),C4+J3))</f>
        <v>0.9</v>
      </c>
      <c r="K4" s="19">
        <f t="shared" ref="K4:K9" si="7">IF(E4=0,IF(OR(H4 &lt;0,I4&gt;0),3,IF(J4&gt;0,1,2)),4)</f>
        <v>1</v>
      </c>
    </row>
    <row r="5" spans="1:12" ht="38.25" x14ac:dyDescent="0.2">
      <c r="A5" s="25" t="s">
        <v>19</v>
      </c>
      <c r="B5" s="23"/>
      <c r="C5" s="24">
        <v>0</v>
      </c>
      <c r="D5" s="17">
        <f t="shared" si="0"/>
        <v>0.9</v>
      </c>
      <c r="E5" s="18">
        <f t="shared" si="1"/>
        <v>0</v>
      </c>
      <c r="F5" s="18">
        <f t="shared" si="2"/>
        <v>0</v>
      </c>
      <c r="G5" s="18">
        <f t="shared" si="3"/>
        <v>0</v>
      </c>
      <c r="H5" s="18">
        <f t="shared" si="4"/>
        <v>0</v>
      </c>
      <c r="I5" s="18">
        <f t="shared" si="5"/>
        <v>0</v>
      </c>
      <c r="J5" s="18">
        <f t="shared" si="6"/>
        <v>0.9</v>
      </c>
      <c r="K5" s="19">
        <f t="shared" si="7"/>
        <v>1</v>
      </c>
    </row>
    <row r="6" spans="1:12" ht="38.25" x14ac:dyDescent="0.2">
      <c r="A6" s="25" t="s">
        <v>18</v>
      </c>
      <c r="B6" s="23"/>
      <c r="C6" s="24">
        <v>0.5</v>
      </c>
      <c r="D6" s="17">
        <f t="shared" si="0"/>
        <v>0.9</v>
      </c>
      <c r="E6" s="18">
        <f t="shared" si="1"/>
        <v>0</v>
      </c>
      <c r="F6" s="18">
        <f t="shared" si="2"/>
        <v>0.5</v>
      </c>
      <c r="G6" s="18">
        <f t="shared" si="3"/>
        <v>0</v>
      </c>
      <c r="H6" s="18">
        <f t="shared" si="4"/>
        <v>0</v>
      </c>
      <c r="I6" s="18">
        <f t="shared" si="5"/>
        <v>0</v>
      </c>
      <c r="J6" s="18">
        <f t="shared" si="6"/>
        <v>1.4</v>
      </c>
      <c r="K6" s="19">
        <f t="shared" si="7"/>
        <v>1</v>
      </c>
    </row>
    <row r="7" spans="1:12" ht="38.25" x14ac:dyDescent="0.2">
      <c r="A7" s="25" t="s">
        <v>20</v>
      </c>
      <c r="B7" s="23"/>
      <c r="C7" s="24">
        <v>0.2</v>
      </c>
      <c r="D7" s="17">
        <f t="shared" si="0"/>
        <v>1.4</v>
      </c>
      <c r="E7" s="18">
        <f t="shared" si="1"/>
        <v>0</v>
      </c>
      <c r="F7" s="18">
        <f t="shared" si="2"/>
        <v>0.2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1.5999999999999999</v>
      </c>
      <c r="K7" s="19">
        <f t="shared" si="7"/>
        <v>1</v>
      </c>
    </row>
    <row r="8" spans="1:12" ht="25.5" x14ac:dyDescent="0.2">
      <c r="A8" s="25" t="s">
        <v>21</v>
      </c>
      <c r="B8" s="23"/>
      <c r="C8" s="24">
        <v>0.1</v>
      </c>
      <c r="D8" s="17">
        <f t="shared" si="0"/>
        <v>1.5999999999999999</v>
      </c>
      <c r="E8" s="18">
        <f t="shared" si="1"/>
        <v>0</v>
      </c>
      <c r="F8" s="18">
        <f t="shared" si="2"/>
        <v>0.1</v>
      </c>
      <c r="G8" s="18">
        <f t="shared" si="3"/>
        <v>0</v>
      </c>
      <c r="H8" s="18">
        <f t="shared" si="4"/>
        <v>0</v>
      </c>
      <c r="I8" s="18">
        <f t="shared" si="5"/>
        <v>0</v>
      </c>
      <c r="J8" s="18">
        <f t="shared" si="6"/>
        <v>1.7</v>
      </c>
      <c r="K8" s="19">
        <f t="shared" si="7"/>
        <v>1</v>
      </c>
    </row>
    <row r="9" spans="1:12" ht="38.25" x14ac:dyDescent="0.2">
      <c r="A9" s="25" t="s">
        <v>22</v>
      </c>
      <c r="B9" s="23">
        <f>SUM(B3:C8)</f>
        <v>1.7</v>
      </c>
      <c r="C9" s="24"/>
      <c r="D9" s="17">
        <f t="shared" si="0"/>
        <v>0</v>
      </c>
      <c r="E9" s="18">
        <f t="shared" si="1"/>
        <v>1.7</v>
      </c>
      <c r="F9" s="18">
        <f t="shared" si="2"/>
        <v>0</v>
      </c>
      <c r="G9" s="18">
        <f t="shared" si="3"/>
        <v>0</v>
      </c>
      <c r="H9" s="18">
        <f t="shared" si="4"/>
        <v>0</v>
      </c>
      <c r="I9" s="18">
        <f t="shared" si="5"/>
        <v>0</v>
      </c>
      <c r="J9" s="18">
        <f t="shared" si="6"/>
        <v>1.7</v>
      </c>
      <c r="K9" s="19">
        <f t="shared" si="7"/>
        <v>4</v>
      </c>
    </row>
    <row r="11" spans="1:12" ht="18" x14ac:dyDescent="0.25">
      <c r="A11" s="20" t="s">
        <v>15</v>
      </c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showGridLines="0" topLeftCell="A7" zoomScale="115" zoomScaleNormal="115" workbookViewId="0">
      <selection activeCell="C9" sqref="C9"/>
    </sheetView>
  </sheetViews>
  <sheetFormatPr defaultColWidth="9.140625" defaultRowHeight="14.25" x14ac:dyDescent="0.2"/>
  <cols>
    <col min="1" max="1" width="32.28515625" style="16" bestFit="1" customWidth="1"/>
    <col min="2" max="2" width="17.140625" style="16" customWidth="1"/>
    <col min="3" max="3" width="15.140625" style="16" customWidth="1"/>
    <col min="4" max="4" width="10.28515625" style="16" customWidth="1"/>
    <col min="5" max="5" width="13" style="16" customWidth="1"/>
    <col min="6" max="6" width="10.7109375" style="16" customWidth="1"/>
    <col min="7" max="7" width="10.5703125" style="16" customWidth="1"/>
    <col min="8" max="8" width="11.140625" style="16" customWidth="1"/>
    <col min="9" max="9" width="10.42578125" style="16" customWidth="1"/>
    <col min="10" max="11" width="9.140625" style="16" customWidth="1"/>
    <col min="12" max="12" width="54.42578125" style="16" customWidth="1"/>
    <col min="13" max="16384" width="9.140625" style="16"/>
  </cols>
  <sheetData>
    <row r="1" spans="1:12" s="5" customFormat="1" ht="31.5" customHeight="1" thickTop="1" thickBot="1" x14ac:dyDescent="0.25">
      <c r="A1" s="1" t="s">
        <v>1</v>
      </c>
      <c r="B1" s="1"/>
      <c r="C1" s="1"/>
      <c r="D1" s="2" t="s">
        <v>2</v>
      </c>
      <c r="E1" s="3"/>
      <c r="F1" s="3"/>
      <c r="G1" s="3"/>
      <c r="H1" s="3"/>
      <c r="I1" s="3"/>
      <c r="J1" s="3"/>
      <c r="K1" s="4"/>
    </row>
    <row r="2" spans="1:12" s="11" customFormat="1" ht="45.75" thickBot="1" x14ac:dyDescent="0.3">
      <c r="A2" s="6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10" t="s">
        <v>13</v>
      </c>
    </row>
    <row r="3" spans="1:12" ht="38.25" x14ac:dyDescent="0.2">
      <c r="A3" s="25" t="s">
        <v>16</v>
      </c>
      <c r="B3" s="21">
        <v>1</v>
      </c>
      <c r="C3" s="22"/>
      <c r="D3" s="12">
        <f>IF(OR(F3&lt;0,G3&lt;0),CHOOSE(K3,D2+E2-F2+G3,D2+E2-F3+G2,0,0),CHOOSE(K3,D2+E2+F2-G3,D2+E2+F3-G2,0,0))</f>
        <v>0</v>
      </c>
      <c r="E3" s="13">
        <f>B3</f>
        <v>1</v>
      </c>
      <c r="F3" s="13">
        <f>CHOOSE(K3,IF(C3&gt;0,IF(H3&lt;0,C3+H3,C3),0),IF(C3&gt;0,IF(H3&lt;0,-(C3+H3),-C3),0),IF(H3&lt;0,J3,0),0)</f>
        <v>0</v>
      </c>
      <c r="G3" s="13">
        <f>CHOOSE(K3,IF(C3&lt;0,IF(I3&gt;0,-C3-I3,-C3),0),IF(C3&lt;0,IF(I3&gt;0,C3+I3,C3),0),IF(I3&gt;0,J3,0),0)</f>
        <v>0</v>
      </c>
      <c r="H3" s="13">
        <f>IF(ISERROR(J2&lt;0),0,IF(J2&lt;0,IF(J3&gt;0,J2,0),0))</f>
        <v>0</v>
      </c>
      <c r="I3" s="13">
        <f>IF(ISERROR(J2&gt;0),0,IF(J2&gt;0,IF(J3&lt;0,J2,0),0))</f>
        <v>0</v>
      </c>
      <c r="J3" s="13">
        <f>IF(ISERROR(IF(C3=0,IF(B3=J2,J2,J2+B3),C3+J2)),C3+B3,IF(C3=0,IF(B3=J2,J2,J2+B3),C3+J2))</f>
        <v>1</v>
      </c>
      <c r="K3" s="14">
        <f>IF(E3=0,IF(OR(H3 &lt;0,I3&gt;0),3,IF(J3&gt;0,1,2)),4)</f>
        <v>4</v>
      </c>
      <c r="L3" s="15" t="s">
        <v>14</v>
      </c>
    </row>
    <row r="4" spans="1:12" ht="25.5" x14ac:dyDescent="0.2">
      <c r="A4" s="25" t="s">
        <v>17</v>
      </c>
      <c r="B4" s="23"/>
      <c r="C4" s="24">
        <v>-0.1</v>
      </c>
      <c r="D4" s="17">
        <f t="shared" ref="D4:D9" si="0">IF(OR(F4&lt;0,G4&lt;0),CHOOSE(K4,D3+E3-F3+G4,D3+E3-F4+G3,0,0),CHOOSE(K4,D3+E3+F3-G4,D3+E3+F4-G3,0,0))</f>
        <v>0.9</v>
      </c>
      <c r="E4" s="18">
        <f t="shared" ref="E4:E9" si="1">B4</f>
        <v>0</v>
      </c>
      <c r="F4" s="18">
        <f t="shared" ref="F4:F9" si="2">CHOOSE(K4,IF(C4&gt;0,IF(H4&lt;0,C4+H4,C4),0),IF(C4&gt;0,IF(H4&lt;0,-(C4+H4),-C4),0),IF(H4&lt;0,J4,0),0)</f>
        <v>0</v>
      </c>
      <c r="G4" s="18">
        <f t="shared" ref="G4:G9" si="3">CHOOSE(K4,IF(C4&lt;0,IF(I4&gt;0,-C4-I4,-C4),0),IF(C4&lt;0,IF(I4&gt;0,C4+I4,C4),0),IF(I4&gt;0,J4,0),0)</f>
        <v>0.1</v>
      </c>
      <c r="H4" s="18">
        <f t="shared" ref="H4:H9" si="4">IF(ISERROR(J3&lt;0),0,IF(J3&lt;0,IF(J4&gt;0,J3,0),0))</f>
        <v>0</v>
      </c>
      <c r="I4" s="18">
        <f t="shared" ref="I4:I9" si="5">IF(ISERROR(J3&gt;0),0,IF(J3&gt;0,IF(J4&lt;0,J3,0),0))</f>
        <v>0</v>
      </c>
      <c r="J4" s="18">
        <f t="shared" ref="J4:J9" si="6">IF(ISERROR(IF(C4=0,IF(B4=J3,J3,J3+B4),C4+J3)),C4+B4,IF(C4=0,IF(B4=J3,J3,J3+B4),C4+J3))</f>
        <v>0.9</v>
      </c>
      <c r="K4" s="19">
        <f t="shared" ref="K4:K9" si="7">IF(E4=0,IF(OR(H4 &lt;0,I4&gt;0),3,IF(J4&gt;0,1,2)),4)</f>
        <v>1</v>
      </c>
    </row>
    <row r="5" spans="1:12" ht="38.25" x14ac:dyDescent="0.2">
      <c r="A5" s="25" t="s">
        <v>19</v>
      </c>
      <c r="B5" s="23"/>
      <c r="C5" s="24">
        <v>0</v>
      </c>
      <c r="D5" s="17">
        <f t="shared" si="0"/>
        <v>0.9</v>
      </c>
      <c r="E5" s="18">
        <f t="shared" si="1"/>
        <v>0</v>
      </c>
      <c r="F5" s="18">
        <f t="shared" si="2"/>
        <v>0</v>
      </c>
      <c r="G5" s="18">
        <f t="shared" si="3"/>
        <v>0</v>
      </c>
      <c r="H5" s="18">
        <f t="shared" si="4"/>
        <v>0</v>
      </c>
      <c r="I5" s="18">
        <f t="shared" si="5"/>
        <v>0</v>
      </c>
      <c r="J5" s="18">
        <f t="shared" si="6"/>
        <v>0.9</v>
      </c>
      <c r="K5" s="19">
        <f t="shared" si="7"/>
        <v>1</v>
      </c>
    </row>
    <row r="6" spans="1:12" ht="38.25" x14ac:dyDescent="0.2">
      <c r="A6" s="25" t="s">
        <v>18</v>
      </c>
      <c r="B6" s="23"/>
      <c r="C6" s="24">
        <v>0.8</v>
      </c>
      <c r="D6" s="17">
        <f t="shared" si="0"/>
        <v>0.9</v>
      </c>
      <c r="E6" s="18">
        <f t="shared" si="1"/>
        <v>0</v>
      </c>
      <c r="F6" s="18">
        <f t="shared" si="2"/>
        <v>0.8</v>
      </c>
      <c r="G6" s="18">
        <f t="shared" si="3"/>
        <v>0</v>
      </c>
      <c r="H6" s="18">
        <f t="shared" si="4"/>
        <v>0</v>
      </c>
      <c r="I6" s="18">
        <f t="shared" si="5"/>
        <v>0</v>
      </c>
      <c r="J6" s="18">
        <f t="shared" si="6"/>
        <v>1.7000000000000002</v>
      </c>
      <c r="K6" s="19">
        <f t="shared" si="7"/>
        <v>1</v>
      </c>
    </row>
    <row r="7" spans="1:12" ht="38.25" x14ac:dyDescent="0.2">
      <c r="A7" s="25" t="s">
        <v>20</v>
      </c>
      <c r="B7" s="23"/>
      <c r="C7" s="24">
        <v>0.4</v>
      </c>
      <c r="D7" s="17">
        <f t="shared" si="0"/>
        <v>1.7000000000000002</v>
      </c>
      <c r="E7" s="18">
        <f t="shared" si="1"/>
        <v>0</v>
      </c>
      <c r="F7" s="18">
        <f t="shared" si="2"/>
        <v>0.4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2.1</v>
      </c>
      <c r="K7" s="19">
        <f t="shared" si="7"/>
        <v>1</v>
      </c>
    </row>
    <row r="8" spans="1:12" ht="25.5" x14ac:dyDescent="0.2">
      <c r="A8" s="25" t="s">
        <v>21</v>
      </c>
      <c r="B8" s="23"/>
      <c r="C8" s="24">
        <v>0.1</v>
      </c>
      <c r="D8" s="17">
        <f t="shared" si="0"/>
        <v>2.1</v>
      </c>
      <c r="E8" s="18">
        <f t="shared" si="1"/>
        <v>0</v>
      </c>
      <c r="F8" s="18">
        <f t="shared" si="2"/>
        <v>0.1</v>
      </c>
      <c r="G8" s="18">
        <f t="shared" si="3"/>
        <v>0</v>
      </c>
      <c r="H8" s="18">
        <f t="shared" si="4"/>
        <v>0</v>
      </c>
      <c r="I8" s="18">
        <f t="shared" si="5"/>
        <v>0</v>
      </c>
      <c r="J8" s="18">
        <f t="shared" si="6"/>
        <v>2.2000000000000002</v>
      </c>
      <c r="K8" s="19">
        <f t="shared" si="7"/>
        <v>1</v>
      </c>
    </row>
    <row r="9" spans="1:12" ht="38.25" x14ac:dyDescent="0.2">
      <c r="A9" s="25" t="s">
        <v>22</v>
      </c>
      <c r="B9" s="23">
        <f>SUM(B3:C8)</f>
        <v>2.2000000000000002</v>
      </c>
      <c r="C9" s="24"/>
      <c r="D9" s="17">
        <f t="shared" si="0"/>
        <v>0</v>
      </c>
      <c r="E9" s="18">
        <f t="shared" si="1"/>
        <v>2.2000000000000002</v>
      </c>
      <c r="F9" s="18">
        <f t="shared" si="2"/>
        <v>0</v>
      </c>
      <c r="G9" s="18">
        <f t="shared" si="3"/>
        <v>0</v>
      </c>
      <c r="H9" s="18">
        <f t="shared" si="4"/>
        <v>0</v>
      </c>
      <c r="I9" s="18">
        <f t="shared" si="5"/>
        <v>0</v>
      </c>
      <c r="J9" s="18">
        <f t="shared" si="6"/>
        <v>2.2000000000000002</v>
      </c>
      <c r="K9" s="19">
        <f t="shared" si="7"/>
        <v>4</v>
      </c>
    </row>
    <row r="11" spans="1:12" ht="18" x14ac:dyDescent="0.25">
      <c r="A11" s="20" t="s">
        <v>15</v>
      </c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 Growth</vt:lpstr>
      <vt:lpstr>Downside</vt:lpstr>
      <vt:lpstr>Base case</vt:lpstr>
      <vt:lpstr>Upside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Bordt, Mark</dc:creator>
  <cp:lastModifiedBy>Karien Jansen</cp:lastModifiedBy>
  <dcterms:created xsi:type="dcterms:W3CDTF">2016-07-11T14:11:29Z</dcterms:created>
  <dcterms:modified xsi:type="dcterms:W3CDTF">2017-06-18T18:08:10Z</dcterms:modified>
</cp:coreProperties>
</file>