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2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bookViews>
    <workbookView xWindow="240" yWindow="90" windowWidth="19440" windowHeight="6945" tabRatio="781" firstSheet="1" activeTab="5"/>
  </bookViews>
  <sheets>
    <sheet name="Rolling LTM sales 2012-YTD2013" sheetId="68" r:id="rId1"/>
    <sheet name="Sales like for like" sheetId="43" r:id="rId2"/>
    <sheet name="Sales by segment" sheetId="48" r:id="rId3"/>
    <sheet name="Sales by category" sheetId="45" r:id="rId4"/>
    <sheet name="GM by category" sheetId="46" r:id="rId5"/>
    <sheet name="Sales by customer" sheetId="41" r:id="rId6"/>
    <sheet name="Seasonality_Trend" sheetId="57" r:id="rId7"/>
    <sheet name="Profitability" sheetId="59" r:id="rId8"/>
    <sheet name="Gross margin bridge" sheetId="64" r:id="rId9"/>
    <sheet name="EBIT Bridge 2011-2012" sheetId="37" r:id="rId10"/>
    <sheet name="Monthly sales 2011 - 2012" sheetId="69" r:id="rId11"/>
    <sheet name="Monthly gross margin 11-12" sheetId="70" r:id="rId12"/>
    <sheet name="Sales and GM by productgr" sheetId="49" r:id="rId13"/>
    <sheet name="Rolling LTM GM 2012-YTD2013" sheetId="71" r:id="rId14"/>
    <sheet name="Headcount" sheetId="38" r:id="rId15"/>
    <sheet name="_TM_Tabelle5" sheetId="42" state="veryHidden" r:id="rId16"/>
    <sheet name="_TM_Current trading" sheetId="75" state="veryHidden" r:id="rId17"/>
    <sheet name="Current trading" sheetId="56" r:id="rId18"/>
    <sheet name="Current trading bridge" sheetId="67" r:id="rId19"/>
    <sheet name="Backlog comparison" sheetId="66" r:id="rId20"/>
    <sheet name="Orderbacklog" sheetId="73" r:id="rId21"/>
    <sheet name="Fuel and other energy cost" sheetId="72" r:id="rId22"/>
    <sheet name="Top suppliers" sheetId="53" r:id="rId23"/>
    <sheet name="interco transactions" sheetId="74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BS2" localSheetId="9">MATCH(0.01,'EBIT Bridge 2011-2012'!End_Bal,-1)+1</definedName>
    <definedName name="____BS2" localSheetId="21">MATCH(0.01,'Fuel and other energy cost'!End_Bal,-1)+1</definedName>
    <definedName name="____BS2" localSheetId="4">MATCH(0.01,[0]!End_Bal,-1)+1</definedName>
    <definedName name="____BS2" localSheetId="14">MATCH(0.01,Headcount!End_Bal,-1)+1</definedName>
    <definedName name="____BS2" localSheetId="11">MATCH(0.01,'Monthly gross margin 11-12'!End_Bal,-1)+1</definedName>
    <definedName name="____BS2" localSheetId="10">MATCH(0.01,'Monthly sales 2011 - 2012'!End_Bal,-1)+1</definedName>
    <definedName name="____BS2" localSheetId="13">MATCH(0.01,'Rolling LTM GM 2012-YTD2013'!End_Bal,-1)+1</definedName>
    <definedName name="____BS2" localSheetId="3">MATCH(0.01,[0]!End_Bal,-1)+1</definedName>
    <definedName name="____BS2" localSheetId="2">MATCH(0.01,[0]!End_Bal,-1)+1</definedName>
    <definedName name="____BS2" localSheetId="1">MATCH(0.01,[0]!End_Bal,-1)+1</definedName>
    <definedName name="____BS2">MATCH(0.01,[0]!End_Bal,-1)+1</definedName>
    <definedName name="____BS3" localSheetId="9">OFFSET('EBIT Bridge 2011-2012'!Full_Print,0,0,[0]!Last_Row)</definedName>
    <definedName name="____BS3" localSheetId="21">OFFSET('Fuel and other energy cost'!Full_Print,0,0,[0]!Last_Row)</definedName>
    <definedName name="____BS3" localSheetId="4">OFFSET([0]!Full_Print,0,0,[0]!Last_Row)</definedName>
    <definedName name="____BS3" localSheetId="14">OFFSET(Headcount!Full_Print,0,0,[0]!Last_Row)</definedName>
    <definedName name="____BS3" localSheetId="11">OFFSET('Monthly gross margin 11-12'!Full_Print,0,0,[0]!Last_Row)</definedName>
    <definedName name="____BS3" localSheetId="10">OFFSET('Monthly sales 2011 - 2012'!Full_Print,0,0,[0]!Last_Row)</definedName>
    <definedName name="____BS3" localSheetId="13">OFFSET('Rolling LTM GM 2012-YTD2013'!Full_Print,0,0,[0]!Last_Row)</definedName>
    <definedName name="____BS3" localSheetId="3">OFFSET([0]!Full_Print,0,0,[0]!Last_Row)</definedName>
    <definedName name="____BS3" localSheetId="2">OFFSET([0]!Full_Print,0,0,[0]!Last_Row)</definedName>
    <definedName name="____BS3" localSheetId="1">OFFSET([0]!Full_Print,0,0,[0]!Last_Row)</definedName>
    <definedName name="____BS3">OFFSET([0]!Full_Print,0,0,[0]!Last_Row)</definedName>
    <definedName name="____Per3">[1]Parameter!$B$15</definedName>
    <definedName name="___AUS04" localSheetId="21">#REF!</definedName>
    <definedName name="___AUS04" localSheetId="14">#REF!</definedName>
    <definedName name="___AUS04" localSheetId="11">#REF!</definedName>
    <definedName name="___AUS04" localSheetId="10">#REF!</definedName>
    <definedName name="___AUS04" localSheetId="13">#REF!</definedName>
    <definedName name="___AUS04">#REF!</definedName>
    <definedName name="___AUS05" localSheetId="21">#REF!</definedName>
    <definedName name="___AUS05" localSheetId="14">#REF!</definedName>
    <definedName name="___AUS05" localSheetId="11">#REF!</definedName>
    <definedName name="___AUS05" localSheetId="10">#REF!</definedName>
    <definedName name="___AUS05" localSheetId="13">#REF!</definedName>
    <definedName name="___AUS05">#REF!</definedName>
    <definedName name="___AUS06" localSheetId="21">#REF!</definedName>
    <definedName name="___AUS06" localSheetId="14">#REF!</definedName>
    <definedName name="___AUS06" localSheetId="11">#REF!</definedName>
    <definedName name="___AUS06" localSheetId="10">#REF!</definedName>
    <definedName name="___AUS06" localSheetId="13">#REF!</definedName>
    <definedName name="___AUS06">#REF!</definedName>
    <definedName name="___AUS07" localSheetId="21">#REF!</definedName>
    <definedName name="___AUS07" localSheetId="14">#REF!</definedName>
    <definedName name="___AUS07" localSheetId="11">#REF!</definedName>
    <definedName name="___AUS07" localSheetId="10">#REF!</definedName>
    <definedName name="___AUS07" localSheetId="13">#REF!</definedName>
    <definedName name="___AUS07">#REF!</definedName>
    <definedName name="___AUS08" localSheetId="21">#REF!</definedName>
    <definedName name="___AUS08" localSheetId="14">#REF!</definedName>
    <definedName name="___AUS08" localSheetId="11">#REF!</definedName>
    <definedName name="___AUS08" localSheetId="10">#REF!</definedName>
    <definedName name="___AUS08" localSheetId="13">#REF!</definedName>
    <definedName name="___AUS08">#REF!</definedName>
    <definedName name="___AUS09" localSheetId="21">#REF!</definedName>
    <definedName name="___AUS09" localSheetId="14">#REF!</definedName>
    <definedName name="___AUS09" localSheetId="11">#REF!</definedName>
    <definedName name="___AUS09" localSheetId="10">#REF!</definedName>
    <definedName name="___AUS09" localSheetId="13">#REF!</definedName>
    <definedName name="___AUS09">#REF!</definedName>
    <definedName name="___AUS10" localSheetId="21">#REF!</definedName>
    <definedName name="___AUS10" localSheetId="14">#REF!</definedName>
    <definedName name="___AUS10" localSheetId="11">#REF!</definedName>
    <definedName name="___AUS10" localSheetId="10">#REF!</definedName>
    <definedName name="___AUS10" localSheetId="13">#REF!</definedName>
    <definedName name="___AUS10">#REF!</definedName>
    <definedName name="___MAT04" localSheetId="21">#REF!</definedName>
    <definedName name="___MAT04" localSheetId="14">#REF!</definedName>
    <definedName name="___MAT04" localSheetId="11">#REF!</definedName>
    <definedName name="___MAT04" localSheetId="10">#REF!</definedName>
    <definedName name="___MAT04" localSheetId="13">#REF!</definedName>
    <definedName name="___MAT04">#REF!</definedName>
    <definedName name="___MAT05" localSheetId="21">#REF!</definedName>
    <definedName name="___MAT05" localSheetId="14">#REF!</definedName>
    <definedName name="___MAT05" localSheetId="11">#REF!</definedName>
    <definedName name="___MAT05" localSheetId="10">#REF!</definedName>
    <definedName name="___MAT05" localSheetId="13">#REF!</definedName>
    <definedName name="___MAT05">#REF!</definedName>
    <definedName name="___MAT06" localSheetId="21">#REF!</definedName>
    <definedName name="___MAT06" localSheetId="14">#REF!</definedName>
    <definedName name="___MAT06" localSheetId="11">#REF!</definedName>
    <definedName name="___MAT06" localSheetId="10">#REF!</definedName>
    <definedName name="___MAT06" localSheetId="13">#REF!</definedName>
    <definedName name="___MAT06">#REF!</definedName>
    <definedName name="___MAT07" localSheetId="21">#REF!</definedName>
    <definedName name="___MAT07" localSheetId="14">#REF!</definedName>
    <definedName name="___MAT07" localSheetId="11">#REF!</definedName>
    <definedName name="___MAT07" localSheetId="10">#REF!</definedName>
    <definedName name="___MAT07" localSheetId="13">#REF!</definedName>
    <definedName name="___MAT07">#REF!</definedName>
    <definedName name="___MAT08" localSheetId="21">#REF!</definedName>
    <definedName name="___MAT08" localSheetId="14">#REF!</definedName>
    <definedName name="___MAT08" localSheetId="11">#REF!</definedName>
    <definedName name="___MAT08" localSheetId="10">#REF!</definedName>
    <definedName name="___MAT08" localSheetId="13">#REF!</definedName>
    <definedName name="___MAT08">#REF!</definedName>
    <definedName name="___MAT09" localSheetId="21">#REF!</definedName>
    <definedName name="___MAT09" localSheetId="14">#REF!</definedName>
    <definedName name="___MAT09" localSheetId="11">#REF!</definedName>
    <definedName name="___MAT09" localSheetId="10">#REF!</definedName>
    <definedName name="___MAT09" localSheetId="13">#REF!</definedName>
    <definedName name="___MAT09">#REF!</definedName>
    <definedName name="___Per3">[1]Parameter!$B$15</definedName>
    <definedName name="__123Graph_B" localSheetId="21" hidden="1">[2]Tabelle1!#REF!</definedName>
    <definedName name="__123Graph_B" localSheetId="14" hidden="1">[2]Tabelle1!#REF!</definedName>
    <definedName name="__123Graph_B" localSheetId="11" hidden="1">[2]Tabelle1!#REF!</definedName>
    <definedName name="__123Graph_B" localSheetId="10" hidden="1">[2]Tabelle1!#REF!</definedName>
    <definedName name="__123Graph_B" localSheetId="13" hidden="1">[2]Tabelle1!#REF!</definedName>
    <definedName name="__123Graph_B" hidden="1">[2]Tabelle1!#REF!</definedName>
    <definedName name="__AUS04" localSheetId="21">#REF!</definedName>
    <definedName name="__AUS04" localSheetId="14">#REF!</definedName>
    <definedName name="__AUS04" localSheetId="11">#REF!</definedName>
    <definedName name="__AUS04" localSheetId="10">#REF!</definedName>
    <definedName name="__AUS04" localSheetId="13">#REF!</definedName>
    <definedName name="__AUS04">#REF!</definedName>
    <definedName name="__AUS05" localSheetId="21">#REF!</definedName>
    <definedName name="__AUS05" localSheetId="14">#REF!</definedName>
    <definedName name="__AUS05" localSheetId="11">#REF!</definedName>
    <definedName name="__AUS05" localSheetId="10">#REF!</definedName>
    <definedName name="__AUS05" localSheetId="13">#REF!</definedName>
    <definedName name="__AUS05">#REF!</definedName>
    <definedName name="__AUS06" localSheetId="21">#REF!</definedName>
    <definedName name="__AUS06" localSheetId="14">#REF!</definedName>
    <definedName name="__AUS06" localSheetId="11">#REF!</definedName>
    <definedName name="__AUS06" localSheetId="10">#REF!</definedName>
    <definedName name="__AUS06" localSheetId="13">#REF!</definedName>
    <definedName name="__AUS06">#REF!</definedName>
    <definedName name="__AUS07" localSheetId="21">#REF!</definedName>
    <definedName name="__AUS07" localSheetId="14">#REF!</definedName>
    <definedName name="__AUS07" localSheetId="11">#REF!</definedName>
    <definedName name="__AUS07" localSheetId="10">#REF!</definedName>
    <definedName name="__AUS07" localSheetId="13">#REF!</definedName>
    <definedName name="__AUS07">#REF!</definedName>
    <definedName name="__AUS08" localSheetId="21">#REF!</definedName>
    <definedName name="__AUS08" localSheetId="14">#REF!</definedName>
    <definedName name="__AUS08" localSheetId="11">#REF!</definedName>
    <definedName name="__AUS08" localSheetId="10">#REF!</definedName>
    <definedName name="__AUS08" localSheetId="13">#REF!</definedName>
    <definedName name="__AUS08">#REF!</definedName>
    <definedName name="__AUS09" localSheetId="21">#REF!</definedName>
    <definedName name="__AUS09" localSheetId="14">#REF!</definedName>
    <definedName name="__AUS09" localSheetId="11">#REF!</definedName>
    <definedName name="__AUS09" localSheetId="10">#REF!</definedName>
    <definedName name="__AUS09" localSheetId="13">#REF!</definedName>
    <definedName name="__AUS09">#REF!</definedName>
    <definedName name="__AUS10" localSheetId="21">#REF!</definedName>
    <definedName name="__AUS10" localSheetId="14">#REF!</definedName>
    <definedName name="__AUS10" localSheetId="11">#REF!</definedName>
    <definedName name="__AUS10" localSheetId="10">#REF!</definedName>
    <definedName name="__AUS10" localSheetId="13">#REF!</definedName>
    <definedName name="__AUS10">#REF!</definedName>
    <definedName name="__BS2" localSheetId="9">MATCH(0.01,'EBIT Bridge 2011-2012'!End_Bal,-1)+1</definedName>
    <definedName name="__BS2" localSheetId="21">MATCH(0.01,'Fuel and other energy cost'!End_Bal,-1)+1</definedName>
    <definedName name="__BS2" localSheetId="4">MATCH(0.01,[0]!End_Bal,-1)+1</definedName>
    <definedName name="__BS2" localSheetId="14">MATCH(0.01,Headcount!End_Bal,-1)+1</definedName>
    <definedName name="__BS2" localSheetId="11">MATCH(0.01,'Monthly gross margin 11-12'!End_Bal,-1)+1</definedName>
    <definedName name="__BS2" localSheetId="10">MATCH(0.01,'Monthly sales 2011 - 2012'!End_Bal,-1)+1</definedName>
    <definedName name="__BS2" localSheetId="13">MATCH(0.01,'Rolling LTM GM 2012-YTD2013'!End_Bal,-1)+1</definedName>
    <definedName name="__BS2" localSheetId="3">MATCH(0.01,[0]!End_Bal,-1)+1</definedName>
    <definedName name="__BS2" localSheetId="2">MATCH(0.01,[0]!End_Bal,-1)+1</definedName>
    <definedName name="__BS2" localSheetId="1">MATCH(0.01,[0]!End_Bal,-1)+1</definedName>
    <definedName name="__BS2">MATCH(0.01,[0]!End_Bal,-1)+1</definedName>
    <definedName name="__BS3" localSheetId="9">OFFSET('EBIT Bridge 2011-2012'!Full_Print,0,0,[0]!Last_Row)</definedName>
    <definedName name="__BS3" localSheetId="21">OFFSET('Fuel and other energy cost'!Full_Print,0,0,[0]!Last_Row)</definedName>
    <definedName name="__BS3" localSheetId="4">OFFSET([0]!Full_Print,0,0,Last_Row)</definedName>
    <definedName name="__BS3" localSheetId="14">OFFSET(Headcount!Full_Print,0,0,[0]!Last_Row)</definedName>
    <definedName name="__BS3" localSheetId="11">OFFSET('Monthly gross margin 11-12'!Full_Print,0,0,[0]!Last_Row)</definedName>
    <definedName name="__BS3" localSheetId="10">OFFSET('Monthly sales 2011 - 2012'!Full_Print,0,0,[0]!Last_Row)</definedName>
    <definedName name="__BS3" localSheetId="13">OFFSET('Rolling LTM GM 2012-YTD2013'!Full_Print,0,0,[0]!Last_Row)</definedName>
    <definedName name="__BS3" localSheetId="3">OFFSET([0]!Full_Print,0,0,Last_Row)</definedName>
    <definedName name="__BS3" localSheetId="2">OFFSET([0]!Full_Print,0,0,Last_Row)</definedName>
    <definedName name="__BS3" localSheetId="1">OFFSET([0]!Full_Print,0,0,Last_Row)</definedName>
    <definedName name="__BS3">OFFSET([0]!Full_Print,0,0,Last_Row)</definedName>
    <definedName name="__MAT04" localSheetId="21">#REF!</definedName>
    <definedName name="__MAT04" localSheetId="14">#REF!</definedName>
    <definedName name="__MAT04" localSheetId="11">#REF!</definedName>
    <definedName name="__MAT04" localSheetId="10">#REF!</definedName>
    <definedName name="__MAT04" localSheetId="13">#REF!</definedName>
    <definedName name="__MAT04">#REF!</definedName>
    <definedName name="__MAT05" localSheetId="21">#REF!</definedName>
    <definedName name="__MAT05" localSheetId="14">#REF!</definedName>
    <definedName name="__MAT05" localSheetId="11">#REF!</definedName>
    <definedName name="__MAT05" localSheetId="10">#REF!</definedName>
    <definedName name="__MAT05" localSheetId="13">#REF!</definedName>
    <definedName name="__MAT05">#REF!</definedName>
    <definedName name="__MAT06" localSheetId="21">#REF!</definedName>
    <definedName name="__MAT06" localSheetId="14">#REF!</definedName>
    <definedName name="__MAT06" localSheetId="11">#REF!</definedName>
    <definedName name="__MAT06" localSheetId="10">#REF!</definedName>
    <definedName name="__MAT06" localSheetId="13">#REF!</definedName>
    <definedName name="__MAT06">#REF!</definedName>
    <definedName name="__MAT07" localSheetId="21">#REF!</definedName>
    <definedName name="__MAT07" localSheetId="14">#REF!</definedName>
    <definedName name="__MAT07" localSheetId="11">#REF!</definedName>
    <definedName name="__MAT07" localSheetId="10">#REF!</definedName>
    <definedName name="__MAT07" localSheetId="13">#REF!</definedName>
    <definedName name="__MAT07">#REF!</definedName>
    <definedName name="__MAT08" localSheetId="21">#REF!</definedName>
    <definedName name="__MAT08" localSheetId="14">#REF!</definedName>
    <definedName name="__MAT08" localSheetId="11">#REF!</definedName>
    <definedName name="__MAT08" localSheetId="10">#REF!</definedName>
    <definedName name="__MAT08" localSheetId="13">#REF!</definedName>
    <definedName name="__MAT08">#REF!</definedName>
    <definedName name="__MAT09" localSheetId="21">#REF!</definedName>
    <definedName name="__MAT09" localSheetId="14">#REF!</definedName>
    <definedName name="__MAT09" localSheetId="11">#REF!</definedName>
    <definedName name="__MAT09" localSheetId="10">#REF!</definedName>
    <definedName name="__MAT09" localSheetId="13">#REF!</definedName>
    <definedName name="__MAT09">#REF!</definedName>
    <definedName name="__Per3">[1]Parameter!$B$15</definedName>
    <definedName name="_AUS04" localSheetId="21">#REF!</definedName>
    <definedName name="_AUS04" localSheetId="14">#REF!</definedName>
    <definedName name="_AUS04" localSheetId="11">#REF!</definedName>
    <definedName name="_AUS04" localSheetId="10">#REF!</definedName>
    <definedName name="_AUS04" localSheetId="13">#REF!</definedName>
    <definedName name="_AUS04">#REF!</definedName>
    <definedName name="_AUS05" localSheetId="21">#REF!</definedName>
    <definedName name="_AUS05" localSheetId="14">#REF!</definedName>
    <definedName name="_AUS05" localSheetId="11">#REF!</definedName>
    <definedName name="_AUS05" localSheetId="10">#REF!</definedName>
    <definedName name="_AUS05" localSheetId="13">#REF!</definedName>
    <definedName name="_AUS05">#REF!</definedName>
    <definedName name="_AUS06" localSheetId="21">#REF!</definedName>
    <definedName name="_AUS06" localSheetId="14">#REF!</definedName>
    <definedName name="_AUS06" localSheetId="11">#REF!</definedName>
    <definedName name="_AUS06" localSheetId="10">#REF!</definedName>
    <definedName name="_AUS06" localSheetId="13">#REF!</definedName>
    <definedName name="_AUS06">#REF!</definedName>
    <definedName name="_AUS07" localSheetId="21">#REF!</definedName>
    <definedName name="_AUS07" localSheetId="14">#REF!</definedName>
    <definedName name="_AUS07" localSheetId="11">#REF!</definedName>
    <definedName name="_AUS07" localSheetId="10">#REF!</definedName>
    <definedName name="_AUS07" localSheetId="13">#REF!</definedName>
    <definedName name="_AUS07">#REF!</definedName>
    <definedName name="_AUS08" localSheetId="21">#REF!</definedName>
    <definedName name="_AUS08" localSheetId="14">#REF!</definedName>
    <definedName name="_AUS08" localSheetId="11">#REF!</definedName>
    <definedName name="_AUS08" localSheetId="10">#REF!</definedName>
    <definedName name="_AUS08" localSheetId="13">#REF!</definedName>
    <definedName name="_AUS08">#REF!</definedName>
    <definedName name="_AUS09" localSheetId="21">#REF!</definedName>
    <definedName name="_AUS09" localSheetId="14">#REF!</definedName>
    <definedName name="_AUS09" localSheetId="11">#REF!</definedName>
    <definedName name="_AUS09" localSheetId="10">#REF!</definedName>
    <definedName name="_AUS09" localSheetId="13">#REF!</definedName>
    <definedName name="_AUS09">#REF!</definedName>
    <definedName name="_AUS10" localSheetId="21">#REF!</definedName>
    <definedName name="_AUS10" localSheetId="14">#REF!</definedName>
    <definedName name="_AUS10" localSheetId="11">#REF!</definedName>
    <definedName name="_AUS10" localSheetId="10">#REF!</definedName>
    <definedName name="_AUS10" localSheetId="13">#REF!</definedName>
    <definedName name="_AUS10">#REF!</definedName>
    <definedName name="_BS2" localSheetId="9">MATCH(0.01,'EBIT Bridge 2011-2012'!End_Bal,-1)+1</definedName>
    <definedName name="_BS2" localSheetId="21">MATCH(0.01,'Fuel and other energy cost'!End_Bal,-1)+1</definedName>
    <definedName name="_BS2" localSheetId="4">MATCH(0.01,[0]!End_Bal,-1)+1</definedName>
    <definedName name="_BS2" localSheetId="14">MATCH(0.01,Headcount!End_Bal,-1)+1</definedName>
    <definedName name="_BS2" localSheetId="11">MATCH(0.01,'Monthly gross margin 11-12'!End_Bal,-1)+1</definedName>
    <definedName name="_BS2" localSheetId="10">MATCH(0.01,'Monthly sales 2011 - 2012'!End_Bal,-1)+1</definedName>
    <definedName name="_BS2" localSheetId="13">MATCH(0.01,'Rolling LTM GM 2012-YTD2013'!End_Bal,-1)+1</definedName>
    <definedName name="_BS2" localSheetId="3">MATCH(0.01,[0]!End_Bal,-1)+1</definedName>
    <definedName name="_BS2" localSheetId="2">MATCH(0.01,[0]!End_Bal,-1)+1</definedName>
    <definedName name="_BS2" localSheetId="1">MATCH(0.01,[0]!End_Bal,-1)+1</definedName>
    <definedName name="_BS2">MATCH(0.01,[0]!End_Bal,-1)+1</definedName>
    <definedName name="_BS3" localSheetId="9">OFFSET('EBIT Bridge 2011-2012'!Full_Print,0,0,[0]!Last_Row)</definedName>
    <definedName name="_BS3" localSheetId="21">OFFSET('Fuel and other energy cost'!Full_Print,0,0,[0]!Last_Row)</definedName>
    <definedName name="_BS3" localSheetId="4">OFFSET([0]!Full_Print,0,0,Last_Row)</definedName>
    <definedName name="_BS3" localSheetId="14">OFFSET(Headcount!Full_Print,0,0,[0]!Last_Row)</definedName>
    <definedName name="_BS3" localSheetId="11">OFFSET('Monthly gross margin 11-12'!Full_Print,0,0,[0]!Last_Row)</definedName>
    <definedName name="_BS3" localSheetId="10">OFFSET('Monthly sales 2011 - 2012'!Full_Print,0,0,[0]!Last_Row)</definedName>
    <definedName name="_BS3" localSheetId="13">OFFSET('Rolling LTM GM 2012-YTD2013'!Full_Print,0,0,[0]!Last_Row)</definedName>
    <definedName name="_BS3" localSheetId="3">OFFSET([0]!Full_Print,0,0,Last_Row)</definedName>
    <definedName name="_BS3" localSheetId="2">OFFSET([0]!Full_Print,0,0,Last_Row)</definedName>
    <definedName name="_BS3" localSheetId="1">OFFSET([0]!Full_Print,0,0,Last_Row)</definedName>
    <definedName name="_BS3">OFFSET([0]!Full_Print,0,0,Last_Row)</definedName>
    <definedName name="_Dec02">[3]SalaryData!$AV$11</definedName>
    <definedName name="_Dec03">[3]SalaryData!$BH$11</definedName>
    <definedName name="_Fill" localSheetId="9" hidden="1">#REF!</definedName>
    <definedName name="_Fill" localSheetId="21" hidden="1">#REF!</definedName>
    <definedName name="_Fill" localSheetId="14" hidden="1">#REF!</definedName>
    <definedName name="_Fill" localSheetId="11" hidden="1">#REF!</definedName>
    <definedName name="_Fill" localSheetId="10" hidden="1">#REF!</definedName>
    <definedName name="_Fill" localSheetId="13" hidden="1">#REF!</definedName>
    <definedName name="_Fill" hidden="1">#REF!</definedName>
    <definedName name="_xlnm._FilterDatabase" localSheetId="9" hidden="1">'EBIT Bridge 2011-2012'!$B$6:$AL$16</definedName>
    <definedName name="_JAN02">[3]SalaryData!$AK$11</definedName>
    <definedName name="_Key1" localSheetId="9" hidden="1">#REF!</definedName>
    <definedName name="_Key1" localSheetId="21" hidden="1">#REF!</definedName>
    <definedName name="_Key1" localSheetId="14" hidden="1">#REF!</definedName>
    <definedName name="_Key1" localSheetId="11" hidden="1">#REF!</definedName>
    <definedName name="_Key1" localSheetId="10" hidden="1">#REF!</definedName>
    <definedName name="_Key1" localSheetId="13" hidden="1">#REF!</definedName>
    <definedName name="_Key1" hidden="1">#REF!</definedName>
    <definedName name="_Key2" localSheetId="9" hidden="1">#REF!</definedName>
    <definedName name="_Key2" localSheetId="21" hidden="1">#REF!</definedName>
    <definedName name="_Key2" localSheetId="14" hidden="1">#REF!</definedName>
    <definedName name="_Key2" localSheetId="11" hidden="1">#REF!</definedName>
    <definedName name="_Key2" localSheetId="10" hidden="1">#REF!</definedName>
    <definedName name="_Key2" localSheetId="13" hidden="1">#REF!</definedName>
    <definedName name="_Key2" hidden="1">#REF!</definedName>
    <definedName name="_MAT04" localSheetId="21">#REF!</definedName>
    <definedName name="_MAT04" localSheetId="14">#REF!</definedName>
    <definedName name="_MAT04" localSheetId="11">#REF!</definedName>
    <definedName name="_MAT04" localSheetId="10">#REF!</definedName>
    <definedName name="_MAT04" localSheetId="13">#REF!</definedName>
    <definedName name="_MAT04">#REF!</definedName>
    <definedName name="_MAT05" localSheetId="21">#REF!</definedName>
    <definedName name="_MAT05" localSheetId="14">#REF!</definedName>
    <definedName name="_MAT05" localSheetId="11">#REF!</definedName>
    <definedName name="_MAT05" localSheetId="10">#REF!</definedName>
    <definedName name="_MAT05" localSheetId="13">#REF!</definedName>
    <definedName name="_MAT05">#REF!</definedName>
    <definedName name="_MAT06" localSheetId="21">#REF!</definedName>
    <definedName name="_MAT06" localSheetId="14">#REF!</definedName>
    <definedName name="_MAT06" localSheetId="11">#REF!</definedName>
    <definedName name="_MAT06" localSheetId="10">#REF!</definedName>
    <definedName name="_MAT06" localSheetId="13">#REF!</definedName>
    <definedName name="_MAT06">#REF!</definedName>
    <definedName name="_MAT07" localSheetId="21">#REF!</definedName>
    <definedName name="_MAT07" localSheetId="14">#REF!</definedName>
    <definedName name="_MAT07" localSheetId="11">#REF!</definedName>
    <definedName name="_MAT07" localSheetId="10">#REF!</definedName>
    <definedName name="_MAT07" localSheetId="13">#REF!</definedName>
    <definedName name="_MAT07">#REF!</definedName>
    <definedName name="_MAT08" localSheetId="21">#REF!</definedName>
    <definedName name="_MAT08" localSheetId="14">#REF!</definedName>
    <definedName name="_MAT08" localSheetId="11">#REF!</definedName>
    <definedName name="_MAT08" localSheetId="10">#REF!</definedName>
    <definedName name="_MAT08" localSheetId="13">#REF!</definedName>
    <definedName name="_MAT08">#REF!</definedName>
    <definedName name="_MAT09" localSheetId="21">#REF!</definedName>
    <definedName name="_MAT09" localSheetId="14">#REF!</definedName>
    <definedName name="_MAT09" localSheetId="11">#REF!</definedName>
    <definedName name="_MAT09" localSheetId="10">#REF!</definedName>
    <definedName name="_MAT09" localSheetId="13">#REF!</definedName>
    <definedName name="_MAT09">#REF!</definedName>
    <definedName name="_NCE05">#REF!</definedName>
    <definedName name="_Order1" hidden="1">255</definedName>
    <definedName name="_Order2" hidden="1">255</definedName>
    <definedName name="_Per3">[1]Parameter!$B$15</definedName>
    <definedName name="_Red2007" localSheetId="21">#REF!</definedName>
    <definedName name="_Red2007" localSheetId="14">#REF!</definedName>
    <definedName name="_Red2007" localSheetId="11">#REF!</definedName>
    <definedName name="_Red2007" localSheetId="10">#REF!</definedName>
    <definedName name="_Red2007" localSheetId="13">#REF!</definedName>
    <definedName name="_Red2007">#REF!</definedName>
    <definedName name="_Red2008" localSheetId="21">#REF!</definedName>
    <definedName name="_Red2008" localSheetId="14">#REF!</definedName>
    <definedName name="_Red2008" localSheetId="11">#REF!</definedName>
    <definedName name="_Red2008" localSheetId="10">#REF!</definedName>
    <definedName name="_Red2008" localSheetId="13">#REF!</definedName>
    <definedName name="_Red2008">#REF!</definedName>
    <definedName name="_Red2009" localSheetId="21">#REF!</definedName>
    <definedName name="_Red2009" localSheetId="14">#REF!</definedName>
    <definedName name="_Red2009" localSheetId="11">#REF!</definedName>
    <definedName name="_Red2009" localSheetId="10">#REF!</definedName>
    <definedName name="_Red2009" localSheetId="13">#REF!</definedName>
    <definedName name="_Red2009">#REF!</definedName>
    <definedName name="_Red2010" localSheetId="21">#REF!</definedName>
    <definedName name="_Red2010" localSheetId="14">#REF!</definedName>
    <definedName name="_Red2010" localSheetId="11">#REF!</definedName>
    <definedName name="_Red2010" localSheetId="10">#REF!</definedName>
    <definedName name="_Red2010" localSheetId="13">#REF!</definedName>
    <definedName name="_Red2010">#REF!</definedName>
    <definedName name="_Sort" localSheetId="9" hidden="1">#REF!</definedName>
    <definedName name="_Sort" localSheetId="21" hidden="1">#REF!</definedName>
    <definedName name="_Sort" localSheetId="14" hidden="1">#REF!</definedName>
    <definedName name="_Sort" localSheetId="11" hidden="1">#REF!</definedName>
    <definedName name="_Sort" localSheetId="10" hidden="1">#REF!</definedName>
    <definedName name="_Sort" localSheetId="13" hidden="1">#REF!</definedName>
    <definedName name="_Sort" hidden="1">#REF!</definedName>
    <definedName name="_Table2_Out" localSheetId="9" hidden="1">#REF!</definedName>
    <definedName name="_Table2_Out" localSheetId="21" hidden="1">#REF!</definedName>
    <definedName name="_Table2_Out" localSheetId="14" hidden="1">#REF!</definedName>
    <definedName name="_Table2_Out" localSheetId="11" hidden="1">#REF!</definedName>
    <definedName name="_Table2_Out" localSheetId="10" hidden="1">#REF!</definedName>
    <definedName name="_Table2_Out" localSheetId="13" hidden="1">#REF!</definedName>
    <definedName name="_Table2_Out" hidden="1">#REF!</definedName>
    <definedName name="a" localSheetId="9">#REF!</definedName>
    <definedName name="A" localSheetId="21">#REF!</definedName>
    <definedName name="A" localSheetId="14">#REF!</definedName>
    <definedName name="A" localSheetId="11">#REF!</definedName>
    <definedName name="A" localSheetId="10">#REF!</definedName>
    <definedName name="A" localSheetId="13">#REF!</definedName>
    <definedName name="A">#REF!</definedName>
    <definedName name="a1\" localSheetId="9">#REF!</definedName>
    <definedName name="a1\" localSheetId="21">#REF!</definedName>
    <definedName name="a1\" localSheetId="14">#REF!</definedName>
    <definedName name="a1\" localSheetId="11">#REF!</definedName>
    <definedName name="a1\" localSheetId="10">#REF!</definedName>
    <definedName name="a1\" localSheetId="13">#REF!</definedName>
    <definedName name="a1\">#REF!</definedName>
    <definedName name="A2005_" localSheetId="21">#REF!</definedName>
    <definedName name="A2005_" localSheetId="14">#REF!</definedName>
    <definedName name="A2005_" localSheetId="11">#REF!</definedName>
    <definedName name="A2005_" localSheetId="10">#REF!</definedName>
    <definedName name="A2005_" localSheetId="13">#REF!</definedName>
    <definedName name="A2005_">#REF!</definedName>
    <definedName name="aa" localSheetId="18">[4]fORMULAE!$BG$7</definedName>
    <definedName name="aa" localSheetId="9">Scheduled_Payment+Extra_Payment</definedName>
    <definedName name="aa" localSheetId="21">Scheduled_Payment+Extra_Payment</definedName>
    <definedName name="aa" localSheetId="4">Scheduled_Payment+Extra_Payment</definedName>
    <definedName name="aa" localSheetId="14">Scheduled_Payment+Extra_Payment</definedName>
    <definedName name="aa" localSheetId="11">Scheduled_Payment+Extra_Payment</definedName>
    <definedName name="aa" localSheetId="10">Scheduled_Payment+Extra_Payment</definedName>
    <definedName name="aa" localSheetId="13">Scheduled_Payment+Extra_Payment</definedName>
    <definedName name="aa" localSheetId="3">Scheduled_Payment+Extra_Payment</definedName>
    <definedName name="aa" localSheetId="2">Scheduled_Payment+Extra_Payment</definedName>
    <definedName name="aa" localSheetId="1">Scheduled_Payment+Extra_Payment</definedName>
    <definedName name="aa">Scheduled_Payment+Extra_Payment</definedName>
    <definedName name="aaa" localSheetId="9">MATCH(0.01,'EBIT Bridge 2011-2012'!End_Bal,-1)+1</definedName>
    <definedName name="aaa" localSheetId="21">MATCH(0.01,'Fuel and other energy cost'!End_Bal,-1)+1</definedName>
    <definedName name="aaa" localSheetId="4">MATCH(0.01,[0]!End_Bal,-1)+1</definedName>
    <definedName name="aaa" localSheetId="14">MATCH(0.01,Headcount!End_Bal,-1)+1</definedName>
    <definedName name="aaa" localSheetId="11">MATCH(0.01,'Monthly gross margin 11-12'!End_Bal,-1)+1</definedName>
    <definedName name="aaa" localSheetId="10">MATCH(0.01,'Monthly sales 2011 - 2012'!End_Bal,-1)+1</definedName>
    <definedName name="aaa" localSheetId="13">MATCH(0.01,'Rolling LTM GM 2012-YTD2013'!End_Bal,-1)+1</definedName>
    <definedName name="aaa" localSheetId="3">MATCH(0.01,[0]!End_Bal,-1)+1</definedName>
    <definedName name="aaa" localSheetId="2">MATCH(0.01,[0]!End_Bal,-1)+1</definedName>
    <definedName name="aaa" localSheetId="1">MATCH(0.01,[0]!End_Bal,-1)+1</definedName>
    <definedName name="aaa">MATCH(0.01,[0]!End_Bal,-1)+1</definedName>
    <definedName name="aaaa" localSheetId="9">IF('EBIT Bridge 2011-2012'!Loan_Amount*'EBIT Bridge 2011-2012'!Interest_Rate*'EBIT Bridge 2011-2012'!Loan_Years*'EBIT Bridge 2011-2012'!Loan_Start&gt;0,1,0)</definedName>
    <definedName name="aaaa" localSheetId="21">IF('Fuel and other energy cost'!Loan_Amount*'Fuel and other energy cost'!Interest_Rate*'Fuel and other energy cost'!Loan_Years*'Fuel and other energy cost'!Loan_Start&gt;0,1,0)</definedName>
    <definedName name="aaaa" localSheetId="4">IF('GM by category'!Loan_Amount*[0]!Interest_Rate*[0]!Loan_Years*[0]!Loan_Start&gt;0,1,0)</definedName>
    <definedName name="aaaa" localSheetId="14">IF(Headcount!Loan_Amount*Headcount!Interest_Rate*Headcount!Loan_Years*Headcount!Loan_Start&gt;0,1,0)</definedName>
    <definedName name="aaaa" localSheetId="11">IF('Monthly gross margin 11-12'!Loan_Amount*'Monthly gross margin 11-12'!Interest_Rate*'Monthly gross margin 11-12'!Loan_Years*'Monthly gross margin 11-12'!Loan_Start&gt;0,1,0)</definedName>
    <definedName name="aaaa" localSheetId="10">IF('Monthly sales 2011 - 2012'!Loan_Amount*'Monthly sales 2011 - 2012'!Interest_Rate*'Monthly sales 2011 - 2012'!Loan_Years*'Monthly sales 2011 - 2012'!Loan_Start&gt;0,1,0)</definedName>
    <definedName name="aaaa" localSheetId="13">IF('Rolling LTM GM 2012-YTD2013'!Loan_Amount*'Rolling LTM GM 2012-YTD2013'!Interest_Rate*'Rolling LTM GM 2012-YTD2013'!Loan_Years*'Rolling LTM GM 2012-YTD2013'!Loan_Start&gt;0,1,0)</definedName>
    <definedName name="aaaa" localSheetId="3">IF('Sales by category'!Loan_Amount*[0]!Interest_Rate*[0]!Loan_Years*[0]!Loan_Start&gt;0,1,0)</definedName>
    <definedName name="aaaa" localSheetId="2">IF('Sales by segment'!Loan_Amount*[0]!Interest_Rate*[0]!Loan_Years*[0]!Loan_Start&gt;0,1,0)</definedName>
    <definedName name="aaaa" localSheetId="1">IF('Sales like for like'!Loan_Amount*[0]!Interest_Rate*[0]!Loan_Years*[0]!Loan_Start&gt;0,1,0)</definedName>
    <definedName name="aaaa">IF([0]!Loan_Amount*[0]!Interest_Rate*[0]!Loan_Years*[0]!Loan_Start&gt;0,1,0)</definedName>
    <definedName name="aaaaa" localSheetId="9">Scheduled_Payment+Extra_Payment</definedName>
    <definedName name="aaaaa" localSheetId="21">Scheduled_Payment+Extra_Payment</definedName>
    <definedName name="aaaaa" localSheetId="4">Scheduled_Payment+Extra_Payment</definedName>
    <definedName name="aaaaa" localSheetId="14">Scheduled_Payment+Extra_Payment</definedName>
    <definedName name="aaaaa" localSheetId="11">Scheduled_Payment+Extra_Payment</definedName>
    <definedName name="aaaaa" localSheetId="10">Scheduled_Payment+Extra_Payment</definedName>
    <definedName name="aaaaa" localSheetId="13">Scheduled_Payment+Extra_Payment</definedName>
    <definedName name="aaaaa" localSheetId="3">Scheduled_Payment+Extra_Payment</definedName>
    <definedName name="aaaaa" localSheetId="2">Scheduled_Payment+Extra_Payment</definedName>
    <definedName name="aaaaa" localSheetId="1">Scheduled_Payment+Extra_Payment</definedName>
    <definedName name="aaaaa">Scheduled_Payment+Extra_Payment</definedName>
    <definedName name="AB" localSheetId="23">'interco transactions'!AB</definedName>
    <definedName name="ab">[4]fORMULAE!$CI$7</definedName>
    <definedName name="ac">[4]fORMULAE!$BU$7</definedName>
    <definedName name="acc" localSheetId="9">#REF!</definedName>
    <definedName name="acc" localSheetId="21">#REF!</definedName>
    <definedName name="acc" localSheetId="4">#REF!</definedName>
    <definedName name="acc" localSheetId="14">#REF!</definedName>
    <definedName name="acc" localSheetId="11">#REF!</definedName>
    <definedName name="acc" localSheetId="10">#REF!</definedName>
    <definedName name="acc" localSheetId="13">#REF!</definedName>
    <definedName name="acc" localSheetId="3">#REF!</definedName>
    <definedName name="acc" localSheetId="2">#REF!</definedName>
    <definedName name="acc" localSheetId="1">#REF!</definedName>
    <definedName name="acc">#REF!</definedName>
    <definedName name="accd" localSheetId="21">#REF!</definedName>
    <definedName name="accd" localSheetId="14">#REF!</definedName>
    <definedName name="accd" localSheetId="11">#REF!</definedName>
    <definedName name="accd" localSheetId="10">#REF!</definedName>
    <definedName name="accd" localSheetId="13">#REF!</definedName>
    <definedName name="accd">#REF!</definedName>
    <definedName name="account" localSheetId="21">#REF!</definedName>
    <definedName name="account" localSheetId="14">#REF!</definedName>
    <definedName name="account" localSheetId="11">#REF!</definedName>
    <definedName name="account" localSheetId="10">#REF!</definedName>
    <definedName name="account" localSheetId="13">#REF!</definedName>
    <definedName name="account">#REF!</definedName>
    <definedName name="ACNAME">'[5]PMH BS Details'!$C$9:$D$724</definedName>
    <definedName name="ACPBA" localSheetId="9">#REF!</definedName>
    <definedName name="ACPBA" localSheetId="21">#REF!</definedName>
    <definedName name="ACPBA" localSheetId="14">#REF!</definedName>
    <definedName name="ACPBA" localSheetId="11">#REF!</definedName>
    <definedName name="ACPBA" localSheetId="10">#REF!</definedName>
    <definedName name="ACPBA" localSheetId="13">#REF!</definedName>
    <definedName name="ACPBA">#REF!</definedName>
    <definedName name="ACT_LJ">[6]Parameter!$B$7</definedName>
    <definedName name="ACT_VJ">[6]Parameter!$C$7</definedName>
    <definedName name="act_VVJ">[7]Parameter!$F$11</definedName>
    <definedName name="ad">[4]fORMULAE!$CW$7</definedName>
    <definedName name="adminapr" localSheetId="9">#REF!</definedName>
    <definedName name="adminapr" localSheetId="21">#REF!</definedName>
    <definedName name="adminapr" localSheetId="14">#REF!</definedName>
    <definedName name="adminapr" localSheetId="11">#REF!</definedName>
    <definedName name="adminapr" localSheetId="10">#REF!</definedName>
    <definedName name="adminapr" localSheetId="13">#REF!</definedName>
    <definedName name="adminapr">#REF!</definedName>
    <definedName name="af">[4]fORMULAE!$O$7</definedName>
    <definedName name="ag" localSheetId="23">'interco transactions'!ag</definedName>
    <definedName name="ag">[0]!ag</definedName>
    <definedName name="ai">[4]fORMULAE!$DK$7</definedName>
    <definedName name="ak">[4]fORMULAE!$AC$7</definedName>
    <definedName name="al">[4]fORMULAE!$A$7</definedName>
    <definedName name="ALL" localSheetId="9">'EBIT Bridge 2011-2012'!$6:$17</definedName>
    <definedName name="ALLES" localSheetId="21">#REF!</definedName>
    <definedName name="ALLES" localSheetId="14">#REF!</definedName>
    <definedName name="ALLES" localSheetId="11">#REF!</definedName>
    <definedName name="ALLES" localSheetId="10">#REF!</definedName>
    <definedName name="ALLES" localSheetId="13">#REF!</definedName>
    <definedName name="ALLES">#REF!</definedName>
    <definedName name="Allowances" localSheetId="19">[3]SalaryData!#REF!</definedName>
    <definedName name="Allowances" localSheetId="18">[3]SalaryData!#REF!</definedName>
    <definedName name="Allowances">[3]SalaryData!#REF!</definedName>
    <definedName name="AM" localSheetId="23">'interco transactions'!AM</definedName>
    <definedName name="AM">[0]!AM</definedName>
    <definedName name="Andrew___Data">'[8]Original Andrew___Data'!$B$6:$N$507</definedName>
    <definedName name="Appl1">[1]Parameter!$B$5</definedName>
    <definedName name="ar" localSheetId="23">'interco transactions'!ar</definedName>
    <definedName name="ar">[0]!ar</definedName>
    <definedName name="AS2DocOpenMode" hidden="1">"AS2DocumentEdit"</definedName>
    <definedName name="asas" localSheetId="23">'interco transactions'!asas</definedName>
    <definedName name="asas">[0]!asas</definedName>
    <definedName name="B2009_" localSheetId="21">#REF!</definedName>
    <definedName name="B2009_" localSheetId="14">#REF!</definedName>
    <definedName name="B2009_" localSheetId="11">#REF!</definedName>
    <definedName name="B2009_" localSheetId="10">#REF!</definedName>
    <definedName name="B2009_" localSheetId="13">#REF!</definedName>
    <definedName name="B2009_">#REF!</definedName>
    <definedName name="BasicSalaries" localSheetId="19">#REF!</definedName>
    <definedName name="BasicSalaries" localSheetId="18">#REF!</definedName>
    <definedName name="BasicSalaries">#REF!</definedName>
    <definedName name="bb" localSheetId="9">Scheduled_Payment+Extra_Payment</definedName>
    <definedName name="bb" localSheetId="21">Scheduled_Payment+Extra_Payment</definedName>
    <definedName name="bb" localSheetId="4">Scheduled_Payment+Extra_Payment</definedName>
    <definedName name="bb" localSheetId="14">Scheduled_Payment+Extra_Payment</definedName>
    <definedName name="bb" localSheetId="23">'interco transactions'!bb</definedName>
    <definedName name="bb" localSheetId="11">Scheduled_Payment+Extra_Payment</definedName>
    <definedName name="bb" localSheetId="10">Scheduled_Payment+Extra_Payment</definedName>
    <definedName name="bb" localSheetId="13">Scheduled_Payment+Extra_Payment</definedName>
    <definedName name="bb" localSheetId="3">Scheduled_Payment+Extra_Payment</definedName>
    <definedName name="bb" localSheetId="2">Scheduled_Payment+Extra_Payment</definedName>
    <definedName name="bb" localSheetId="1">Scheduled_Payment+Extra_Payment</definedName>
    <definedName name="bb">Scheduled_Payment+Extra_Payment</definedName>
    <definedName name="Beg_Bal" localSheetId="9">#REF!</definedName>
    <definedName name="Beg_Bal" localSheetId="21">#REF!</definedName>
    <definedName name="Beg_Bal" localSheetId="4">#REF!</definedName>
    <definedName name="Beg_Bal" localSheetId="14">#REF!</definedName>
    <definedName name="Beg_Bal" localSheetId="11">#REF!</definedName>
    <definedName name="Beg_Bal" localSheetId="10">#REF!</definedName>
    <definedName name="Beg_Bal" localSheetId="13">#REF!</definedName>
    <definedName name="Beg_Bal" localSheetId="3">#REF!</definedName>
    <definedName name="Beg_Bal" localSheetId="2">#REF!</definedName>
    <definedName name="Beg_Bal" localSheetId="1">#REF!</definedName>
    <definedName name="Beg_Bal">#REF!</definedName>
    <definedName name="Bens" localSheetId="21">#REF!</definedName>
    <definedName name="Bens" localSheetId="14">#REF!</definedName>
    <definedName name="Bens" localSheetId="11">#REF!</definedName>
    <definedName name="Bens" localSheetId="10">#REF!</definedName>
    <definedName name="Bens" localSheetId="13">#REF!</definedName>
    <definedName name="Bens">#REF!</definedName>
    <definedName name="BereichDatenbanken">#REF!</definedName>
    <definedName name="bereichlist">[9]Settings!$L$4:$L$27</definedName>
    <definedName name="bereichrange">#REF!</definedName>
    <definedName name="BJ" localSheetId="21">#REF!</definedName>
    <definedName name="BJ" localSheetId="14">#REF!</definedName>
    <definedName name="BJ" localSheetId="11">#REF!</definedName>
    <definedName name="BJ" localSheetId="10">#REF!</definedName>
    <definedName name="BJ" localSheetId="13">#REF!</definedName>
    <definedName name="BJ">#REF!</definedName>
    <definedName name="BL" localSheetId="23">'interco transactions'!BL</definedName>
    <definedName name="BL">[0]!BL</definedName>
    <definedName name="Blank">[10]Summary!$B$2</definedName>
    <definedName name="BLATT2">'[11]Project description'!$B$3:$J$87</definedName>
    <definedName name="BLATT4">[11]Kapitalaufwand!$B$8:$N$38</definedName>
    <definedName name="BLATT5">[11]Zahlungsreihe!$D$9:$P$51</definedName>
    <definedName name="BLATT6">[11]Ertragsteuern!$B$2:$N$30</definedName>
    <definedName name="BLATT7">'[11]Kennzahlen-Ermittlung'!$B$2:$O$40</definedName>
    <definedName name="BLATT8">[11]Szenario1!$B$2:$R$49</definedName>
    <definedName name="BLATT9">'[11]AfA gesamt'!$B$2:$R$48</definedName>
    <definedName name="BLATTA" localSheetId="21">#REF!</definedName>
    <definedName name="BLATTA" localSheetId="14">#REF!</definedName>
    <definedName name="BLATTA" localSheetId="11">#REF!</definedName>
    <definedName name="BLATTA" localSheetId="10">#REF!</definedName>
    <definedName name="BLATTA" localSheetId="13">#REF!</definedName>
    <definedName name="BLATTA">#REF!</definedName>
    <definedName name="BLATTB" localSheetId="21">#REF!</definedName>
    <definedName name="BLATTB" localSheetId="14">#REF!</definedName>
    <definedName name="BLATTB" localSheetId="11">#REF!</definedName>
    <definedName name="BLATTB" localSheetId="10">#REF!</definedName>
    <definedName name="BLATTB" localSheetId="13">#REF!</definedName>
    <definedName name="BLATTB">#REF!</definedName>
    <definedName name="BLATTD" localSheetId="21">#REF!</definedName>
    <definedName name="BLATTD" localSheetId="14">#REF!</definedName>
    <definedName name="BLATTD" localSheetId="11">#REF!</definedName>
    <definedName name="BLATTD" localSheetId="10">#REF!</definedName>
    <definedName name="BLATTD" localSheetId="13">#REF!</definedName>
    <definedName name="BLATTD">#REF!</definedName>
    <definedName name="BM" localSheetId="21">#REF!</definedName>
    <definedName name="BM" localSheetId="14">#REF!</definedName>
    <definedName name="BM" localSheetId="11">#REF!</definedName>
    <definedName name="BM" localSheetId="10">#REF!</definedName>
    <definedName name="BM" localSheetId="13">#REF!</definedName>
    <definedName name="BM">#REF!</definedName>
    <definedName name="Bnv" localSheetId="21">#REF!</definedName>
    <definedName name="Bnv" localSheetId="14">#REF!</definedName>
    <definedName name="Bnv" localSheetId="11">#REF!</definedName>
    <definedName name="Bnv" localSheetId="10">#REF!</definedName>
    <definedName name="Bnv" localSheetId="13">#REF!</definedName>
    <definedName name="Bnv">#REF!</definedName>
    <definedName name="BRC" localSheetId="21">#REF!</definedName>
    <definedName name="BRC" localSheetId="14">#REF!</definedName>
    <definedName name="BRC" localSheetId="11">#REF!</definedName>
    <definedName name="BRC" localSheetId="10">#REF!</definedName>
    <definedName name="BRC" localSheetId="13">#REF!</definedName>
    <definedName name="BRC">#REF!</definedName>
    <definedName name="BRH_D" localSheetId="21">#REF!</definedName>
    <definedName name="BRH_D" localSheetId="14">#REF!</definedName>
    <definedName name="BRH_D" localSheetId="11">#REF!</definedName>
    <definedName name="BRH_D" localSheetId="10">#REF!</definedName>
    <definedName name="BRH_D" localSheetId="13">#REF!</definedName>
    <definedName name="BRH_D">#REF!</definedName>
    <definedName name="bs3a" localSheetId="9">OFFSET('EBIT Bridge 2011-2012'!Full_Print,0,0,[0]!Last_Row)</definedName>
    <definedName name="bs3a" localSheetId="21">OFFSET('Fuel and other energy cost'!Full_Print,0,0,[0]!Last_Row)</definedName>
    <definedName name="bs3a" localSheetId="4">OFFSET([0]!Full_Print,0,0,[0]!Last_Row)</definedName>
    <definedName name="bs3a" localSheetId="14">OFFSET(Headcount!Full_Print,0,0,[0]!Last_Row)</definedName>
    <definedName name="bs3a" localSheetId="11">OFFSET('Monthly gross margin 11-12'!Full_Print,0,0,[0]!Last_Row)</definedName>
    <definedName name="bs3a" localSheetId="10">OFFSET('Monthly sales 2011 - 2012'!Full_Print,0,0,[0]!Last_Row)</definedName>
    <definedName name="bs3a" localSheetId="13">OFFSET('Rolling LTM GM 2012-YTD2013'!Full_Print,0,0,[0]!Last_Row)</definedName>
    <definedName name="bs3a" localSheetId="3">OFFSET([0]!Full_Print,0,0,[0]!Last_Row)</definedName>
    <definedName name="bs3a" localSheetId="2">OFFSET([0]!Full_Print,0,0,[0]!Last_Row)</definedName>
    <definedName name="bs3a" localSheetId="1">OFFSET([0]!Full_Print,0,0,[0]!Last_Row)</definedName>
    <definedName name="bs3a">OFFSET([0]!Full_Print,0,0,[0]!Last_Row)</definedName>
    <definedName name="BU" localSheetId="21">#REF!</definedName>
    <definedName name="BU" localSheetId="14">#REF!</definedName>
    <definedName name="BU" localSheetId="11">#REF!</definedName>
    <definedName name="BU" localSheetId="10">#REF!</definedName>
    <definedName name="BU" localSheetId="13">#REF!</definedName>
    <definedName name="BU">#REF!</definedName>
    <definedName name="BU_1">#REF!</definedName>
    <definedName name="BU_10" localSheetId="23">[9]GG!#REF!</definedName>
    <definedName name="BU_10">[9]GG!#REF!</definedName>
    <definedName name="BU_11" localSheetId="23">[9]GG!#REF!</definedName>
    <definedName name="BU_11">[9]GG!#REF!</definedName>
    <definedName name="BU_12" localSheetId="23">[9]GG!#REF!</definedName>
    <definedName name="BU_12">[9]GG!#REF!</definedName>
    <definedName name="BU_13">#REF!</definedName>
    <definedName name="BU_14">#REF!</definedName>
    <definedName name="BU_15">#REF!</definedName>
    <definedName name="BU_16">#REF!</definedName>
    <definedName name="BU_17">#REF!</definedName>
    <definedName name="BU_18">#REF!</definedName>
    <definedName name="BU_19">#REF!</definedName>
    <definedName name="BU_2" localSheetId="23">#REF!</definedName>
    <definedName name="BU_2">#REF!</definedName>
    <definedName name="BU_20">#REF!</definedName>
    <definedName name="BU_21">#REF!</definedName>
    <definedName name="BU_22">#REF!</definedName>
    <definedName name="BU_23">#REF!</definedName>
    <definedName name="BU_24">#REF!</definedName>
    <definedName name="BU_3" localSheetId="23">#REF!</definedName>
    <definedName name="BU_3">#REF!</definedName>
    <definedName name="BU_4" localSheetId="23">#REF!</definedName>
    <definedName name="BU_4">#REF!</definedName>
    <definedName name="BU_5" localSheetId="23">#REF!</definedName>
    <definedName name="BU_5">#REF!</definedName>
    <definedName name="BU_6" localSheetId="23">#REF!</definedName>
    <definedName name="BU_6">#REF!</definedName>
    <definedName name="BU_7" localSheetId="23">#REF!</definedName>
    <definedName name="BU_7">#REF!</definedName>
    <definedName name="BU_8" localSheetId="23">#REF!</definedName>
    <definedName name="BU_8">#REF!</definedName>
    <definedName name="BU_9" localSheetId="23">[9]GG!#REF!</definedName>
    <definedName name="BU_9">[9]GG!#REF!</definedName>
    <definedName name="business_unit">[12]Parameter!$B$9</definedName>
    <definedName name="CADifc" localSheetId="21">#REF!</definedName>
    <definedName name="CADifc" localSheetId="14">#REF!</definedName>
    <definedName name="CADifc" localSheetId="11">#REF!</definedName>
    <definedName name="CADifc" localSheetId="10">#REF!</definedName>
    <definedName name="CADifc" localSheetId="13">#REF!</definedName>
    <definedName name="CADifc">#REF!</definedName>
    <definedName name="Car_Ownewship" localSheetId="19">#REF!</definedName>
    <definedName name="Car_Ownewship" localSheetId="18">#REF!</definedName>
    <definedName name="Car_Ownewship">#REF!</definedName>
    <definedName name="CarAllowance">[3]SalaryData!$GA$10</definedName>
    <definedName name="cc" localSheetId="23">'interco transactions'!cc</definedName>
    <definedName name="cc">[0]!cc</definedName>
    <definedName name="Chi" localSheetId="21">#REF!</definedName>
    <definedName name="Chi" localSheetId="14">#REF!</definedName>
    <definedName name="Chi" localSheetId="11">#REF!</definedName>
    <definedName name="Chi" localSheetId="10">#REF!</definedName>
    <definedName name="Chi" localSheetId="13">#REF!</definedName>
    <definedName name="Chi">#REF!</definedName>
    <definedName name="Closing_Date">[13]Worksheet!$B$8</definedName>
    <definedName name="CoC">[14]Start!$H$24</definedName>
    <definedName name="Code_client">'[15]Code Client'!$A$1:$E$65536</definedName>
    <definedName name="Company" localSheetId="9">#REF!</definedName>
    <definedName name="Company" localSheetId="21">#REF!</definedName>
    <definedName name="Company" localSheetId="14">#REF!</definedName>
    <definedName name="Company" localSheetId="11">#REF!</definedName>
    <definedName name="Company" localSheetId="10">#REF!</definedName>
    <definedName name="Company" localSheetId="13">#REF!</definedName>
    <definedName name="Company">#REF!</definedName>
    <definedName name="Conventions">'[16]Base Info'!$D$5</definedName>
    <definedName name="CORP_SCAR" localSheetId="9">#REF!</definedName>
    <definedName name="CORP_SCAR" localSheetId="21">#REF!</definedName>
    <definedName name="CORP_SCAR" localSheetId="14">#REF!</definedName>
    <definedName name="CORP_SCAR" localSheetId="11">#REF!</definedName>
    <definedName name="CORP_SCAR" localSheetId="10">#REF!</definedName>
    <definedName name="CORP_SCAR" localSheetId="13">#REF!</definedName>
    <definedName name="CORP_SCAR">#REF!</definedName>
    <definedName name="CORP_SCARY" localSheetId="9">#REF!</definedName>
    <definedName name="CORP_SCARY" localSheetId="21">#REF!</definedName>
    <definedName name="CORP_SCARY" localSheetId="14">#REF!</definedName>
    <definedName name="CORP_SCARY" localSheetId="11">#REF!</definedName>
    <definedName name="CORP_SCARY" localSheetId="10">#REF!</definedName>
    <definedName name="CORP_SCARY" localSheetId="13">#REF!</definedName>
    <definedName name="CORP_SCARY">#REF!</definedName>
    <definedName name="cp_s1" localSheetId="9">#REF!</definedName>
    <definedName name="cp_s1" localSheetId="21">#REF!</definedName>
    <definedName name="cp_s1" localSheetId="14">#REF!</definedName>
    <definedName name="cp_s1" localSheetId="11">#REF!</definedName>
    <definedName name="cp_s1" localSheetId="10">#REF!</definedName>
    <definedName name="cp_s1" localSheetId="13">#REF!</definedName>
    <definedName name="cp_s1">#REF!</definedName>
    <definedName name="cp_s10" localSheetId="9">#REF!</definedName>
    <definedName name="cp_s10" localSheetId="21">#REF!</definedName>
    <definedName name="cp_s10" localSheetId="14">#REF!</definedName>
    <definedName name="cp_s10" localSheetId="11">#REF!</definedName>
    <definedName name="cp_s10" localSheetId="10">#REF!</definedName>
    <definedName name="cp_s10" localSheetId="13">#REF!</definedName>
    <definedName name="cp_s10">#REF!</definedName>
    <definedName name="cp_s11" localSheetId="9">#REF!</definedName>
    <definedName name="cp_s11" localSheetId="21">#REF!</definedName>
    <definedName name="cp_s11" localSheetId="14">#REF!</definedName>
    <definedName name="cp_s11" localSheetId="11">#REF!</definedName>
    <definedName name="cp_s11" localSheetId="10">#REF!</definedName>
    <definedName name="cp_s11" localSheetId="13">#REF!</definedName>
    <definedName name="cp_s11">#REF!</definedName>
    <definedName name="cp_s12" localSheetId="9">#REF!</definedName>
    <definedName name="cp_s12" localSheetId="21">#REF!</definedName>
    <definedName name="cp_s12" localSheetId="14">#REF!</definedName>
    <definedName name="cp_s12" localSheetId="11">#REF!</definedName>
    <definedName name="cp_s12" localSheetId="10">#REF!</definedName>
    <definedName name="cp_s12" localSheetId="13">#REF!</definedName>
    <definedName name="cp_s12">#REF!</definedName>
    <definedName name="cp_s2" localSheetId="9">#REF!</definedName>
    <definedName name="cp_s2" localSheetId="21">#REF!</definedName>
    <definedName name="cp_s2" localSheetId="14">#REF!</definedName>
    <definedName name="cp_s2" localSheetId="11">#REF!</definedName>
    <definedName name="cp_s2" localSheetId="10">#REF!</definedName>
    <definedName name="cp_s2" localSheetId="13">#REF!</definedName>
    <definedName name="cp_s2">#REF!</definedName>
    <definedName name="cp_s3" localSheetId="9">#REF!</definedName>
    <definedName name="cp_s3" localSheetId="21">#REF!</definedName>
    <definedName name="cp_s3" localSheetId="14">#REF!</definedName>
    <definedName name="cp_s3" localSheetId="11">#REF!</definedName>
    <definedName name="cp_s3" localSheetId="10">#REF!</definedName>
    <definedName name="cp_s3" localSheetId="13">#REF!</definedName>
    <definedName name="cp_s3">#REF!</definedName>
    <definedName name="cp_s4" localSheetId="9">#REF!</definedName>
    <definedName name="cp_s4" localSheetId="21">#REF!</definedName>
    <definedName name="cp_s4" localSheetId="14">#REF!</definedName>
    <definedName name="cp_s4" localSheetId="11">#REF!</definedName>
    <definedName name="cp_s4" localSheetId="10">#REF!</definedName>
    <definedName name="cp_s4" localSheetId="13">#REF!</definedName>
    <definedName name="cp_s4">#REF!</definedName>
    <definedName name="cp_s5" localSheetId="9">#REF!</definedName>
    <definedName name="cp_s5" localSheetId="21">#REF!</definedName>
    <definedName name="cp_s5" localSheetId="14">#REF!</definedName>
    <definedName name="cp_s5" localSheetId="11">#REF!</definedName>
    <definedName name="cp_s5" localSheetId="10">#REF!</definedName>
    <definedName name="cp_s5" localSheetId="13">#REF!</definedName>
    <definedName name="cp_s5">#REF!</definedName>
    <definedName name="cp_s6" localSheetId="9">#REF!</definedName>
    <definedName name="cp_s6" localSheetId="21">#REF!</definedName>
    <definedName name="cp_s6" localSheetId="14">#REF!</definedName>
    <definedName name="cp_s6" localSheetId="11">#REF!</definedName>
    <definedName name="cp_s6" localSheetId="10">#REF!</definedName>
    <definedName name="cp_s6" localSheetId="13">#REF!</definedName>
    <definedName name="cp_s6">#REF!</definedName>
    <definedName name="cp_s7" localSheetId="9">#REF!</definedName>
    <definedName name="cp_s7" localSheetId="21">#REF!</definedName>
    <definedName name="cp_s7" localSheetId="14">#REF!</definedName>
    <definedName name="cp_s7" localSheetId="11">#REF!</definedName>
    <definedName name="cp_s7" localSheetId="10">#REF!</definedName>
    <definedName name="cp_s7" localSheetId="13">#REF!</definedName>
    <definedName name="cp_s7">#REF!</definedName>
    <definedName name="cp_s8" localSheetId="9">#REF!</definedName>
    <definedName name="cp_s8" localSheetId="21">#REF!</definedName>
    <definedName name="cp_s8" localSheetId="14">#REF!</definedName>
    <definedName name="cp_s8" localSheetId="11">#REF!</definedName>
    <definedName name="cp_s8" localSheetId="10">#REF!</definedName>
    <definedName name="cp_s8" localSheetId="13">#REF!</definedName>
    <definedName name="cp_s8">#REF!</definedName>
    <definedName name="cp_s9" localSheetId="9">#REF!</definedName>
    <definedName name="cp_s9" localSheetId="21">#REF!</definedName>
    <definedName name="cp_s9" localSheetId="14">#REF!</definedName>
    <definedName name="cp_s9" localSheetId="11">#REF!</definedName>
    <definedName name="cp_s9" localSheetId="10">#REF!</definedName>
    <definedName name="cp_s9" localSheetId="13">#REF!</definedName>
    <definedName name="cp_s9">#REF!</definedName>
    <definedName name="cube" localSheetId="21">#REF!</definedName>
    <definedName name="cube" localSheetId="14">#REF!</definedName>
    <definedName name="cube" localSheetId="11">#REF!</definedName>
    <definedName name="cube" localSheetId="10">#REF!</definedName>
    <definedName name="cube" localSheetId="13">#REF!</definedName>
    <definedName name="cube">#REF!</definedName>
    <definedName name="cube1" localSheetId="21">#REF!</definedName>
    <definedName name="cube1" localSheetId="14">#REF!</definedName>
    <definedName name="cube1" localSheetId="11">#REF!</definedName>
    <definedName name="cube1" localSheetId="10">#REF!</definedName>
    <definedName name="cube1" localSheetId="13">#REF!</definedName>
    <definedName name="cube1">#REF!</definedName>
    <definedName name="cube2">[17]Parameter!$F$20</definedName>
    <definedName name="Currency" localSheetId="9">[13]Worksheet!$B$10</definedName>
    <definedName name="currency" localSheetId="21">#REF!</definedName>
    <definedName name="currency" localSheetId="14">#REF!</definedName>
    <definedName name="currency" localSheetId="11">#REF!</definedName>
    <definedName name="currency" localSheetId="10">#REF!</definedName>
    <definedName name="currency" localSheetId="13">#REF!</definedName>
    <definedName name="currency">#REF!</definedName>
    <definedName name="currency_units">[18]Start!$I$11</definedName>
    <definedName name="d" localSheetId="9" hidden="1">#REF!</definedName>
    <definedName name="d" localSheetId="21" hidden="1">#REF!</definedName>
    <definedName name="d" localSheetId="14" hidden="1">#REF!</definedName>
    <definedName name="d" localSheetId="11" hidden="1">#REF!</definedName>
    <definedName name="d" localSheetId="10" hidden="1">#REF!</definedName>
    <definedName name="d" localSheetId="13" hidden="1">#REF!</definedName>
    <definedName name="d" hidden="1">#REF!</definedName>
    <definedName name="Data" localSheetId="9">#REF!</definedName>
    <definedName name="Data" localSheetId="21">#REF!</definedName>
    <definedName name="Data" localSheetId="14">#REF!</definedName>
    <definedName name="Data" localSheetId="11">#REF!</definedName>
    <definedName name="Data" localSheetId="10">#REF!</definedName>
    <definedName name="Data" localSheetId="13">#REF!</definedName>
    <definedName name="Data">#REF!</definedName>
    <definedName name="DATA1" localSheetId="21">#REF!</definedName>
    <definedName name="DATA1" localSheetId="14">#REF!</definedName>
    <definedName name="DATA1" localSheetId="11">#REF!</definedName>
    <definedName name="DATA1" localSheetId="10">#REF!</definedName>
    <definedName name="DATA1" localSheetId="13">#REF!</definedName>
    <definedName name="DATA1">#REF!</definedName>
    <definedName name="DATA2" localSheetId="21">#REF!</definedName>
    <definedName name="DATA2" localSheetId="14">#REF!</definedName>
    <definedName name="DATA2" localSheetId="11">#REF!</definedName>
    <definedName name="DATA2" localSheetId="10">#REF!</definedName>
    <definedName name="DATA2" localSheetId="13">#REF!</definedName>
    <definedName name="DATA2">#REF!</definedName>
    <definedName name="DATA3" localSheetId="21">#REF!</definedName>
    <definedName name="DATA3" localSheetId="14">#REF!</definedName>
    <definedName name="DATA3" localSheetId="11">#REF!</definedName>
    <definedName name="DATA3" localSheetId="10">#REF!</definedName>
    <definedName name="DATA3" localSheetId="13">#REF!</definedName>
    <definedName name="DATA3">#REF!</definedName>
    <definedName name="DATA4" localSheetId="21">#REF!</definedName>
    <definedName name="DATA4" localSheetId="14">#REF!</definedName>
    <definedName name="DATA4" localSheetId="11">#REF!</definedName>
    <definedName name="DATA4" localSheetId="10">#REF!</definedName>
    <definedName name="DATA4" localSheetId="13">#REF!</definedName>
    <definedName name="DATA4">#REF!</definedName>
    <definedName name="DATA5" localSheetId="21">#REF!</definedName>
    <definedName name="DATA5" localSheetId="14">#REF!</definedName>
    <definedName name="DATA5" localSheetId="11">#REF!</definedName>
    <definedName name="DATA5" localSheetId="10">#REF!</definedName>
    <definedName name="DATA5" localSheetId="13">#REF!</definedName>
    <definedName name="DATA5">#REF!</definedName>
    <definedName name="DATA6" localSheetId="21">#REF!</definedName>
    <definedName name="DATA6" localSheetId="14">#REF!</definedName>
    <definedName name="DATA6" localSheetId="11">#REF!</definedName>
    <definedName name="DATA6" localSheetId="10">#REF!</definedName>
    <definedName name="DATA6" localSheetId="13">#REF!</definedName>
    <definedName name="DATA6">#REF!</definedName>
    <definedName name="DATA7" localSheetId="21">#REF!</definedName>
    <definedName name="DATA7" localSheetId="14">#REF!</definedName>
    <definedName name="DATA7" localSheetId="11">#REF!</definedName>
    <definedName name="DATA7" localSheetId="10">#REF!</definedName>
    <definedName name="DATA7" localSheetId="13">#REF!</definedName>
    <definedName name="DATA7">#REF!</definedName>
    <definedName name="DATA8" localSheetId="21">#REF!</definedName>
    <definedName name="DATA8" localSheetId="14">#REF!</definedName>
    <definedName name="DATA8" localSheetId="11">#REF!</definedName>
    <definedName name="DATA8" localSheetId="10">#REF!</definedName>
    <definedName name="DATA8" localSheetId="13">#REF!</definedName>
    <definedName name="DATA8">#REF!</definedName>
    <definedName name="DATA9" localSheetId="21">#REF!</definedName>
    <definedName name="DATA9" localSheetId="14">#REF!</definedName>
    <definedName name="DATA9" localSheetId="11">#REF!</definedName>
    <definedName name="DATA9" localSheetId="10">#REF!</definedName>
    <definedName name="DATA9" localSheetId="13">#REF!</definedName>
    <definedName name="DATA9">#REF!</definedName>
    <definedName name="_xlnm.Database" localSheetId="21">#REF!</definedName>
    <definedName name="_xlnm.Database" localSheetId="14">#REF!</definedName>
    <definedName name="_xlnm.Database" localSheetId="11">#REF!</definedName>
    <definedName name="_xlnm.Database" localSheetId="10">#REF!</definedName>
    <definedName name="_xlnm.Database" localSheetId="13">#REF!</definedName>
    <definedName name="_xlnm.Database">#REF!</definedName>
    <definedName name="DB1Ziel">[11]Overheads!$E$301</definedName>
    <definedName name="DB5Ziel">[11]Overheads!$E$312</definedName>
    <definedName name="dbdatei">#REF!</definedName>
    <definedName name="DC" localSheetId="21">#REF!</definedName>
    <definedName name="DC" localSheetId="14">#REF!</definedName>
    <definedName name="DC" localSheetId="11">#REF!</definedName>
    <definedName name="DC" localSheetId="10">#REF!</definedName>
    <definedName name="DC" localSheetId="13">#REF!</definedName>
    <definedName name="DC">#REF!</definedName>
    <definedName name="ddd" localSheetId="9" hidden="1">{#N/A,#N/A,FALSE,"Aging Summary";#N/A,#N/A,FALSE,"Ratio Analysis";#N/A,#N/A,FALSE,"Test 120 Day Accts";#N/A,#N/A,FALSE,"Tickmarks"}</definedName>
    <definedName name="ddd" localSheetId="4" hidden="1">{#N/A,#N/A,FALSE,"Aging Summary";#N/A,#N/A,FALSE,"Ratio Analysis";#N/A,#N/A,FALSE,"Test 120 Day Accts";#N/A,#N/A,FALSE,"Tickmarks"}</definedName>
    <definedName name="ddd" localSheetId="14" hidden="1">{#N/A,#N/A,FALSE,"Aging Summary";#N/A,#N/A,FALSE,"Ratio Analysis";#N/A,#N/A,FALSE,"Test 120 Day Accts";#N/A,#N/A,FALSE,"Tickmarks"}</definedName>
    <definedName name="ddd" localSheetId="3" hidden="1">{#N/A,#N/A,FALSE,"Aging Summary";#N/A,#N/A,FALSE,"Ratio Analysis";#N/A,#N/A,FALSE,"Test 120 Day Accts";#N/A,#N/A,FALSE,"Tickmarks"}</definedName>
    <definedName name="ddd" localSheetId="2" hidden="1">{#N/A,#N/A,FALSE,"Aging Summary";#N/A,#N/A,FALSE,"Ratio Analysis";#N/A,#N/A,FALSE,"Test 120 Day Accts";#N/A,#N/A,FALSE,"Tickmarks"}</definedName>
    <definedName name="ddd" localSheetId="1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esc_Bonus" localSheetId="19">#REF!</definedName>
    <definedName name="Desc_Bonus" localSheetId="18">#REF!</definedName>
    <definedName name="Desc_Bonus">#REF!</definedName>
    <definedName name="Desktop_PBMS" localSheetId="9">#REF!</definedName>
    <definedName name="Desktop_PBMS" localSheetId="21">#REF!</definedName>
    <definedName name="Desktop_PBMS" localSheetId="14">#REF!</definedName>
    <definedName name="Desktop_PBMS" localSheetId="11">#REF!</definedName>
    <definedName name="Desktop_PBMS" localSheetId="10">#REF!</definedName>
    <definedName name="Desktop_PBMS" localSheetId="13">#REF!</definedName>
    <definedName name="Desktop_PBMS">#REF!</definedName>
    <definedName name="Desktop_PBT" localSheetId="9">#REF!</definedName>
    <definedName name="Desktop_PBT" localSheetId="21">#REF!</definedName>
    <definedName name="Desktop_PBT" localSheetId="14">#REF!</definedName>
    <definedName name="Desktop_PBT" localSheetId="11">#REF!</definedName>
    <definedName name="Desktop_PBT" localSheetId="10">#REF!</definedName>
    <definedName name="Desktop_PBT" localSheetId="13">#REF!</definedName>
    <definedName name="Desktop_PBT">#REF!</definedName>
    <definedName name="dffdg" localSheetId="21">[19]Paramètres_Convention!#REF!</definedName>
    <definedName name="dffdg" localSheetId="14">[19]Paramètres_Convention!#REF!</definedName>
    <definedName name="dffdg" localSheetId="11">[19]Paramètres_Convention!#REF!</definedName>
    <definedName name="dffdg" localSheetId="10">[19]Paramètres_Convention!#REF!</definedName>
    <definedName name="dffdg" localSheetId="13">[19]Paramètres_Convention!#REF!</definedName>
    <definedName name="dffdg">[19]Paramètres_Convention!#REF!</definedName>
    <definedName name="dffffffff" localSheetId="9">MATCH(0.01,'EBIT Bridge 2011-2012'!End_Bal,-1)+1</definedName>
    <definedName name="dffffffff" localSheetId="21">MATCH(0.01,'Fuel and other energy cost'!End_Bal,-1)+1</definedName>
    <definedName name="dffffffff" localSheetId="4">MATCH(0.01,[0]!End_Bal,-1)+1</definedName>
    <definedName name="dffffffff" localSheetId="14">MATCH(0.01,Headcount!End_Bal,-1)+1</definedName>
    <definedName name="dffffffff" localSheetId="11">MATCH(0.01,'Monthly gross margin 11-12'!End_Bal,-1)+1</definedName>
    <definedName name="dffffffff" localSheetId="10">MATCH(0.01,'Monthly sales 2011 - 2012'!End_Bal,-1)+1</definedName>
    <definedName name="dffffffff" localSheetId="13">MATCH(0.01,'Rolling LTM GM 2012-YTD2013'!End_Bal,-1)+1</definedName>
    <definedName name="dffffffff" localSheetId="3">MATCH(0.01,[0]!End_Bal,-1)+1</definedName>
    <definedName name="dffffffff" localSheetId="2">MATCH(0.01,[0]!End_Bal,-1)+1</definedName>
    <definedName name="dffffffff" localSheetId="1">MATCH(0.01,[0]!End_Bal,-1)+1</definedName>
    <definedName name="dffffffff">MATCH(0.01,[0]!End_Bal,-1)+1</definedName>
    <definedName name="displaynames">#REF!</definedName>
    <definedName name="dist">[20]Settings_Desc.!$B$7</definedName>
    <definedName name="dollar">[21]Assumptions!$E$11</definedName>
    <definedName name="Druckbereich_MI">#REF!</definedName>
    <definedName name="Drucken_Ueberleitung" localSheetId="23">'interco transactions'!Drucken_Ueberleitung</definedName>
    <definedName name="Drucken_Ueberleitung">[0]!Drucken_Ueberleitung</definedName>
    <definedName name="DYN_DB3" localSheetId="21">OFFSET(#REF!,,,COUNTA(#REF!)-1)</definedName>
    <definedName name="DYN_DB3" localSheetId="14">OFFSET(#REF!,,,COUNTA(#REF!)-1)</definedName>
    <definedName name="DYN_DB3" localSheetId="11">OFFSET(#REF!,,,COUNTA(#REF!)-1)</definedName>
    <definedName name="DYN_DB3" localSheetId="10">OFFSET(#REF!,,,COUNTA(#REF!)-1)</definedName>
    <definedName name="DYN_DB3" localSheetId="13">OFFSET(#REF!,,,COUNTA(#REF!)-1)</definedName>
    <definedName name="DYN_DB3">OFFSET(#REF!,,,COUNTA(#REF!)-1)</definedName>
    <definedName name="DYN_DB3_2" localSheetId="21">OFFSET(#REF!,,,COUNTA(#REF!)-1)</definedName>
    <definedName name="DYN_DB3_2" localSheetId="14">OFFSET(#REF!,,,COUNTA(#REF!)-1)</definedName>
    <definedName name="DYN_DB3_2" localSheetId="11">OFFSET(#REF!,,,COUNTA(#REF!)-1)</definedName>
    <definedName name="DYN_DB3_2" localSheetId="10">OFFSET(#REF!,,,COUNTA(#REF!)-1)</definedName>
    <definedName name="DYN_DB3_2" localSheetId="13">OFFSET(#REF!,,,COUNTA(#REF!)-1)</definedName>
    <definedName name="DYN_DB3_2">OFFSET(#REF!,,,COUNTA(#REF!)-1)</definedName>
    <definedName name="DYN_DB3_MTD" localSheetId="21">OFFSET(#REF!,,,COUNTA(#REF!)-1)</definedName>
    <definedName name="DYN_DB3_MTD" localSheetId="14">OFFSET(#REF!,,,COUNTA(#REF!)-1)</definedName>
    <definedName name="DYN_DB3_MTD" localSheetId="11">OFFSET(#REF!,,,COUNTA(#REF!)-1)</definedName>
    <definedName name="DYN_DB3_MTD" localSheetId="10">OFFSET(#REF!,,,COUNTA(#REF!)-1)</definedName>
    <definedName name="DYN_DB3_MTD" localSheetId="13">OFFSET(#REF!,,,COUNTA(#REF!)-1)</definedName>
    <definedName name="DYN_DB3_MTD">OFFSET(#REF!,,,COUNTA(#REF!)-1)</definedName>
    <definedName name="DYN_DB3_MTD_2" localSheetId="21">OFFSET(#REF!,,,COUNTA(#REF!)-1)</definedName>
    <definedName name="DYN_DB3_MTD_2" localSheetId="14">OFFSET(#REF!,,,COUNTA(#REF!)-1)</definedName>
    <definedName name="DYN_DB3_MTD_2" localSheetId="11">OFFSET(#REF!,,,COUNTA(#REF!)-1)</definedName>
    <definedName name="DYN_DB3_MTD_2" localSheetId="10">OFFSET(#REF!,,,COUNTA(#REF!)-1)</definedName>
    <definedName name="DYN_DB3_MTD_2" localSheetId="13">OFFSET(#REF!,,,COUNTA(#REF!)-1)</definedName>
    <definedName name="DYN_DB3_MTD_2">OFFSET(#REF!,,,COUNTA(#REF!)-1)</definedName>
    <definedName name="DYN_FK" localSheetId="21">OFFSET(#REF!,,,COUNTA(#REF!)-1)</definedName>
    <definedName name="DYN_FK" localSheetId="14">OFFSET(#REF!,,,COUNTA(#REF!)-1)</definedName>
    <definedName name="DYN_FK" localSheetId="11">OFFSET(#REF!,,,COUNTA(#REF!)-1)</definedName>
    <definedName name="DYN_FK" localSheetId="10">OFFSET(#REF!,,,COUNTA(#REF!)-1)</definedName>
    <definedName name="DYN_FK" localSheetId="13">OFFSET(#REF!,,,COUNTA(#REF!)-1)</definedName>
    <definedName name="DYN_FK">OFFSET(#REF!,,,COUNTA(#REF!)-1)</definedName>
    <definedName name="DYN_FK_2" localSheetId="21">OFFSET(#REF!,,,COUNTA(#REF!)-1)</definedName>
    <definedName name="DYN_FK_2" localSheetId="14">OFFSET(#REF!,,,COUNTA(#REF!)-1)</definedName>
    <definedName name="DYN_FK_2" localSheetId="11">OFFSET(#REF!,,,COUNTA(#REF!)-1)</definedName>
    <definedName name="DYN_FK_2" localSheetId="10">OFFSET(#REF!,,,COUNTA(#REF!)-1)</definedName>
    <definedName name="DYN_FK_2" localSheetId="13">OFFSET(#REF!,,,COUNTA(#REF!)-1)</definedName>
    <definedName name="DYN_FK_2">OFFSET(#REF!,,,COUNTA(#REF!)-1)</definedName>
    <definedName name="DYN_FK_MTD" localSheetId="21">OFFSET(#REF!,,,COUNTA(#REF!)-1)</definedName>
    <definedName name="DYN_FK_MTD" localSheetId="14">OFFSET(#REF!,,,COUNTA(#REF!)-1)</definedName>
    <definedName name="DYN_FK_MTD" localSheetId="11">OFFSET(#REF!,,,COUNTA(#REF!)-1)</definedName>
    <definedName name="DYN_FK_MTD" localSheetId="10">OFFSET(#REF!,,,COUNTA(#REF!)-1)</definedName>
    <definedName name="DYN_FK_MTD" localSheetId="13">OFFSET(#REF!,,,COUNTA(#REF!)-1)</definedName>
    <definedName name="DYN_FK_MTD">OFFSET(#REF!,,,COUNTA(#REF!)-1)</definedName>
    <definedName name="DYN_FK_MTD_2" localSheetId="21">OFFSET(#REF!,,,COUNTA(#REF!)-1)</definedName>
    <definedName name="DYN_FK_MTD_2" localSheetId="14">OFFSET(#REF!,,,COUNTA(#REF!)-1)</definedName>
    <definedName name="DYN_FK_MTD_2" localSheetId="11">OFFSET(#REF!,,,COUNTA(#REF!)-1)</definedName>
    <definedName name="DYN_FK_MTD_2" localSheetId="10">OFFSET(#REF!,,,COUNTA(#REF!)-1)</definedName>
    <definedName name="DYN_FK_MTD_2" localSheetId="13">OFFSET(#REF!,,,COUNTA(#REF!)-1)</definedName>
    <definedName name="DYN_FK_MTD_2">OFFSET(#REF!,,,COUNTA(#REF!)-1)</definedName>
    <definedName name="DYN_NEG" localSheetId="21">OFFSET(#REF!,#REF!,,COUNTA(#REF!)-1)</definedName>
    <definedName name="DYN_NEG" localSheetId="14">OFFSET(#REF!,#REF!,,COUNTA(#REF!)-1)</definedName>
    <definedName name="DYN_NEG" localSheetId="11">OFFSET(#REF!,#REF!,,COUNTA(#REF!)-1)</definedName>
    <definedName name="DYN_NEG" localSheetId="10">OFFSET(#REF!,#REF!,,COUNTA(#REF!)-1)</definedName>
    <definedName name="DYN_NEG" localSheetId="13">OFFSET(#REF!,#REF!,,COUNTA(#REF!)-1)</definedName>
    <definedName name="DYN_NEG">OFFSET(#REF!,#REF!,,COUNTA(#REF!)-1)</definedName>
    <definedName name="DYN_NEG_DB3_MTD" localSheetId="21">OFFSET(#REF!,#REF!,,COUNTA(#REF!)-1)</definedName>
    <definedName name="DYN_NEG_DB3_MTD" localSheetId="14">OFFSET(#REF!,#REF!,,COUNTA(#REF!)-1)</definedName>
    <definedName name="DYN_NEG_DB3_MTD" localSheetId="11">OFFSET(#REF!,#REF!,,COUNTA(#REF!)-1)</definedName>
    <definedName name="DYN_NEG_DB3_MTD" localSheetId="10">OFFSET(#REF!,#REF!,,COUNTA(#REF!)-1)</definedName>
    <definedName name="DYN_NEG_DB3_MTD" localSheetId="13">OFFSET(#REF!,#REF!,,COUNTA(#REF!)-1)</definedName>
    <definedName name="DYN_NEG_DB3_MTD">OFFSET(#REF!,#REF!,,COUNTA(#REF!)-1)</definedName>
    <definedName name="DYN_NEG_FK" localSheetId="21">OFFSET(#REF!,#REF!,,COUNTA(#REF!)-1)</definedName>
    <definedName name="DYN_NEG_FK" localSheetId="14">OFFSET(#REF!,#REF!,,COUNTA(#REF!)-1)</definedName>
    <definedName name="DYN_NEG_FK" localSheetId="11">OFFSET(#REF!,#REF!,,COUNTA(#REF!)-1)</definedName>
    <definedName name="DYN_NEG_FK" localSheetId="10">OFFSET(#REF!,#REF!,,COUNTA(#REF!)-1)</definedName>
    <definedName name="DYN_NEG_FK" localSheetId="13">OFFSET(#REF!,#REF!,,COUNTA(#REF!)-1)</definedName>
    <definedName name="DYN_NEG_FK">OFFSET(#REF!,#REF!,,COUNTA(#REF!)-1)</definedName>
    <definedName name="DYN_NEG_FK_MTD" localSheetId="21">OFFSET(#REF!,#REF!,,COUNTA(#REF!)-1)</definedName>
    <definedName name="DYN_NEG_FK_MTD" localSheetId="14">OFFSET(#REF!,#REF!,,COUNTA(#REF!)-1)</definedName>
    <definedName name="DYN_NEG_FK_MTD" localSheetId="11">OFFSET(#REF!,#REF!,,COUNTA(#REF!)-1)</definedName>
    <definedName name="DYN_NEG_FK_MTD" localSheetId="10">OFFSET(#REF!,#REF!,,COUNTA(#REF!)-1)</definedName>
    <definedName name="DYN_NEG_FK_MTD" localSheetId="13">OFFSET(#REF!,#REF!,,COUNTA(#REF!)-1)</definedName>
    <definedName name="DYN_NEG_FK_MTD">OFFSET(#REF!,#REF!,,COUNTA(#REF!)-1)</definedName>
    <definedName name="DYN_NEG_PHEK" localSheetId="21">OFFSET(#REF!,#REF!,,COUNTA(#REF!)-1)</definedName>
    <definedName name="DYN_NEG_PHEK" localSheetId="14">OFFSET(#REF!,#REF!,,COUNTA(#REF!)-1)</definedName>
    <definedName name="DYN_NEG_PHEK" localSheetId="11">OFFSET(#REF!,#REF!,,COUNTA(#REF!)-1)</definedName>
    <definedName name="DYN_NEG_PHEK" localSheetId="10">OFFSET(#REF!,#REF!,,COUNTA(#REF!)-1)</definedName>
    <definedName name="DYN_NEG_PHEK" localSheetId="13">OFFSET(#REF!,#REF!,,COUNTA(#REF!)-1)</definedName>
    <definedName name="DYN_NEG_PHEK">OFFSET(#REF!,#REF!,,COUNTA(#REF!)-1)</definedName>
    <definedName name="DYN_NEG_PK" localSheetId="21">OFFSET(#REF!,#REF!,,COUNTA(#REF!)-1)</definedName>
    <definedName name="DYN_NEG_PK" localSheetId="14">OFFSET(#REF!,#REF!,,COUNTA(#REF!)-1)</definedName>
    <definedName name="DYN_NEG_PK" localSheetId="11">OFFSET(#REF!,#REF!,,COUNTA(#REF!)-1)</definedName>
    <definedName name="DYN_NEG_PK" localSheetId="10">OFFSET(#REF!,#REF!,,COUNTA(#REF!)-1)</definedName>
    <definedName name="DYN_NEG_PK" localSheetId="13">OFFSET(#REF!,#REF!,,COUNTA(#REF!)-1)</definedName>
    <definedName name="DYN_NEG_PK">OFFSET(#REF!,#REF!,,COUNTA(#REF!)-1)</definedName>
    <definedName name="DYN_PHEK" localSheetId="21">OFFSET(#REF!,,,COUNTA(#REF!)-1)</definedName>
    <definedName name="DYN_PHEK" localSheetId="14">OFFSET(#REF!,,,COUNTA(#REF!)-1)</definedName>
    <definedName name="DYN_PHEK" localSheetId="11">OFFSET(#REF!,,,COUNTA(#REF!)-1)</definedName>
    <definedName name="DYN_PHEK" localSheetId="10">OFFSET(#REF!,,,COUNTA(#REF!)-1)</definedName>
    <definedName name="DYN_PHEK" localSheetId="13">OFFSET(#REF!,,,COUNTA(#REF!)-1)</definedName>
    <definedName name="DYN_PHEK">OFFSET(#REF!,,,COUNTA(#REF!)-1)</definedName>
    <definedName name="DYN_PHEK_2" localSheetId="21">OFFSET(#REF!,,,COUNTA(#REF!)-1)</definedName>
    <definedName name="DYN_PHEK_2" localSheetId="14">OFFSET(#REF!,,,COUNTA(#REF!)-1)</definedName>
    <definedName name="DYN_PHEK_2" localSheetId="11">OFFSET(#REF!,,,COUNTA(#REF!)-1)</definedName>
    <definedName name="DYN_PHEK_2" localSheetId="10">OFFSET(#REF!,,,COUNTA(#REF!)-1)</definedName>
    <definedName name="DYN_PHEK_2" localSheetId="13">OFFSET(#REF!,,,COUNTA(#REF!)-1)</definedName>
    <definedName name="DYN_PHEK_2">OFFSET(#REF!,,,COUNTA(#REF!)-1)</definedName>
    <definedName name="DYN_PK" localSheetId="21">OFFSET(#REF!,,,COUNTA(#REF!)-1)</definedName>
    <definedName name="DYN_PK" localSheetId="14">OFFSET(#REF!,,,COUNTA(#REF!)-1)</definedName>
    <definedName name="DYN_PK" localSheetId="11">OFFSET(#REF!,,,COUNTA(#REF!)-1)</definedName>
    <definedName name="DYN_PK" localSheetId="10">OFFSET(#REF!,,,COUNTA(#REF!)-1)</definedName>
    <definedName name="DYN_PK" localSheetId="13">OFFSET(#REF!,,,COUNTA(#REF!)-1)</definedName>
    <definedName name="DYN_PK">OFFSET(#REF!,,,COUNTA(#REF!)-1)</definedName>
    <definedName name="DYN_PK_2" localSheetId="21">OFFSET(#REF!,,,COUNTA(#REF!)-1)</definedName>
    <definedName name="DYN_PK_2" localSheetId="14">OFFSET(#REF!,,,COUNTA(#REF!)-1)</definedName>
    <definedName name="DYN_PK_2" localSheetId="11">OFFSET(#REF!,,,COUNTA(#REF!)-1)</definedName>
    <definedName name="DYN_PK_2" localSheetId="10">OFFSET(#REF!,,,COUNTA(#REF!)-1)</definedName>
    <definedName name="DYN_PK_2" localSheetId="13">OFFSET(#REF!,,,COUNTA(#REF!)-1)</definedName>
    <definedName name="DYN_PK_2">OFFSET(#REF!,,,COUNTA(#REF!)-1)</definedName>
    <definedName name="DYN_POS" localSheetId="21">OFFSET(#REF!,#REF!,,COUNTA(#REF!)-1)</definedName>
    <definedName name="DYN_POS" localSheetId="14">OFFSET(#REF!,#REF!,,COUNTA(#REF!)-1)</definedName>
    <definedName name="DYN_POS" localSheetId="11">OFFSET(#REF!,#REF!,,COUNTA(#REF!)-1)</definedName>
    <definedName name="DYN_POS" localSheetId="10">OFFSET(#REF!,#REF!,,COUNTA(#REF!)-1)</definedName>
    <definedName name="DYN_POS" localSheetId="13">OFFSET(#REF!,#REF!,,COUNTA(#REF!)-1)</definedName>
    <definedName name="DYN_POS">OFFSET(#REF!,#REF!,,COUNTA(#REF!)-1)</definedName>
    <definedName name="DYN_POS_DB3_MTD" localSheetId="21">OFFSET(#REF!,#REF!,,COUNTA(#REF!)-1)</definedName>
    <definedName name="DYN_POS_DB3_MTD" localSheetId="14">OFFSET(#REF!,#REF!,,COUNTA(#REF!)-1)</definedName>
    <definedName name="DYN_POS_DB3_MTD" localSheetId="11">OFFSET(#REF!,#REF!,,COUNTA(#REF!)-1)</definedName>
    <definedName name="DYN_POS_DB3_MTD" localSheetId="10">OFFSET(#REF!,#REF!,,COUNTA(#REF!)-1)</definedName>
    <definedName name="DYN_POS_DB3_MTD" localSheetId="13">OFFSET(#REF!,#REF!,,COUNTA(#REF!)-1)</definedName>
    <definedName name="DYN_POS_DB3_MTD">OFFSET(#REF!,#REF!,,COUNTA(#REF!)-1)</definedName>
    <definedName name="DYN_POS_FK" localSheetId="21">OFFSET(#REF!,#REF!,,COUNTA(#REF!)-1)</definedName>
    <definedName name="DYN_POS_FK" localSheetId="14">OFFSET(#REF!,#REF!,,COUNTA(#REF!)-1)</definedName>
    <definedName name="DYN_POS_FK" localSheetId="11">OFFSET(#REF!,#REF!,,COUNTA(#REF!)-1)</definedName>
    <definedName name="DYN_POS_FK" localSheetId="10">OFFSET(#REF!,#REF!,,COUNTA(#REF!)-1)</definedName>
    <definedName name="DYN_POS_FK" localSheetId="13">OFFSET(#REF!,#REF!,,COUNTA(#REF!)-1)</definedName>
    <definedName name="DYN_POS_FK">OFFSET(#REF!,#REF!,,COUNTA(#REF!)-1)</definedName>
    <definedName name="DYN_POS_FK_MTD" localSheetId="21">OFFSET(#REF!,#REF!,,COUNTA(#REF!)-1)</definedName>
    <definedName name="DYN_POS_FK_MTD" localSheetId="14">OFFSET(#REF!,#REF!,,COUNTA(#REF!)-1)</definedName>
    <definedName name="DYN_POS_FK_MTD" localSheetId="11">OFFSET(#REF!,#REF!,,COUNTA(#REF!)-1)</definedName>
    <definedName name="DYN_POS_FK_MTD" localSheetId="10">OFFSET(#REF!,#REF!,,COUNTA(#REF!)-1)</definedName>
    <definedName name="DYN_POS_FK_MTD" localSheetId="13">OFFSET(#REF!,#REF!,,COUNTA(#REF!)-1)</definedName>
    <definedName name="DYN_POS_FK_MTD">OFFSET(#REF!,#REF!,,COUNTA(#REF!)-1)</definedName>
    <definedName name="DYN_POS_PHEK" localSheetId="21">OFFSET(#REF!,#REF!,,COUNTA(#REF!)-1)</definedName>
    <definedName name="DYN_POS_PHEK" localSheetId="14">OFFSET(#REF!,#REF!,,COUNTA(#REF!)-1)</definedName>
    <definedName name="DYN_POS_PHEK" localSheetId="11">OFFSET(#REF!,#REF!,,COUNTA(#REF!)-1)</definedName>
    <definedName name="DYN_POS_PHEK" localSheetId="10">OFFSET(#REF!,#REF!,,COUNTA(#REF!)-1)</definedName>
    <definedName name="DYN_POS_PHEK" localSheetId="13">OFFSET(#REF!,#REF!,,COUNTA(#REF!)-1)</definedName>
    <definedName name="DYN_POS_PHEK">OFFSET(#REF!,#REF!,,COUNTA(#REF!)-1)</definedName>
    <definedName name="DYN_POS_PK" localSheetId="21">OFFSET(#REF!,#REF!,,COUNTA(#REF!)-1)</definedName>
    <definedName name="DYN_POS_PK" localSheetId="14">OFFSET(#REF!,#REF!,,COUNTA(#REF!)-1)</definedName>
    <definedName name="DYN_POS_PK" localSheetId="11">OFFSET(#REF!,#REF!,,COUNTA(#REF!)-1)</definedName>
    <definedName name="DYN_POS_PK" localSheetId="10">OFFSET(#REF!,#REF!,,COUNTA(#REF!)-1)</definedName>
    <definedName name="DYN_POS_PK" localSheetId="13">OFFSET(#REF!,#REF!,,COUNTA(#REF!)-1)</definedName>
    <definedName name="DYN_POS_PK">OFFSET(#REF!,#REF!,,COUNTA(#REF!)-1)</definedName>
    <definedName name="DynUmsatz" localSheetId="21">OFFSET(#REF!,1,0,COUNTA(#REF!)-1)</definedName>
    <definedName name="DynUmsatz" localSheetId="14">OFFSET(#REF!,1,0,COUNTA(#REF!)-1)</definedName>
    <definedName name="DynUmsatz" localSheetId="11">OFFSET(#REF!,1,0,COUNTA(#REF!)-1)</definedName>
    <definedName name="DynUmsatz" localSheetId="10">OFFSET(#REF!,1,0,COUNTA(#REF!)-1)</definedName>
    <definedName name="DynUmsatz" localSheetId="13">OFFSET(#REF!,1,0,COUNTA(#REF!)-1)</definedName>
    <definedName name="DynUmsatz">OFFSET(#REF!,1,0,COUNTA(#REF!)-1)</definedName>
    <definedName name="DynUmsatz2" localSheetId="21">OFFSET(#REF!,1,0,COUNTA(#REF!)-1)</definedName>
    <definedName name="DynUmsatz2" localSheetId="14">OFFSET(#REF!,1,0,COUNTA(#REF!)-1)</definedName>
    <definedName name="DynUmsatz2" localSheetId="11">OFFSET(#REF!,1,0,COUNTA(#REF!)-1)</definedName>
    <definedName name="DynUmsatz2" localSheetId="10">OFFSET(#REF!,1,0,COUNTA(#REF!)-1)</definedName>
    <definedName name="DynUmsatz2" localSheetId="13">OFFSET(#REF!,1,0,COUNTA(#REF!)-1)</definedName>
    <definedName name="DynUmsatz2">OFFSET(#REF!,1,0,COUNTA(#REF!)-1)</definedName>
    <definedName name="e" localSheetId="21">#REF!</definedName>
    <definedName name="e" localSheetId="14">#REF!</definedName>
    <definedName name="e" localSheetId="11">#REF!</definedName>
    <definedName name="e" localSheetId="10">#REF!</definedName>
    <definedName name="e" localSheetId="13">#REF!</definedName>
    <definedName name="e">#REF!</definedName>
    <definedName name="Eck">#REF!</definedName>
    <definedName name="ECLASS" localSheetId="21">#REF!</definedName>
    <definedName name="ECLASS" localSheetId="14">#REF!</definedName>
    <definedName name="ECLASS" localSheetId="11">#REF!</definedName>
    <definedName name="ECLASS" localSheetId="10">#REF!</definedName>
    <definedName name="ECLASS" localSheetId="13">#REF!</definedName>
    <definedName name="ECLASS">#REF!</definedName>
    <definedName name="ee" localSheetId="9">OFFSET('EBIT Bridge 2011-2012'!Full_Print,0,0,[0]!Last_Row)</definedName>
    <definedName name="ee" localSheetId="21">OFFSET('Fuel and other energy cost'!Full_Print,0,0,[0]!Last_Row)</definedName>
    <definedName name="ee" localSheetId="4">OFFSET([0]!Full_Print,0,0,Last_Row)</definedName>
    <definedName name="ee" localSheetId="14">OFFSET(Headcount!Full_Print,0,0,[0]!Last_Row)</definedName>
    <definedName name="ee" localSheetId="23">'interco transactions'!ee</definedName>
    <definedName name="ee" localSheetId="11">OFFSET('Monthly gross margin 11-12'!Full_Print,0,0,[0]!Last_Row)</definedName>
    <definedName name="ee" localSheetId="10">OFFSET('Monthly sales 2011 - 2012'!Full_Print,0,0,[0]!Last_Row)</definedName>
    <definedName name="ee" localSheetId="13">OFFSET('Rolling LTM GM 2012-YTD2013'!Full_Print,0,0,[0]!Last_Row)</definedName>
    <definedName name="ee" localSheetId="3">OFFSET([0]!Full_Print,0,0,Last_Row)</definedName>
    <definedName name="ee" localSheetId="2">OFFSET([0]!Full_Print,0,0,Last_Row)</definedName>
    <definedName name="ee" localSheetId="1">OFFSET([0]!Full_Print,0,0,Last_Row)</definedName>
    <definedName name="ee">OFFSET([0]!Full_Print,0,0,Last_Row)</definedName>
    <definedName name="eeeee">#N/A</definedName>
    <definedName name="Egr" localSheetId="21">#REF!</definedName>
    <definedName name="Egr" localSheetId="14">#REF!</definedName>
    <definedName name="Egr" localSheetId="11">#REF!</definedName>
    <definedName name="Egr" localSheetId="10">#REF!</definedName>
    <definedName name="Egr" localSheetId="13">#REF!</definedName>
    <definedName name="Egr">#REF!</definedName>
    <definedName name="End_Bal" localSheetId="9">#REF!</definedName>
    <definedName name="End_Bal" localSheetId="21">#REF!</definedName>
    <definedName name="End_Bal" localSheetId="14">#REF!</definedName>
    <definedName name="End_Bal" localSheetId="11">#REF!</definedName>
    <definedName name="End_Bal" localSheetId="10">#REF!</definedName>
    <definedName name="End_Bal" localSheetId="13">#REF!</definedName>
    <definedName name="End_Bal">#REF!</definedName>
    <definedName name="entity" localSheetId="21">#REF!</definedName>
    <definedName name="entity" localSheetId="14">#REF!</definedName>
    <definedName name="entity" localSheetId="11">#REF!</definedName>
    <definedName name="entity" localSheetId="10">#REF!</definedName>
    <definedName name="entity" localSheetId="13">#REF!</definedName>
    <definedName name="entity">#REF!</definedName>
    <definedName name="Entity2">[14]Start!$B$38</definedName>
    <definedName name="EntStdsatzHrW" localSheetId="21">[11]Overheads!#REF!</definedName>
    <definedName name="EntStdsatzHrW" localSheetId="14">[11]Overheads!#REF!</definedName>
    <definedName name="EntStdsatzHrW" localSheetId="11">[11]Overheads!#REF!</definedName>
    <definedName name="EntStdsatzHrW" localSheetId="10">[11]Overheads!#REF!</definedName>
    <definedName name="EntStdsatzHrW" localSheetId="13">[11]Overheads!#REF!</definedName>
    <definedName name="EntStdsatzHrW">[11]Overheads!#REF!</definedName>
    <definedName name="Entwk_D">[11]Overheads!$E$110</definedName>
    <definedName name="Entwk_IC_D">[11]Overheads!$E$210</definedName>
    <definedName name="Entwk_IC_W">[11]Overheads!$E$160</definedName>
    <definedName name="Entwk_W">[11]Overheads!$E$60</definedName>
    <definedName name="EPB_SCA" localSheetId="9">#REF!</definedName>
    <definedName name="EPB_SCA" localSheetId="21">#REF!</definedName>
    <definedName name="EPB_SCA" localSheetId="14">#REF!</definedName>
    <definedName name="EPB_SCA" localSheetId="11">#REF!</definedName>
    <definedName name="EPB_SCA" localSheetId="10">#REF!</definedName>
    <definedName name="EPB_SCA" localSheetId="13">#REF!</definedName>
    <definedName name="EPB_SCA">#REF!</definedName>
    <definedName name="EPB_SCAY" localSheetId="9">#REF!</definedName>
    <definedName name="EPB_SCAY" localSheetId="21">#REF!</definedName>
    <definedName name="EPB_SCAY" localSheetId="14">#REF!</definedName>
    <definedName name="EPB_SCAY" localSheetId="11">#REF!</definedName>
    <definedName name="EPB_SCAY" localSheetId="10">#REF!</definedName>
    <definedName name="EPB_SCAY" localSheetId="13">#REF!</definedName>
    <definedName name="EPB_SCAY">#REF!</definedName>
    <definedName name="epc_s1" localSheetId="9">#REF!</definedName>
    <definedName name="epc_s1" localSheetId="21">#REF!</definedName>
    <definedName name="epc_s1" localSheetId="14">#REF!</definedName>
    <definedName name="epc_s1" localSheetId="11">#REF!</definedName>
    <definedName name="epc_s1" localSheetId="10">#REF!</definedName>
    <definedName name="epc_s1" localSheetId="13">#REF!</definedName>
    <definedName name="epc_s1">#REF!</definedName>
    <definedName name="epc_s10" localSheetId="9">#REF!</definedName>
    <definedName name="epc_s10" localSheetId="21">#REF!</definedName>
    <definedName name="epc_s10" localSheetId="14">#REF!</definedName>
    <definedName name="epc_s10" localSheetId="11">#REF!</definedName>
    <definedName name="epc_s10" localSheetId="10">#REF!</definedName>
    <definedName name="epc_s10" localSheetId="13">#REF!</definedName>
    <definedName name="epc_s10">#REF!</definedName>
    <definedName name="epc_s11" localSheetId="9">#REF!</definedName>
    <definedName name="epc_s11" localSheetId="21">#REF!</definedName>
    <definedName name="epc_s11" localSheetId="14">#REF!</definedName>
    <definedName name="epc_s11" localSheetId="11">#REF!</definedName>
    <definedName name="epc_s11" localSheetId="10">#REF!</definedName>
    <definedName name="epc_s11" localSheetId="13">#REF!</definedName>
    <definedName name="epc_s11">#REF!</definedName>
    <definedName name="epc_s12" localSheetId="9">#REF!</definedName>
    <definedName name="epc_s12" localSheetId="21">#REF!</definedName>
    <definedName name="epc_s12" localSheetId="14">#REF!</definedName>
    <definedName name="epc_s12" localSheetId="11">#REF!</definedName>
    <definedName name="epc_s12" localSheetId="10">#REF!</definedName>
    <definedName name="epc_s12" localSheetId="13">#REF!</definedName>
    <definedName name="epc_s12">#REF!</definedName>
    <definedName name="epc_s2" localSheetId="9">#REF!</definedName>
    <definedName name="epc_s2" localSheetId="21">#REF!</definedName>
    <definedName name="epc_s2" localSheetId="14">#REF!</definedName>
    <definedName name="epc_s2" localSheetId="11">#REF!</definedName>
    <definedName name="epc_s2" localSheetId="10">#REF!</definedName>
    <definedName name="epc_s2" localSheetId="13">#REF!</definedName>
    <definedName name="epc_s2">#REF!</definedName>
    <definedName name="epc_s3" localSheetId="9">#REF!</definedName>
    <definedName name="epc_s3" localSheetId="21">#REF!</definedName>
    <definedName name="epc_s3" localSheetId="14">#REF!</definedName>
    <definedName name="epc_s3" localSheetId="11">#REF!</definedName>
    <definedName name="epc_s3" localSheetId="10">#REF!</definedName>
    <definedName name="epc_s3" localSheetId="13">#REF!</definedName>
    <definedName name="epc_s3">#REF!</definedName>
    <definedName name="epc_s4" localSheetId="9">#REF!</definedName>
    <definedName name="epc_s4" localSheetId="21">#REF!</definedName>
    <definedName name="epc_s4" localSheetId="14">#REF!</definedName>
    <definedName name="epc_s4" localSheetId="11">#REF!</definedName>
    <definedName name="epc_s4" localSheetId="10">#REF!</definedName>
    <definedName name="epc_s4" localSheetId="13">#REF!</definedName>
    <definedName name="epc_s4">#REF!</definedName>
    <definedName name="epc_s5" localSheetId="9">#REF!</definedName>
    <definedName name="epc_s5" localSheetId="21">#REF!</definedName>
    <definedName name="epc_s5" localSheetId="14">#REF!</definedName>
    <definedName name="epc_s5" localSheetId="11">#REF!</definedName>
    <definedName name="epc_s5" localSheetId="10">#REF!</definedName>
    <definedName name="epc_s5" localSheetId="13">#REF!</definedName>
    <definedName name="epc_s5">#REF!</definedName>
    <definedName name="epc_s6" localSheetId="9">#REF!</definedName>
    <definedName name="epc_s6" localSheetId="21">#REF!</definedName>
    <definedName name="epc_s6" localSheetId="14">#REF!</definedName>
    <definedName name="epc_s6" localSheetId="11">#REF!</definedName>
    <definedName name="epc_s6" localSheetId="10">#REF!</definedName>
    <definedName name="epc_s6" localSheetId="13">#REF!</definedName>
    <definedName name="epc_s6">#REF!</definedName>
    <definedName name="epc_s7" localSheetId="9">#REF!</definedName>
    <definedName name="epc_s7" localSheetId="21">#REF!</definedName>
    <definedName name="epc_s7" localSheetId="14">#REF!</definedName>
    <definedName name="epc_s7" localSheetId="11">#REF!</definedName>
    <definedName name="epc_s7" localSheetId="10">#REF!</definedName>
    <definedName name="epc_s7" localSheetId="13">#REF!</definedName>
    <definedName name="epc_s7">#REF!</definedName>
    <definedName name="epc_s8" localSheetId="9">#REF!</definedName>
    <definedName name="epc_s8" localSheetId="21">#REF!</definedName>
    <definedName name="epc_s8" localSheetId="14">#REF!</definedName>
    <definedName name="epc_s8" localSheetId="11">#REF!</definedName>
    <definedName name="epc_s8" localSheetId="10">#REF!</definedName>
    <definedName name="epc_s8" localSheetId="13">#REF!</definedName>
    <definedName name="epc_s8">#REF!</definedName>
    <definedName name="epc_s9" localSheetId="9">#REF!</definedName>
    <definedName name="epc_s9" localSheetId="21">#REF!</definedName>
    <definedName name="epc_s9" localSheetId="14">#REF!</definedName>
    <definedName name="epc_s9" localSheetId="11">#REF!</definedName>
    <definedName name="epc_s9" localSheetId="10">#REF!</definedName>
    <definedName name="epc_s9" localSheetId="13">#REF!</definedName>
    <definedName name="epc_s9">#REF!</definedName>
    <definedName name="EPC_SCA" localSheetId="9">#REF!</definedName>
    <definedName name="EPC_SCA" localSheetId="21">#REF!</definedName>
    <definedName name="EPC_SCA" localSheetId="14">#REF!</definedName>
    <definedName name="EPC_SCA" localSheetId="11">#REF!</definedName>
    <definedName name="EPC_SCA" localSheetId="10">#REF!</definedName>
    <definedName name="EPC_SCA" localSheetId="13">#REF!</definedName>
    <definedName name="EPC_SCA">#REF!</definedName>
    <definedName name="EPC_SCAR" localSheetId="9">#REF!</definedName>
    <definedName name="EPC_SCAR" localSheetId="21">#REF!</definedName>
    <definedName name="EPC_SCAR" localSheetId="14">#REF!</definedName>
    <definedName name="EPC_SCAR" localSheetId="11">#REF!</definedName>
    <definedName name="EPC_SCAR" localSheetId="10">#REF!</definedName>
    <definedName name="EPC_SCAR" localSheetId="13">#REF!</definedName>
    <definedName name="EPC_SCAR">#REF!</definedName>
    <definedName name="EPC_SCARY" localSheetId="9">#REF!</definedName>
    <definedName name="EPC_SCARY" localSheetId="21">#REF!</definedName>
    <definedName name="EPC_SCARY" localSheetId="14">#REF!</definedName>
    <definedName name="EPC_SCARY" localSheetId="11">#REF!</definedName>
    <definedName name="EPC_SCARY" localSheetId="10">#REF!</definedName>
    <definedName name="EPC_SCARY" localSheetId="13">#REF!</definedName>
    <definedName name="EPC_SCARY">#REF!</definedName>
    <definedName name="EPC_SCAY" localSheetId="9">#REF!</definedName>
    <definedName name="EPC_SCAY" localSheetId="21">#REF!</definedName>
    <definedName name="EPC_SCAY" localSheetId="14">#REF!</definedName>
    <definedName name="EPC_SCAY" localSheetId="11">#REF!</definedName>
    <definedName name="EPC_SCAY" localSheetId="10">#REF!</definedName>
    <definedName name="EPC_SCAY" localSheetId="13">#REF!</definedName>
    <definedName name="EPC_SCAY">#REF!</definedName>
    <definedName name="Equity">250000*25*15%/12</definedName>
    <definedName name="er" localSheetId="23">'interco transactions'!er</definedName>
    <definedName name="er">[0]!er</definedName>
    <definedName name="ERG" localSheetId="23">'interco transactions'!ERG</definedName>
    <definedName name="ERG">[0]!ERG</definedName>
    <definedName name="Erg.0102" localSheetId="23">'interco transactions'!Erg.0102</definedName>
    <definedName name="Erg.0102">[0]!Erg.0102</definedName>
    <definedName name="Ergebnisüberleitung" localSheetId="23">'interco transactions'!Ergebnisüberleitung</definedName>
    <definedName name="Ergebnisüberleitung">[0]!Ergebnisüberleitung</definedName>
    <definedName name="ErgRech">#REF!</definedName>
    <definedName name="ERPrint">#REF!</definedName>
    <definedName name="Extern" localSheetId="21">#REF!</definedName>
    <definedName name="Extern" localSheetId="14">#REF!</definedName>
    <definedName name="Extern" localSheetId="11">#REF!</definedName>
    <definedName name="Extern" localSheetId="10">#REF!</definedName>
    <definedName name="Extern" localSheetId="13">#REF!</definedName>
    <definedName name="Extern">#REF!</definedName>
    <definedName name="Extra_Pay" localSheetId="9">#REF!</definedName>
    <definedName name="Extra_Pay" localSheetId="21">#REF!</definedName>
    <definedName name="Extra_Pay" localSheetId="14">#REF!</definedName>
    <definedName name="Extra_Pay" localSheetId="11">#REF!</definedName>
    <definedName name="Extra_Pay" localSheetId="10">#REF!</definedName>
    <definedName name="Extra_Pay" localSheetId="13">#REF!</definedName>
    <definedName name="Extra_Pay">#REF!</definedName>
    <definedName name="f" localSheetId="9">OFFSET('EBIT Bridge 2011-2012'!Full_Print,0,0,[0]!Last_Row)</definedName>
    <definedName name="f" localSheetId="21">OFFSET('Fuel and other energy cost'!Full_Print,0,0,[0]!Last_Row)</definedName>
    <definedName name="f" localSheetId="4">OFFSET([0]!Full_Print,0,0,[0]!Last_Row)</definedName>
    <definedName name="f" localSheetId="14">OFFSET(Headcount!Full_Print,0,0,[0]!Last_Row)</definedName>
    <definedName name="f" localSheetId="11">OFFSET('Monthly gross margin 11-12'!Full_Print,0,0,[0]!Last_Row)</definedName>
    <definedName name="f" localSheetId="10">OFFSET('Monthly sales 2011 - 2012'!Full_Print,0,0,[0]!Last_Row)</definedName>
    <definedName name="f" localSheetId="13">OFFSET('Rolling LTM GM 2012-YTD2013'!Full_Print,0,0,[0]!Last_Row)</definedName>
    <definedName name="f" localSheetId="3">OFFSET([0]!Full_Print,0,0,[0]!Last_Row)</definedName>
    <definedName name="f" localSheetId="2">OFFSET([0]!Full_Print,0,0,[0]!Last_Row)</definedName>
    <definedName name="f" localSheetId="1">OFFSET([0]!Full_Print,0,0,[0]!Last_Row)</definedName>
    <definedName name="f">OFFSET([0]!Full_Print,0,0,[0]!Last_Row)</definedName>
    <definedName name="facteur" localSheetId="21">#REF!</definedName>
    <definedName name="facteur" localSheetId="14">#REF!</definedName>
    <definedName name="facteur" localSheetId="11">#REF!</definedName>
    <definedName name="facteur" localSheetId="10">#REF!</definedName>
    <definedName name="facteur" localSheetId="13">#REF!</definedName>
    <definedName name="facteur">#REF!</definedName>
    <definedName name="FertfixHrW">[11]Overheads!$E$8</definedName>
    <definedName name="FertvarHrW">[11]Overheads!$E$7</definedName>
    <definedName name="FJ">[7]Parameter!$H$3</definedName>
    <definedName name="FO" localSheetId="23">'interco transactions'!FO</definedName>
    <definedName name="FO">[0]!FO</definedName>
    <definedName name="format">100</definedName>
    <definedName name="format2">1000</definedName>
    <definedName name="FrachtHrW">[11]Overheads!$E$11</definedName>
    <definedName name="Fragezeichen" hidden="1">[22]Analyse_Analysis!$A$1:$O$130</definedName>
    <definedName name="frequency" localSheetId="21">#REF!</definedName>
    <definedName name="frequency" localSheetId="4">#REF!</definedName>
    <definedName name="frequency" localSheetId="14">#REF!</definedName>
    <definedName name="frequency" localSheetId="11">#REF!</definedName>
    <definedName name="frequency" localSheetId="10">#REF!</definedName>
    <definedName name="frequency" localSheetId="13">#REF!</definedName>
    <definedName name="frequency" localSheetId="3">#REF!</definedName>
    <definedName name="frequency" localSheetId="2">#REF!</definedName>
    <definedName name="frequency" localSheetId="1">#REF!</definedName>
    <definedName name="frequency">#REF!</definedName>
    <definedName name="frequency1" localSheetId="21">#REF!</definedName>
    <definedName name="frequency1" localSheetId="14">#REF!</definedName>
    <definedName name="frequency1" localSheetId="11">#REF!</definedName>
    <definedName name="frequency1" localSheetId="10">#REF!</definedName>
    <definedName name="frequency1" localSheetId="13">#REF!</definedName>
    <definedName name="frequency1">#REF!</definedName>
    <definedName name="ftebasic">[4]fORMULAE!$AS$7</definedName>
    <definedName name="Full_Print" localSheetId="9">#REF!</definedName>
    <definedName name="Full_Print" localSheetId="21">#REF!</definedName>
    <definedName name="Full_Print" localSheetId="14">#REF!</definedName>
    <definedName name="Full_Print" localSheetId="11">#REF!</definedName>
    <definedName name="Full_Print" localSheetId="10">#REF!</definedName>
    <definedName name="Full_Print" localSheetId="13">#REF!</definedName>
    <definedName name="Full_Print">#REF!</definedName>
    <definedName name="fx">[20]Result_convert_EUR!$J$2</definedName>
    <definedName name="GACOS_PAM" localSheetId="9">'[23]G&amp;A'!#REF!</definedName>
    <definedName name="GACOS_PAM" localSheetId="21">'[23]G&amp;A'!#REF!</definedName>
    <definedName name="GACOS_PAM" localSheetId="14">'[23]G&amp;A'!#REF!</definedName>
    <definedName name="GACOS_PAM" localSheetId="11">'[23]G&amp;A'!#REF!</definedName>
    <definedName name="GACOS_PAM" localSheetId="10">'[23]G&amp;A'!#REF!</definedName>
    <definedName name="GACOS_PAM" localSheetId="13">'[23]G&amp;A'!#REF!</definedName>
    <definedName name="GACOS_PAM">'[23]G&amp;A'!#REF!</definedName>
    <definedName name="GB">[24]Abkürzungen!$A$4:$A$12</definedName>
    <definedName name="Ges">[25]Start!$I$5</definedName>
    <definedName name="GGData">[9]Settings!$B$3:$H$48</definedName>
    <definedName name="GGList">#REF!</definedName>
    <definedName name="ggname">#REF!</definedName>
    <definedName name="ggname2" localSheetId="23">#REF!</definedName>
    <definedName name="ggname2">#REF!</definedName>
    <definedName name="GGNum">#REF!</definedName>
    <definedName name="GGPrint1">#REF!</definedName>
    <definedName name="GGPrint10">#REF!</definedName>
    <definedName name="GGPrint11">#REF!</definedName>
    <definedName name="GGPrint12">#REF!</definedName>
    <definedName name="GGPrint13">#REF!</definedName>
    <definedName name="GGPrint14">#REF!</definedName>
    <definedName name="GGPrint15">#REF!</definedName>
    <definedName name="GGPrint16">#REF!</definedName>
    <definedName name="GGPrint17">#REF!</definedName>
    <definedName name="GGPrint18">#REF!</definedName>
    <definedName name="GGPrint19">#REF!</definedName>
    <definedName name="GGPrint2">#REF!</definedName>
    <definedName name="GGPrint20">#REF!</definedName>
    <definedName name="GGPrint21">#REF!</definedName>
    <definedName name="GGPrint22">#REF!</definedName>
    <definedName name="GGPrint23">#REF!</definedName>
    <definedName name="GGPrint24">#REF!</definedName>
    <definedName name="GGPrint3">#REF!</definedName>
    <definedName name="GGPrint4">#REF!</definedName>
    <definedName name="GGPrint5">#REF!</definedName>
    <definedName name="GGPrint6">#REF!</definedName>
    <definedName name="GGPrint7">#REF!</definedName>
    <definedName name="GGPrint8">#REF!</definedName>
    <definedName name="GGPrint9">#REF!</definedName>
    <definedName name="GGrange">#REF!</definedName>
    <definedName name="GGranges">#REF!</definedName>
    <definedName name="ggranges2">#REF!</definedName>
    <definedName name="Growth_PBMS" localSheetId="9">#REF!</definedName>
    <definedName name="Growth_PBMS" localSheetId="21">#REF!</definedName>
    <definedName name="Growth_PBMS" localSheetId="4">#REF!</definedName>
    <definedName name="Growth_PBMS" localSheetId="14">#REF!</definedName>
    <definedName name="Growth_PBMS" localSheetId="11">#REF!</definedName>
    <definedName name="Growth_PBMS" localSheetId="10">#REF!</definedName>
    <definedName name="Growth_PBMS" localSheetId="13">#REF!</definedName>
    <definedName name="Growth_PBMS" localSheetId="3">#REF!</definedName>
    <definedName name="Growth_PBMS" localSheetId="2">#REF!</definedName>
    <definedName name="Growth_PBMS" localSheetId="1">#REF!</definedName>
    <definedName name="Growth_PBMS">#REF!</definedName>
    <definedName name="Growth_PBT" localSheetId="9">#REF!</definedName>
    <definedName name="Growth_PBT" localSheetId="21">#REF!</definedName>
    <definedName name="Growth_PBT" localSheetId="14">#REF!</definedName>
    <definedName name="Growth_PBT" localSheetId="11">#REF!</definedName>
    <definedName name="Growth_PBT" localSheetId="10">#REF!</definedName>
    <definedName name="Growth_PBT" localSheetId="13">#REF!</definedName>
    <definedName name="Growth_PBT">#REF!</definedName>
    <definedName name="Header_Row" localSheetId="9">ROW(#REF!)</definedName>
    <definedName name="Header_Row" localSheetId="21">ROW(#REF!)</definedName>
    <definedName name="Header_Row" localSheetId="14">ROW(#REF!)</definedName>
    <definedName name="Header_Row" localSheetId="11">ROW(#REF!)</definedName>
    <definedName name="Header_Row" localSheetId="10">ROW(#REF!)</definedName>
    <definedName name="Header_Row" localSheetId="13">ROW(#REF!)</definedName>
    <definedName name="Header_Row">ROW(#REF!)</definedName>
    <definedName name="hg" localSheetId="23">'interco transactions'!hg</definedName>
    <definedName name="hg">[0]!hg</definedName>
    <definedName name="hhh">#N/A</definedName>
    <definedName name="hhhh">#N/A</definedName>
    <definedName name="hhhhh">#N/A</definedName>
    <definedName name="hhhhhh">#N/A</definedName>
    <definedName name="hhjj">#N/A</definedName>
    <definedName name="hhjjj" localSheetId="9">Scheduled_Payment+Extra_Payment</definedName>
    <definedName name="hhjjj" localSheetId="21">Scheduled_Payment+Extra_Payment</definedName>
    <definedName name="hhjjj" localSheetId="4">Scheduled_Payment+Extra_Payment</definedName>
    <definedName name="hhjjj" localSheetId="14">Scheduled_Payment+Extra_Payment</definedName>
    <definedName name="hhjjj" localSheetId="11">Scheduled_Payment+Extra_Payment</definedName>
    <definedName name="hhjjj" localSheetId="10">Scheduled_Payment+Extra_Payment</definedName>
    <definedName name="hhjjj" localSheetId="13">Scheduled_Payment+Extra_Payment</definedName>
    <definedName name="hhjjj" localSheetId="3">Scheduled_Payment+Extra_Payment</definedName>
    <definedName name="hhjjj" localSheetId="2">Scheduled_Payment+Extra_Payment</definedName>
    <definedName name="hhjjj" localSheetId="1">Scheduled_Payment+Extra_Payment</definedName>
    <definedName name="hhjjj">Scheduled_Payment+Extra_Payment</definedName>
    <definedName name="hhjk">#N/A</definedName>
    <definedName name="hjhjh">#N/A</definedName>
    <definedName name="hjj">#N/A</definedName>
    <definedName name="hjjjj" localSheetId="9">MATCH(0.01,'EBIT Bridge 2011-2012'!End_Bal,-1)+1</definedName>
    <definedName name="hjjjj" localSheetId="21">MATCH(0.01,'Fuel and other energy cost'!End_Bal,-1)+1</definedName>
    <definedName name="hjjjj" localSheetId="4">MATCH(0.01,End_Bal,-1)+1</definedName>
    <definedName name="hjjjj" localSheetId="14">MATCH(0.01,Headcount!End_Bal,-1)+1</definedName>
    <definedName name="hjjjj" localSheetId="11">MATCH(0.01,'Monthly gross margin 11-12'!End_Bal,-1)+1</definedName>
    <definedName name="hjjjj" localSheetId="10">MATCH(0.01,'Monthly sales 2011 - 2012'!End_Bal,-1)+1</definedName>
    <definedName name="hjjjj" localSheetId="13">MATCH(0.01,'Rolling LTM GM 2012-YTD2013'!End_Bal,-1)+1</definedName>
    <definedName name="hjjjj" localSheetId="3">MATCH(0.01,End_Bal,-1)+1</definedName>
    <definedName name="hjjjj" localSheetId="2">MATCH(0.01,End_Bal,-1)+1</definedName>
    <definedName name="hjjjj" localSheetId="1">MATCH(0.01,End_Bal,-1)+1</definedName>
    <definedName name="hjjjj">MATCH(0.01,End_Bal,-1)+1</definedName>
    <definedName name="HrW" localSheetId="21">#REF!</definedName>
    <definedName name="HrW" localSheetId="14">#REF!</definedName>
    <definedName name="HrW" localSheetId="11">#REF!</definedName>
    <definedName name="HrW" localSheetId="10">#REF!</definedName>
    <definedName name="HrW" localSheetId="13">#REF!</definedName>
    <definedName name="HrW">#REF!</definedName>
    <definedName name="ICSM" localSheetId="9">IF('EBIT Bridge 2011-2012'!aaaa,'EBIT Bridge 2011-2012'!Header_Row+'EBIT Bridge 2011-2012'!aaa,'EBIT Bridge 2011-2012'!Header_Row)</definedName>
    <definedName name="ICSM" localSheetId="21">IF('Fuel and other energy cost'!aaaa,'Fuel and other energy cost'!Header_Row+'Fuel and other energy cost'!aaa,'Fuel and other energy cost'!Header_Row)</definedName>
    <definedName name="ICSM" localSheetId="4">IF('GM by category'!aaaa,Header_Row+'GM by category'!aaa,Header_Row)</definedName>
    <definedName name="ICSM" localSheetId="14">IF(Headcount!aaaa,Headcount!Header_Row+Headcount!aaa,Headcount!Header_Row)</definedName>
    <definedName name="ICSM" localSheetId="11">IF('Monthly gross margin 11-12'!aaaa,'Monthly gross margin 11-12'!Header_Row+'Monthly gross margin 11-12'!aaa,'Monthly gross margin 11-12'!Header_Row)</definedName>
    <definedName name="ICSM" localSheetId="10">IF('Monthly sales 2011 - 2012'!aaaa,'Monthly sales 2011 - 2012'!Header_Row+'Monthly sales 2011 - 2012'!aaa,'Monthly sales 2011 - 2012'!Header_Row)</definedName>
    <definedName name="ICSM" localSheetId="13">IF('Rolling LTM GM 2012-YTD2013'!aaaa,'Rolling LTM GM 2012-YTD2013'!Header_Row+'Rolling LTM GM 2012-YTD2013'!aaa,'Rolling LTM GM 2012-YTD2013'!Header_Row)</definedName>
    <definedName name="ICSM" localSheetId="3">IF('Sales by category'!aaaa,Header_Row+'Sales by category'!aaa,Header_Row)</definedName>
    <definedName name="ICSM" localSheetId="2">IF('Sales by segment'!aaaa,Header_Row+'Sales by segment'!aaa,Header_Row)</definedName>
    <definedName name="ICSM" localSheetId="1">IF('Sales like for like'!aaaa,Header_Row+'Sales like for like'!aaa,Header_Row)</definedName>
    <definedName name="ICSM">IF(aaaa,Header_Row+aaa,Header_Row)</definedName>
    <definedName name="ICSM_S1" localSheetId="9">#REF!</definedName>
    <definedName name="ICSM_S1" localSheetId="21">#REF!</definedName>
    <definedName name="ICSM_S1" localSheetId="4">#REF!</definedName>
    <definedName name="ICSM_S1" localSheetId="14">#REF!</definedName>
    <definedName name="ICSM_S1" localSheetId="11">#REF!</definedName>
    <definedName name="ICSM_S1" localSheetId="10">#REF!</definedName>
    <definedName name="ICSM_S1" localSheetId="13">#REF!</definedName>
    <definedName name="ICSM_S1" localSheetId="3">#REF!</definedName>
    <definedName name="ICSM_S1" localSheetId="2">#REF!</definedName>
    <definedName name="ICSM_S1" localSheetId="1">#REF!</definedName>
    <definedName name="ICSM_S1">#REF!</definedName>
    <definedName name="ICSM_S10" localSheetId="9">#REF!</definedName>
    <definedName name="ICSM_S10" localSheetId="21">#REF!</definedName>
    <definedName name="ICSM_S10" localSheetId="14">#REF!</definedName>
    <definedName name="ICSM_S10" localSheetId="11">#REF!</definedName>
    <definedName name="ICSM_S10" localSheetId="10">#REF!</definedName>
    <definedName name="ICSM_S10" localSheetId="13">#REF!</definedName>
    <definedName name="ICSM_S10">#REF!</definedName>
    <definedName name="ICSM_S11" localSheetId="9">#REF!</definedName>
    <definedName name="ICSM_S11" localSheetId="21">#REF!</definedName>
    <definedName name="ICSM_S11" localSheetId="14">#REF!</definedName>
    <definedName name="ICSM_S11" localSheetId="11">#REF!</definedName>
    <definedName name="ICSM_S11" localSheetId="10">#REF!</definedName>
    <definedName name="ICSM_S11" localSheetId="13">#REF!</definedName>
    <definedName name="ICSM_S11">#REF!</definedName>
    <definedName name="ICSM_S12" localSheetId="9">#REF!</definedName>
    <definedName name="ICSM_S12" localSheetId="21">#REF!</definedName>
    <definedName name="ICSM_S12" localSheetId="14">#REF!</definedName>
    <definedName name="ICSM_S12" localSheetId="11">#REF!</definedName>
    <definedName name="ICSM_S12" localSheetId="10">#REF!</definedName>
    <definedName name="ICSM_S12" localSheetId="13">#REF!</definedName>
    <definedName name="ICSM_S12">#REF!</definedName>
    <definedName name="ICSM_S2" localSheetId="9">#REF!</definedName>
    <definedName name="ICSM_S2" localSheetId="21">#REF!</definedName>
    <definedName name="ICSM_S2" localSheetId="14">#REF!</definedName>
    <definedName name="ICSM_S2" localSheetId="11">#REF!</definedName>
    <definedName name="ICSM_S2" localSheetId="10">#REF!</definedName>
    <definedName name="ICSM_S2" localSheetId="13">#REF!</definedName>
    <definedName name="ICSM_S2">#REF!</definedName>
    <definedName name="ICSM_S3" localSheetId="9">#REF!</definedName>
    <definedName name="ICSM_S3" localSheetId="21">#REF!</definedName>
    <definedName name="ICSM_S3" localSheetId="14">#REF!</definedName>
    <definedName name="ICSM_S3" localSheetId="11">#REF!</definedName>
    <definedName name="ICSM_S3" localSheetId="10">#REF!</definedName>
    <definedName name="ICSM_S3" localSheetId="13">#REF!</definedName>
    <definedName name="ICSM_S3">#REF!</definedName>
    <definedName name="ICSM_S4" localSheetId="9">#REF!</definedName>
    <definedName name="ICSM_S4" localSheetId="21">#REF!</definedName>
    <definedName name="ICSM_S4" localSheetId="14">#REF!</definedName>
    <definedName name="ICSM_S4" localSheetId="11">#REF!</definedName>
    <definedName name="ICSM_S4" localSheetId="10">#REF!</definedName>
    <definedName name="ICSM_S4" localSheetId="13">#REF!</definedName>
    <definedName name="ICSM_S4">#REF!</definedName>
    <definedName name="ICSM_S5" localSheetId="9">#REF!</definedName>
    <definedName name="ICSM_S5" localSheetId="21">#REF!</definedName>
    <definedName name="ICSM_S5" localSheetId="14">#REF!</definedName>
    <definedName name="ICSM_S5" localSheetId="11">#REF!</definedName>
    <definedName name="ICSM_S5" localSheetId="10">#REF!</definedName>
    <definedName name="ICSM_S5" localSheetId="13">#REF!</definedName>
    <definedName name="ICSM_S5">#REF!</definedName>
    <definedName name="ICSM_S6" localSheetId="9">#REF!</definedName>
    <definedName name="ICSM_S6" localSheetId="21">#REF!</definedName>
    <definedName name="ICSM_S6" localSheetId="14">#REF!</definedName>
    <definedName name="ICSM_S6" localSheetId="11">#REF!</definedName>
    <definedName name="ICSM_S6" localSheetId="10">#REF!</definedName>
    <definedName name="ICSM_S6" localSheetId="13">#REF!</definedName>
    <definedName name="ICSM_S6">#REF!</definedName>
    <definedName name="ICSM_S7" localSheetId="9">#REF!</definedName>
    <definedName name="ICSM_S7" localSheetId="21">#REF!</definedName>
    <definedName name="ICSM_S7" localSheetId="14">#REF!</definedName>
    <definedName name="ICSM_S7" localSheetId="11">#REF!</definedName>
    <definedName name="ICSM_S7" localSheetId="10">#REF!</definedName>
    <definedName name="ICSM_S7" localSheetId="13">#REF!</definedName>
    <definedName name="ICSM_S7">#REF!</definedName>
    <definedName name="ICSM_S8" localSheetId="9">#REF!</definedName>
    <definedName name="ICSM_S8" localSheetId="21">#REF!</definedName>
    <definedName name="ICSM_S8" localSheetId="14">#REF!</definedName>
    <definedName name="ICSM_S8" localSheetId="11">#REF!</definedName>
    <definedName name="ICSM_S8" localSheetId="10">#REF!</definedName>
    <definedName name="ICSM_S8" localSheetId="13">#REF!</definedName>
    <definedName name="ICSM_S8">#REF!</definedName>
    <definedName name="ICSM_S9" localSheetId="9">#REF!</definedName>
    <definedName name="ICSM_S9" localSheetId="21">#REF!</definedName>
    <definedName name="ICSM_S9" localSheetId="14">#REF!</definedName>
    <definedName name="ICSM_S9" localSheetId="11">#REF!</definedName>
    <definedName name="ICSM_S9" localSheetId="10">#REF!</definedName>
    <definedName name="ICSM_S9" localSheetId="13">#REF!</definedName>
    <definedName name="ICSM_S9">#REF!</definedName>
    <definedName name="ICSM_SCAR" localSheetId="9">#REF!</definedName>
    <definedName name="ICSM_SCAR" localSheetId="21">#REF!</definedName>
    <definedName name="ICSM_SCAR" localSheetId="14">#REF!</definedName>
    <definedName name="ICSM_SCAR" localSheetId="11">#REF!</definedName>
    <definedName name="ICSM_SCAR" localSheetId="10">#REF!</definedName>
    <definedName name="ICSM_SCAR" localSheetId="13">#REF!</definedName>
    <definedName name="ICSM_SCAR">#REF!</definedName>
    <definedName name="ihc_s1" localSheetId="9">#REF!</definedName>
    <definedName name="ihc_s1" localSheetId="21">#REF!</definedName>
    <definedName name="ihc_s1" localSheetId="14">#REF!</definedName>
    <definedName name="ihc_s1" localSheetId="11">#REF!</definedName>
    <definedName name="ihc_s1" localSheetId="10">#REF!</definedName>
    <definedName name="ihc_s1" localSheetId="13">#REF!</definedName>
    <definedName name="ihc_s1">#REF!</definedName>
    <definedName name="ihc_s10" localSheetId="9">#REF!</definedName>
    <definedName name="ihc_s10" localSheetId="21">#REF!</definedName>
    <definedName name="ihc_s10" localSheetId="14">#REF!</definedName>
    <definedName name="ihc_s10" localSheetId="11">#REF!</definedName>
    <definedName name="ihc_s10" localSheetId="10">#REF!</definedName>
    <definedName name="ihc_s10" localSheetId="13">#REF!</definedName>
    <definedName name="ihc_s10">#REF!</definedName>
    <definedName name="ihc_s11" localSheetId="9">#REF!</definedName>
    <definedName name="ihc_s11" localSheetId="21">#REF!</definedName>
    <definedName name="ihc_s11" localSheetId="14">#REF!</definedName>
    <definedName name="ihc_s11" localSheetId="11">#REF!</definedName>
    <definedName name="ihc_s11" localSheetId="10">#REF!</definedName>
    <definedName name="ihc_s11" localSheetId="13">#REF!</definedName>
    <definedName name="ihc_s11">#REF!</definedName>
    <definedName name="ihc_s12" localSheetId="9">#REF!</definedName>
    <definedName name="ihc_s12" localSheetId="21">#REF!</definedName>
    <definedName name="ihc_s12" localSheetId="14">#REF!</definedName>
    <definedName name="ihc_s12" localSheetId="11">#REF!</definedName>
    <definedName name="ihc_s12" localSheetId="10">#REF!</definedName>
    <definedName name="ihc_s12" localSheetId="13">#REF!</definedName>
    <definedName name="ihc_s12">#REF!</definedName>
    <definedName name="ihc_s2" localSheetId="9">#REF!</definedName>
    <definedName name="ihc_s2" localSheetId="21">#REF!</definedName>
    <definedName name="ihc_s2" localSheetId="14">#REF!</definedName>
    <definedName name="ihc_s2" localSheetId="11">#REF!</definedName>
    <definedName name="ihc_s2" localSheetId="10">#REF!</definedName>
    <definedName name="ihc_s2" localSheetId="13">#REF!</definedName>
    <definedName name="ihc_s2">#REF!</definedName>
    <definedName name="ihc_s3" localSheetId="9">#REF!</definedName>
    <definedName name="ihc_s3" localSheetId="21">#REF!</definedName>
    <definedName name="ihc_s3" localSheetId="14">#REF!</definedName>
    <definedName name="ihc_s3" localSheetId="11">#REF!</definedName>
    <definedName name="ihc_s3" localSheetId="10">#REF!</definedName>
    <definedName name="ihc_s3" localSheetId="13">#REF!</definedName>
    <definedName name="ihc_s3">#REF!</definedName>
    <definedName name="ihc_s4" localSheetId="9">#REF!</definedName>
    <definedName name="ihc_s4" localSheetId="21">#REF!</definedName>
    <definedName name="ihc_s4" localSheetId="14">#REF!</definedName>
    <definedName name="ihc_s4" localSheetId="11">#REF!</definedName>
    <definedName name="ihc_s4" localSheetId="10">#REF!</definedName>
    <definedName name="ihc_s4" localSheetId="13">#REF!</definedName>
    <definedName name="ihc_s4">#REF!</definedName>
    <definedName name="ihc_s5" localSheetId="9">#REF!</definedName>
    <definedName name="ihc_s5" localSheetId="21">#REF!</definedName>
    <definedName name="ihc_s5" localSheetId="14">#REF!</definedName>
    <definedName name="ihc_s5" localSheetId="11">#REF!</definedName>
    <definedName name="ihc_s5" localSheetId="10">#REF!</definedName>
    <definedName name="ihc_s5" localSheetId="13">#REF!</definedName>
    <definedName name="ihc_s5">#REF!</definedName>
    <definedName name="ihc_s6" localSheetId="9">#REF!</definedName>
    <definedName name="ihc_s6" localSheetId="21">#REF!</definedName>
    <definedName name="ihc_s6" localSheetId="14">#REF!</definedName>
    <definedName name="ihc_s6" localSheetId="11">#REF!</definedName>
    <definedName name="ihc_s6" localSheetId="10">#REF!</definedName>
    <definedName name="ihc_s6" localSheetId="13">#REF!</definedName>
    <definedName name="ihc_s6">#REF!</definedName>
    <definedName name="ihc_s7" localSheetId="9">#REF!</definedName>
    <definedName name="ihc_s7" localSheetId="21">#REF!</definedName>
    <definedName name="ihc_s7" localSheetId="14">#REF!</definedName>
    <definedName name="ihc_s7" localSheetId="11">#REF!</definedName>
    <definedName name="ihc_s7" localSheetId="10">#REF!</definedName>
    <definedName name="ihc_s7" localSheetId="13">#REF!</definedName>
    <definedName name="ihc_s7">#REF!</definedName>
    <definedName name="ihc_s8" localSheetId="9">#REF!</definedName>
    <definedName name="ihc_s8" localSheetId="21">#REF!</definedName>
    <definedName name="ihc_s8" localSheetId="14">#REF!</definedName>
    <definedName name="ihc_s8" localSheetId="11">#REF!</definedName>
    <definedName name="ihc_s8" localSheetId="10">#REF!</definedName>
    <definedName name="ihc_s8" localSheetId="13">#REF!</definedName>
    <definedName name="ihc_s8">#REF!</definedName>
    <definedName name="ihc_s9" localSheetId="9">#REF!</definedName>
    <definedName name="ihc_s9" localSheetId="21">#REF!</definedName>
    <definedName name="ihc_s9" localSheetId="14">#REF!</definedName>
    <definedName name="ihc_s9" localSheetId="11">#REF!</definedName>
    <definedName name="ihc_s9" localSheetId="10">#REF!</definedName>
    <definedName name="ihc_s9" localSheetId="13">#REF!</definedName>
    <definedName name="ihc_s9">#REF!</definedName>
    <definedName name="IHC_SCA" localSheetId="9">#REF!</definedName>
    <definedName name="IHC_SCA" localSheetId="21">#REF!</definedName>
    <definedName name="IHC_SCA" localSheetId="14">#REF!</definedName>
    <definedName name="IHC_SCA" localSheetId="11">#REF!</definedName>
    <definedName name="IHC_SCA" localSheetId="10">#REF!</definedName>
    <definedName name="IHC_SCA" localSheetId="13">#REF!</definedName>
    <definedName name="IHC_SCA">#REF!</definedName>
    <definedName name="IHC_SCAY" localSheetId="9">#REF!</definedName>
    <definedName name="IHC_SCAY" localSheetId="21">#REF!</definedName>
    <definedName name="IHC_SCAY" localSheetId="14">#REF!</definedName>
    <definedName name="IHC_SCAY" localSheetId="11">#REF!</definedName>
    <definedName name="IHC_SCAY" localSheetId="10">#REF!</definedName>
    <definedName name="IHC_SCAY" localSheetId="13">#REF!</definedName>
    <definedName name="IHC_SCAY">#REF!</definedName>
    <definedName name="IHCM_SCAR" localSheetId="9">#REF!</definedName>
    <definedName name="IHCM_SCAR" localSheetId="21">#REF!</definedName>
    <definedName name="IHCM_SCAR" localSheetId="14">#REF!</definedName>
    <definedName name="IHCM_SCAR" localSheetId="11">#REF!</definedName>
    <definedName name="IHCM_SCAR" localSheetId="10">#REF!</definedName>
    <definedName name="IHCM_SCAR" localSheetId="13">#REF!</definedName>
    <definedName name="IHCM_SCAR">#REF!</definedName>
    <definedName name="IHCM_SCARY" localSheetId="9">#REF!</definedName>
    <definedName name="IHCM_SCARY" localSheetId="21">#REF!</definedName>
    <definedName name="IHCM_SCARY" localSheetId="14">#REF!</definedName>
    <definedName name="IHCM_SCARY" localSheetId="11">#REF!</definedName>
    <definedName name="IHCM_SCARY" localSheetId="10">#REF!</definedName>
    <definedName name="IHCM_SCARY" localSheetId="13">#REF!</definedName>
    <definedName name="IHCM_SCARY">#REF!</definedName>
    <definedName name="IHCM_SCAY">[26]Staffcost_YTD!$N$370</definedName>
    <definedName name="ii" localSheetId="23">'interco transactions'!ii</definedName>
    <definedName name="ii">#N/A</definedName>
    <definedName name="iiii">#N/A</definedName>
    <definedName name="InPl_Basistabelle" localSheetId="21">#REF!</definedName>
    <definedName name="InPl_Basistabelle" localSheetId="14">#REF!</definedName>
    <definedName name="InPl_Basistabelle" localSheetId="11">#REF!</definedName>
    <definedName name="InPl_Basistabelle" localSheetId="10">#REF!</definedName>
    <definedName name="InPl_Basistabelle" localSheetId="13">#REF!</definedName>
    <definedName name="InPl_Basistabelle">#REF!</definedName>
    <definedName name="Int" localSheetId="9">#REF!</definedName>
    <definedName name="Int" localSheetId="21">#REF!</definedName>
    <definedName name="Int" localSheetId="14">#REF!</definedName>
    <definedName name="Int" localSheetId="11">#REF!</definedName>
    <definedName name="Int" localSheetId="10">#REF!</definedName>
    <definedName name="Int" localSheetId="13">#REF!</definedName>
    <definedName name="Int">#REF!</definedName>
    <definedName name="Interest_Rate" localSheetId="9">#REF!</definedName>
    <definedName name="Interest_Rate" localSheetId="21">#REF!</definedName>
    <definedName name="Interest_Rate" localSheetId="14">#REF!</definedName>
    <definedName name="Interest_Rate" localSheetId="11">#REF!</definedName>
    <definedName name="Interest_Rate" localSheetId="10">#REF!</definedName>
    <definedName name="Interest_Rate" localSheetId="13">#REF!</definedName>
    <definedName name="Interest_Rate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PARENT" hidden="1">"c2144"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40775.6641087963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38784.4473263889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ahre">[11]Overheads!$E$4:$N$4</definedName>
    <definedName name="jjjjik">#N/A</definedName>
    <definedName name="jjjkk" localSheetId="9">Scheduled_Payment+Extra_Payment</definedName>
    <definedName name="jjjkk" localSheetId="21">Scheduled_Payment+Extra_Payment</definedName>
    <definedName name="jjjkk" localSheetId="4">Scheduled_Payment+Extra_Payment</definedName>
    <definedName name="jjjkk" localSheetId="14">Scheduled_Payment+Extra_Payment</definedName>
    <definedName name="jjjkk" localSheetId="11">Scheduled_Payment+Extra_Payment</definedName>
    <definedName name="jjjkk" localSheetId="10">Scheduled_Payment+Extra_Payment</definedName>
    <definedName name="jjjkk" localSheetId="13">Scheduled_Payment+Extra_Payment</definedName>
    <definedName name="jjjkk" localSheetId="3">Scheduled_Payment+Extra_Payment</definedName>
    <definedName name="jjjkk" localSheetId="2">Scheduled_Payment+Extra_Payment</definedName>
    <definedName name="jjjkk" localSheetId="1">Scheduled_Payment+Extra_Payment</definedName>
    <definedName name="jjjkk">Scheduled_Payment+Extra_Payment</definedName>
    <definedName name="jjkk">#N/A</definedName>
    <definedName name="jjkkk">#N/A</definedName>
    <definedName name="jjlkii">#N/A</definedName>
    <definedName name="jk">#N/A</definedName>
    <definedName name="jkkkkk">#N/A</definedName>
    <definedName name="JTW">[1]Parameter!$B$6</definedName>
    <definedName name="June" localSheetId="9">#REF!</definedName>
    <definedName name="June" localSheetId="21">#REF!</definedName>
    <definedName name="June" localSheetId="14">#REF!</definedName>
    <definedName name="June" localSheetId="11">#REF!</definedName>
    <definedName name="June" localSheetId="10">#REF!</definedName>
    <definedName name="June" localSheetId="13">#REF!</definedName>
    <definedName name="June">#REF!</definedName>
    <definedName name="K_PLAN_LJ">[6]Parameter!$B$10</definedName>
    <definedName name="KFR">#REF!</definedName>
    <definedName name="kjjj">#N/A</definedName>
    <definedName name="kk">#N/A</definedName>
    <definedName name="kkk">#N/A</definedName>
    <definedName name="kkkk">#N/A</definedName>
    <definedName name="kkkki">#N/A</definedName>
    <definedName name="kkkkk" localSheetId="9">Scheduled_Payment+Extra_Payment</definedName>
    <definedName name="kkkkk" localSheetId="21">Scheduled_Payment+Extra_Payment</definedName>
    <definedName name="kkkkk" localSheetId="4">Scheduled_Payment+Extra_Payment</definedName>
    <definedName name="kkkkk" localSheetId="14">Scheduled_Payment+Extra_Payment</definedName>
    <definedName name="kkkkk" localSheetId="11">Scheduled_Payment+Extra_Payment</definedName>
    <definedName name="kkkkk" localSheetId="10">Scheduled_Payment+Extra_Payment</definedName>
    <definedName name="kkkkk" localSheetId="13">Scheduled_Payment+Extra_Payment</definedName>
    <definedName name="kkkkk" localSheetId="3">Scheduled_Payment+Extra_Payment</definedName>
    <definedName name="kkkkk" localSheetId="2">Scheduled_Payment+Extra_Payment</definedName>
    <definedName name="kkkkk" localSheetId="1">Scheduled_Payment+Extra_Payment</definedName>
    <definedName name="kkkkk">Scheduled_Payment+Extra_Payment</definedName>
    <definedName name="kkkl">#N/A</definedName>
    <definedName name="kkll">#N/A</definedName>
    <definedName name="KKS">[25]Start!$D$24</definedName>
    <definedName name="klhyg">#N/A</definedName>
    <definedName name="kll">#N/A</definedName>
    <definedName name="kritgg">#REF!</definedName>
    <definedName name="KursIst_PLAN_LJ">[6]Parameter!$B$10</definedName>
    <definedName name="LAB" localSheetId="21">#REF!</definedName>
    <definedName name="LAB" localSheetId="14">#REF!</definedName>
    <definedName name="LAB" localSheetId="11">#REF!</definedName>
    <definedName name="LAB" localSheetId="10">#REF!</definedName>
    <definedName name="LAB" localSheetId="13">#REF!</definedName>
    <definedName name="LAB">#REF!</definedName>
    <definedName name="Land">[25]Start!$I$4</definedName>
    <definedName name="Länderblätter" localSheetId="23">'interco transactions'!Länderblätter</definedName>
    <definedName name="Länderblätter">[0]!Länderblätter</definedName>
    <definedName name="LänderblätterDM" localSheetId="23">'interco transactions'!LänderblätterDM</definedName>
    <definedName name="LänderblätterDM">[0]!LänderblätterDM</definedName>
    <definedName name="language">[20]Settings_Desc.!$B$5</definedName>
    <definedName name="Last_Row">#N/A</definedName>
    <definedName name="laufendes_jahr" localSheetId="21">#REF!</definedName>
    <definedName name="laufendes_jahr" localSheetId="14">#REF!</definedName>
    <definedName name="laufendes_jahr" localSheetId="11">#REF!</definedName>
    <definedName name="laufendes_jahr" localSheetId="10">#REF!</definedName>
    <definedName name="laufendes_jahr" localSheetId="13">#REF!</definedName>
    <definedName name="laufendes_jahr">#REF!</definedName>
    <definedName name="LevelB">#REF!</definedName>
    <definedName name="Lex" localSheetId="21">#REF!</definedName>
    <definedName name="Lex" localSheetId="14">#REF!</definedName>
    <definedName name="Lex" localSheetId="11">#REF!</definedName>
    <definedName name="Lex" localSheetId="10">#REF!</definedName>
    <definedName name="Lex" localSheetId="13">#REF!</definedName>
    <definedName name="Lex">#REF!</definedName>
    <definedName name="lfd_jahr">[27]Parameter!$B$4</definedName>
    <definedName name="lfd_jahr1">[27]Parameter!$B$4</definedName>
    <definedName name="lfd_jahr2">[27]Parameter!$B$4</definedName>
    <definedName name="lfd_jahr3">[27]Parameter!$B$4</definedName>
    <definedName name="lfd_jahr4">[27]Parameter!$B$4</definedName>
    <definedName name="lfd_jahr5">[27]Parameter!$B$4</definedName>
    <definedName name="liiooo">#N/A</definedName>
    <definedName name="limit">[9]Settings!$L$35</definedName>
    <definedName name="Line1" localSheetId="9">'EBIT Bridge 2011-2012'!$7:$7,'EBIT Bridge 2011-2012'!#REF!,'EBIT Bridge 2011-2012'!#REF!,'EBIT Bridge 2011-2012'!#REF!</definedName>
    <definedName name="Line1">[28]Bridge!$4:$4,[28]Bridge!$13:$13,[28]Bridge!$22:$22,[28]Bridge!$31:$31</definedName>
    <definedName name="Line2" localSheetId="9">'EBIT Bridge 2011-2012'!$8:$8,'EBIT Bridge 2011-2012'!#REF!,'EBIT Bridge 2011-2012'!#REF!,'EBIT Bridge 2011-2012'!#REF!</definedName>
    <definedName name="Line2">[28]Bridge!$5:$5,[28]Bridge!$14:$14,[28]Bridge!$23:$23,[28]Bridge!$32:$32</definedName>
    <definedName name="Line3" localSheetId="9">'EBIT Bridge 2011-2012'!$10:$10,'EBIT Bridge 2011-2012'!#REF!,'EBIT Bridge 2011-2012'!#REF!,'EBIT Bridge 2011-2012'!#REF!</definedName>
    <definedName name="Line3">[28]Bridge!$6:$6,[28]Bridge!$15:$15,[28]Bridge!$24:$24,[28]Bridge!$33:$33</definedName>
    <definedName name="Line4" localSheetId="9">'EBIT Bridge 2011-2012'!$11:$11,'EBIT Bridge 2011-2012'!#REF!,'EBIT Bridge 2011-2012'!#REF!,'EBIT Bridge 2011-2012'!#REF!</definedName>
    <definedName name="Line4">[28]Bridge!$7:$7,[28]Bridge!$16:$16,[28]Bridge!$25:$25,[28]Bridge!$34:$34</definedName>
    <definedName name="Line5" localSheetId="9">'EBIT Bridge 2011-2012'!$13:$13,'EBIT Bridge 2011-2012'!#REF!,'EBIT Bridge 2011-2012'!#REF!,'EBIT Bridge 2011-2012'!#REF!</definedName>
    <definedName name="Line5">[28]Bridge!$8:$8,[28]Bridge!$17:$17,[28]Bridge!$26:$26,[28]Bridge!$35:$35</definedName>
    <definedName name="Line6" localSheetId="9">'EBIT Bridge 2011-2012'!$14:$14,'EBIT Bridge 2011-2012'!#REF!,'EBIT Bridge 2011-2012'!#REF!,'EBIT Bridge 2011-2012'!#REF!</definedName>
    <definedName name="Line6">[28]Bridge!$9:$9,[28]Bridge!$18:$18,[28]Bridge!$27:$27,[28]Bridge!$36:$36</definedName>
    <definedName name="Line7" localSheetId="9">'EBIT Bridge 2011-2012'!$15:$15,'EBIT Bridge 2011-2012'!#REF!,'EBIT Bridge 2011-2012'!#REF!,'EBIT Bridge 2011-2012'!#REF!</definedName>
    <definedName name="Line7">[28]Bridge!$10:$10,[28]Bridge!$19:$19,[28]Bridge!$28:$28,[28]Bridge!$37:$37</definedName>
    <definedName name="Line8" localSheetId="9">'EBIT Bridge 2011-2012'!#REF!,'EBIT Bridge 2011-2012'!#REF!,'EBIT Bridge 2011-2012'!#REF!,'EBIT Bridge 2011-2012'!#REF!</definedName>
    <definedName name="Line8">[28]Bridge!$38:$38,[28]Bridge!$29:$29,[28]Bridge!$20:$20,[28]Bridge!$11:$11</definedName>
    <definedName name="List_Workstreams">'[29]Main Data'!$G$10:$G$22</definedName>
    <definedName name="lj" localSheetId="21">#REF!</definedName>
    <definedName name="lj" localSheetId="4">#REF!</definedName>
    <definedName name="lj" localSheetId="14">#REF!</definedName>
    <definedName name="LJ" localSheetId="23">[7]Parameter!$B$3</definedName>
    <definedName name="lj" localSheetId="11">#REF!</definedName>
    <definedName name="lj" localSheetId="10">#REF!</definedName>
    <definedName name="lj" localSheetId="13">#REF!</definedName>
    <definedName name="lj" localSheetId="3">#REF!</definedName>
    <definedName name="lj" localSheetId="2">#REF!</definedName>
    <definedName name="lj" localSheetId="1">#REF!</definedName>
    <definedName name="lj">#REF!</definedName>
    <definedName name="ll">#N/A</definedName>
    <definedName name="llhu" localSheetId="9">Scheduled_Payment+Extra_Payment</definedName>
    <definedName name="llhu" localSheetId="21">Scheduled_Payment+Extra_Payment</definedName>
    <definedName name="llhu" localSheetId="4">Scheduled_Payment+Extra_Payment</definedName>
    <definedName name="llhu" localSheetId="14">Scheduled_Payment+Extra_Payment</definedName>
    <definedName name="llhu" localSheetId="11">Scheduled_Payment+Extra_Payment</definedName>
    <definedName name="llhu" localSheetId="10">Scheduled_Payment+Extra_Payment</definedName>
    <definedName name="llhu" localSheetId="13">Scheduled_Payment+Extra_Payment</definedName>
    <definedName name="llhu" localSheetId="3">Scheduled_Payment+Extra_Payment</definedName>
    <definedName name="llhu" localSheetId="2">Scheduled_Payment+Extra_Payment</definedName>
    <definedName name="llhu" localSheetId="1">Scheduled_Payment+Extra_Payment</definedName>
    <definedName name="llhu">Scheduled_Payment+Extra_Payment</definedName>
    <definedName name="Loan_Amount" localSheetId="9">#REF!</definedName>
    <definedName name="Loan_Amount" localSheetId="21">#REF!</definedName>
    <definedName name="Loan_Amount" localSheetId="4">#REF!</definedName>
    <definedName name="Loan_Amount" localSheetId="14">#REF!</definedName>
    <definedName name="Loan_Amount" localSheetId="11">#REF!</definedName>
    <definedName name="Loan_Amount" localSheetId="10">#REF!</definedName>
    <definedName name="Loan_Amount" localSheetId="13">#REF!</definedName>
    <definedName name="Loan_Amount" localSheetId="3">#REF!</definedName>
    <definedName name="Loan_Amount" localSheetId="2">#REF!</definedName>
    <definedName name="Loan_Amount" localSheetId="1">#REF!</definedName>
    <definedName name="Loan_Amount">#REF!</definedName>
    <definedName name="Loan_Start" localSheetId="9">#REF!</definedName>
    <definedName name="Loan_Start" localSheetId="21">#REF!</definedName>
    <definedName name="Loan_Start" localSheetId="14">#REF!</definedName>
    <definedName name="Loan_Start" localSheetId="11">#REF!</definedName>
    <definedName name="Loan_Start" localSheetId="10">#REF!</definedName>
    <definedName name="Loan_Start" localSheetId="13">#REF!</definedName>
    <definedName name="Loan_Start">#REF!</definedName>
    <definedName name="Loan_Years" localSheetId="9">#REF!</definedName>
    <definedName name="Loan_Years" localSheetId="21">#REF!</definedName>
    <definedName name="Loan_Years" localSheetId="14">#REF!</definedName>
    <definedName name="Loan_Years" localSheetId="11">#REF!</definedName>
    <definedName name="Loan_Years" localSheetId="10">#REF!</definedName>
    <definedName name="Loan_Years" localSheetId="13">#REF!</definedName>
    <definedName name="Loan_Years">#REF!</definedName>
    <definedName name="Location_Annual" localSheetId="19">#REF!</definedName>
    <definedName name="Location_Annual" localSheetId="18">#REF!</definedName>
    <definedName name="Location_Annual">#REF!</definedName>
    <definedName name="LSM" localSheetId="9">#REF!</definedName>
    <definedName name="LSM" localSheetId="21">#REF!</definedName>
    <definedName name="LSM" localSheetId="14">#REF!</definedName>
    <definedName name="LSM" localSheetId="11">#REF!</definedName>
    <definedName name="LSM" localSheetId="10">#REF!</definedName>
    <definedName name="LSM" localSheetId="13">#REF!</definedName>
    <definedName name="LSM">#REF!</definedName>
    <definedName name="LSMJUNE">'[30]LSM Data June'!$A$1:$C$108</definedName>
    <definedName name="LSS" localSheetId="9">#REF!</definedName>
    <definedName name="LSS" localSheetId="21">#REF!</definedName>
    <definedName name="LSS" localSheetId="4">#REF!</definedName>
    <definedName name="LSS" localSheetId="14">#REF!</definedName>
    <definedName name="LSS" localSheetId="11">#REF!</definedName>
    <definedName name="LSS" localSheetId="10">#REF!</definedName>
    <definedName name="LSS" localSheetId="13">#REF!</definedName>
    <definedName name="LSS" localSheetId="3">#REF!</definedName>
    <definedName name="LSS" localSheetId="2">#REF!</definedName>
    <definedName name="LSS" localSheetId="1">#REF!</definedName>
    <definedName name="LSS">#REF!</definedName>
    <definedName name="M2004_" localSheetId="21">#REF!</definedName>
    <definedName name="M2004_" localSheetId="14">#REF!</definedName>
    <definedName name="M2004_" localSheetId="11">#REF!</definedName>
    <definedName name="M2004_" localSheetId="10">#REF!</definedName>
    <definedName name="M2004_" localSheetId="13">#REF!</definedName>
    <definedName name="M2004_">#REF!</definedName>
    <definedName name="M2005_" localSheetId="21">#REF!</definedName>
    <definedName name="M2005_" localSheetId="14">#REF!</definedName>
    <definedName name="M2005_" localSheetId="11">#REF!</definedName>
    <definedName name="M2005_" localSheetId="10">#REF!</definedName>
    <definedName name="M2005_" localSheetId="13">#REF!</definedName>
    <definedName name="M2005_">#REF!</definedName>
    <definedName name="M2006_" localSheetId="21">#REF!</definedName>
    <definedName name="M2006_" localSheetId="14">#REF!</definedName>
    <definedName name="M2006_" localSheetId="11">#REF!</definedName>
    <definedName name="M2006_" localSheetId="10">#REF!</definedName>
    <definedName name="M2006_" localSheetId="13">#REF!</definedName>
    <definedName name="M2006_">#REF!</definedName>
    <definedName name="M2007_" localSheetId="21">#REF!</definedName>
    <definedName name="M2007_" localSheetId="14">#REF!</definedName>
    <definedName name="M2007_" localSheetId="11">#REF!</definedName>
    <definedName name="M2007_" localSheetId="10">#REF!</definedName>
    <definedName name="M2007_" localSheetId="13">#REF!</definedName>
    <definedName name="M2007_">#REF!</definedName>
    <definedName name="M2008_" localSheetId="21">#REF!</definedName>
    <definedName name="M2008_" localSheetId="14">#REF!</definedName>
    <definedName name="M2008_" localSheetId="11">#REF!</definedName>
    <definedName name="M2008_" localSheetId="10">#REF!</definedName>
    <definedName name="M2008_" localSheetId="13">#REF!</definedName>
    <definedName name="M2008_">#REF!</definedName>
    <definedName name="M2009_" localSheetId="21">#REF!</definedName>
    <definedName name="M2009_" localSheetId="14">#REF!</definedName>
    <definedName name="M2009_" localSheetId="11">#REF!</definedName>
    <definedName name="M2009_" localSheetId="10">#REF!</definedName>
    <definedName name="M2009_" localSheetId="13">#REF!</definedName>
    <definedName name="M2009_">#REF!</definedName>
    <definedName name="MAK" localSheetId="21">#REF!</definedName>
    <definedName name="MAK" localSheetId="14">#REF!</definedName>
    <definedName name="MAK" localSheetId="11">#REF!</definedName>
    <definedName name="MAK" localSheetId="10">#REF!</definedName>
    <definedName name="MAK" localSheetId="13">#REF!</definedName>
    <definedName name="MAK">#REF!</definedName>
    <definedName name="MatfixHrW">[11]Overheads!$E$10</definedName>
    <definedName name="MatvarHrW">[11]Overheads!$E$9</definedName>
    <definedName name="mckdi" localSheetId="23">'interco transactions'!mckdi</definedName>
    <definedName name="mckdi">[0]!mckdi</definedName>
    <definedName name="mm" localSheetId="23">'interco transactions'!mm</definedName>
    <definedName name="mm">[0]!mm</definedName>
    <definedName name="Modul3.osi" localSheetId="23">'interco transactions'!Modul3.osi</definedName>
    <definedName name="Modul3.osi">[0]!Modul3.osi</definedName>
    <definedName name="monate">#REF!</definedName>
    <definedName name="mondesc">#REF!</definedName>
    <definedName name="monsel">#REF!</definedName>
    <definedName name="month">[25]Start!$I$6</definedName>
    <definedName name="month1">[20]Settings_Desc.!$C$16</definedName>
    <definedName name="month11" localSheetId="21">#REF!</definedName>
    <definedName name="month11" localSheetId="14">#REF!</definedName>
    <definedName name="month11" localSheetId="11">#REF!</definedName>
    <definedName name="month11" localSheetId="10">#REF!</definedName>
    <definedName name="month11" localSheetId="13">#REF!</definedName>
    <definedName name="month11">#REF!</definedName>
    <definedName name="month12" localSheetId="21">#REF!</definedName>
    <definedName name="month12" localSheetId="14">#REF!</definedName>
    <definedName name="month12" localSheetId="11">#REF!</definedName>
    <definedName name="month12" localSheetId="10">#REF!</definedName>
    <definedName name="month12" localSheetId="13">#REF!</definedName>
    <definedName name="month12">#REF!</definedName>
    <definedName name="month12_change" localSheetId="21">#REF!</definedName>
    <definedName name="month12_change" localSheetId="14">#REF!</definedName>
    <definedName name="month12_change" localSheetId="11">#REF!</definedName>
    <definedName name="month12_change" localSheetId="10">#REF!</definedName>
    <definedName name="month12_change" localSheetId="13">#REF!</definedName>
    <definedName name="month12_change">#REF!</definedName>
    <definedName name="month2">[20]Settings_Desc.!$C$18</definedName>
    <definedName name="month3" localSheetId="21">#REF!</definedName>
    <definedName name="month3" localSheetId="14">#REF!</definedName>
    <definedName name="month3" localSheetId="11">#REF!</definedName>
    <definedName name="month3" localSheetId="10">#REF!</definedName>
    <definedName name="month3" localSheetId="13">#REF!</definedName>
    <definedName name="month3">#REF!</definedName>
    <definedName name="month6" localSheetId="21">#REF!</definedName>
    <definedName name="month6" localSheetId="14">#REF!</definedName>
    <definedName name="month6" localSheetId="11">#REF!</definedName>
    <definedName name="month6" localSheetId="10">#REF!</definedName>
    <definedName name="month6" localSheetId="13">#REF!</definedName>
    <definedName name="month6">#REF!</definedName>
    <definedName name="month9" localSheetId="21">#REF!</definedName>
    <definedName name="month9" localSheetId="14">#REF!</definedName>
    <definedName name="month9" localSheetId="11">#REF!</definedName>
    <definedName name="month9" localSheetId="10">#REF!</definedName>
    <definedName name="month9" localSheetId="13">#REF!</definedName>
    <definedName name="month9">#REF!</definedName>
    <definedName name="MonthEnd" localSheetId="9">#REF!</definedName>
    <definedName name="MonthEnd" localSheetId="21">#REF!</definedName>
    <definedName name="MonthEnd" localSheetId="14">#REF!</definedName>
    <definedName name="MonthEnd" localSheetId="11">#REF!</definedName>
    <definedName name="MonthEnd" localSheetId="10">#REF!</definedName>
    <definedName name="MonthEnd" localSheetId="13">#REF!</definedName>
    <definedName name="MonthEnd">#REF!</definedName>
    <definedName name="Motiv_Bonus" localSheetId="19">#REF!</definedName>
    <definedName name="Motiv_Bonus" localSheetId="18">#REF!</definedName>
    <definedName name="Motiv_Bonus">#REF!</definedName>
    <definedName name="MRS_LJ">[6]Parameter!$B$3</definedName>
    <definedName name="mrs_VJ">[7]Parameter!$D$8</definedName>
    <definedName name="NBS" localSheetId="9">IF('EBIT Bridge 2011-2012'!Loan_Amount*'EBIT Bridge 2011-2012'!Interest_Rate*'EBIT Bridge 2011-2012'!Loan_Years*'EBIT Bridge 2011-2012'!Loan_Start&gt;0,1,0)</definedName>
    <definedName name="NBS" localSheetId="21">IF('Fuel and other energy cost'!Loan_Amount*'Fuel and other energy cost'!Interest_Rate*'Fuel and other energy cost'!Loan_Years*'Fuel and other energy cost'!Loan_Start&gt;0,1,0)</definedName>
    <definedName name="NBS" localSheetId="4">IF('GM by category'!Loan_Amount*Interest_Rate*Loan_Years*Loan_Start&gt;0,1,0)</definedName>
    <definedName name="NBS" localSheetId="14">IF(Headcount!Loan_Amount*Headcount!Interest_Rate*Headcount!Loan_Years*Headcount!Loan_Start&gt;0,1,0)</definedName>
    <definedName name="NBS" localSheetId="11">IF('Monthly gross margin 11-12'!Loan_Amount*'Monthly gross margin 11-12'!Interest_Rate*'Monthly gross margin 11-12'!Loan_Years*'Monthly gross margin 11-12'!Loan_Start&gt;0,1,0)</definedName>
    <definedName name="NBS" localSheetId="10">IF('Monthly sales 2011 - 2012'!Loan_Amount*'Monthly sales 2011 - 2012'!Interest_Rate*'Monthly sales 2011 - 2012'!Loan_Years*'Monthly sales 2011 - 2012'!Loan_Start&gt;0,1,0)</definedName>
    <definedName name="NBS" localSheetId="13">IF('Rolling LTM GM 2012-YTD2013'!Loan_Amount*'Rolling LTM GM 2012-YTD2013'!Interest_Rate*'Rolling LTM GM 2012-YTD2013'!Loan_Years*'Rolling LTM GM 2012-YTD2013'!Loan_Start&gt;0,1,0)</definedName>
    <definedName name="NBS" localSheetId="3">IF('Sales by category'!Loan_Amount*Interest_Rate*Loan_Years*Loan_Start&gt;0,1,0)</definedName>
    <definedName name="NBS" localSheetId="2">IF('Sales by segment'!Loan_Amount*Interest_Rate*Loan_Years*Loan_Start&gt;0,1,0)</definedName>
    <definedName name="NBS" localSheetId="1">IF('Sales like for like'!Loan_Amount*Interest_Rate*Loan_Years*Loan_Start&gt;0,1,0)</definedName>
    <definedName name="NBS">IF(Loan_Amount*Interest_Rate*Loan_Years*Loan_Start&gt;0,1,0)</definedName>
    <definedName name="Newequity">250000*30*15%</definedName>
    <definedName name="NGU">[31]Eckdaten!$H$14:$L$42</definedName>
    <definedName name="NGURE" localSheetId="21">#REF!</definedName>
    <definedName name="NGURE" localSheetId="4">#REF!</definedName>
    <definedName name="NGURE" localSheetId="14">#REF!</definedName>
    <definedName name="NGURE" localSheetId="11">#REF!</definedName>
    <definedName name="NGURE" localSheetId="10">#REF!</definedName>
    <definedName name="NGURE" localSheetId="13">#REF!</definedName>
    <definedName name="NGURE" localSheetId="3">#REF!</definedName>
    <definedName name="NGURE" localSheetId="2">#REF!</definedName>
    <definedName name="NGURE" localSheetId="1">#REF!</definedName>
    <definedName name="NGURE">#REF!</definedName>
    <definedName name="NI" localSheetId="19">#REF!</definedName>
    <definedName name="NI" localSheetId="18">#REF!</definedName>
    <definedName name="NI">#REF!</definedName>
    <definedName name="nmSFBsz" localSheetId="9">OFFSET('EBIT Bridge 2011-2012'!Full_Print,0,0,[0]!Last_Row)</definedName>
    <definedName name="nmSFBsz" localSheetId="21">OFFSET('Fuel and other energy cost'!Full_Print,0,0,[0]!Last_Row)</definedName>
    <definedName name="nmSFBsz" localSheetId="4">OFFSET([0]!Full_Print,0,0,Last_Row)</definedName>
    <definedName name="nmSFBsz" localSheetId="14">OFFSET(Headcount!Full_Print,0,0,[0]!Last_Row)</definedName>
    <definedName name="nmSFBsz" localSheetId="11">OFFSET('Monthly gross margin 11-12'!Full_Print,0,0,[0]!Last_Row)</definedName>
    <definedName name="nmSFBsz" localSheetId="10">OFFSET('Monthly sales 2011 - 2012'!Full_Print,0,0,[0]!Last_Row)</definedName>
    <definedName name="nmSFBsz" localSheetId="13">OFFSET('Rolling LTM GM 2012-YTD2013'!Full_Print,0,0,[0]!Last_Row)</definedName>
    <definedName name="nmSFBsz" localSheetId="3">OFFSET([0]!Full_Print,0,0,Last_Row)</definedName>
    <definedName name="nmSFBsz" localSheetId="2">OFFSET([0]!Full_Print,0,0,Last_Row)</definedName>
    <definedName name="nmSFBsz" localSheetId="1">OFFSET([0]!Full_Print,0,0,Last_Row)</definedName>
    <definedName name="nmSFBsz">OFFSET([0]!Full_Print,0,0,Last_Row)</definedName>
    <definedName name="nn" localSheetId="23">'interco transactions'!nn</definedName>
    <definedName name="nn">[0]!nn</definedName>
    <definedName name="NoteBk_PBMS" localSheetId="9">#REF!</definedName>
    <definedName name="NoteBk_PBMS" localSheetId="21">#REF!</definedName>
    <definedName name="NoteBk_PBMS" localSheetId="14">#REF!</definedName>
    <definedName name="NoteBk_PBMS" localSheetId="11">#REF!</definedName>
    <definedName name="NoteBk_PBMS" localSheetId="10">#REF!</definedName>
    <definedName name="NoteBk_PBMS" localSheetId="13">#REF!</definedName>
    <definedName name="NoteBk_PBMS">#REF!</definedName>
    <definedName name="Notebk_PBT" localSheetId="9">#REF!</definedName>
    <definedName name="Notebk_PBT" localSheetId="21">#REF!</definedName>
    <definedName name="Notebk_PBT" localSheetId="14">#REF!</definedName>
    <definedName name="Notebk_PBT" localSheetId="11">#REF!</definedName>
    <definedName name="Notebk_PBT" localSheetId="10">#REF!</definedName>
    <definedName name="Notebk_PBT" localSheetId="13">#REF!</definedName>
    <definedName name="Notebk_PBT">#REF!</definedName>
    <definedName name="NPA_Berichtsblatt" localSheetId="23">'interco transactions'!NPA_Berichtsblatt</definedName>
    <definedName name="NPA_Berichtsblatt">[0]!NPA_Berichtsblatt</definedName>
    <definedName name="NPE_Bnv" localSheetId="21">#REF!</definedName>
    <definedName name="NPE_Bnv" localSheetId="14">#REF!</definedName>
    <definedName name="NPE_Bnv" localSheetId="11">#REF!</definedName>
    <definedName name="NPE_Bnv" localSheetId="10">#REF!</definedName>
    <definedName name="NPE_Bnv" localSheetId="13">#REF!</definedName>
    <definedName name="NPE_Bnv">#REF!</definedName>
    <definedName name="NPE_EgrP" localSheetId="21">#REF!</definedName>
    <definedName name="NPE_EgrP" localSheetId="14">#REF!</definedName>
    <definedName name="NPE_EgrP" localSheetId="11">#REF!</definedName>
    <definedName name="NPE_EgrP" localSheetId="10">#REF!</definedName>
    <definedName name="NPE_EgrP" localSheetId="13">#REF!</definedName>
    <definedName name="NPE_EgrP">#REF!</definedName>
    <definedName name="NPE_GB" localSheetId="21">#REF!</definedName>
    <definedName name="NPE_GB" localSheetId="14">#REF!</definedName>
    <definedName name="NPE_GB" localSheetId="11">#REF!</definedName>
    <definedName name="NPE_GB" localSheetId="10">#REF!</definedName>
    <definedName name="NPE_GB" localSheetId="13">#REF!</definedName>
    <definedName name="NPE_GB">#REF!</definedName>
    <definedName name="NPE_HrP" localSheetId="21">#REF!</definedName>
    <definedName name="NPE_HrP" localSheetId="14">#REF!</definedName>
    <definedName name="NPE_HrP" localSheetId="11">#REF!</definedName>
    <definedName name="NPE_HrP" localSheetId="10">#REF!</definedName>
    <definedName name="NPE_HrP" localSheetId="13">#REF!</definedName>
    <definedName name="NPE_HrP">#REF!</definedName>
    <definedName name="NPE_LexP" localSheetId="21">#REF!</definedName>
    <definedName name="NPE_LexP" localSheetId="14">#REF!</definedName>
    <definedName name="NPE_LexP" localSheetId="11">#REF!</definedName>
    <definedName name="NPE_LexP" localSheetId="10">#REF!</definedName>
    <definedName name="NPE_LexP" localSheetId="13">#REF!</definedName>
    <definedName name="NPE_LexP">#REF!</definedName>
    <definedName name="NPE_StoP" localSheetId="21">#REF!</definedName>
    <definedName name="NPE_StoP" localSheetId="14">#REF!</definedName>
    <definedName name="NPE_StoP" localSheetId="11">#REF!</definedName>
    <definedName name="NPE_StoP" localSheetId="10">#REF!</definedName>
    <definedName name="NPE_StoP" localSheetId="13">#REF!</definedName>
    <definedName name="NPE_StoP">#REF!</definedName>
    <definedName name="NPE_Total" localSheetId="21">#REF!</definedName>
    <definedName name="NPE_Total" localSheetId="14">#REF!</definedName>
    <definedName name="NPE_Total" localSheetId="11">#REF!</definedName>
    <definedName name="NPE_Total" localSheetId="10">#REF!</definedName>
    <definedName name="NPE_Total" localSheetId="13">#REF!</definedName>
    <definedName name="NPE_Total">#REF!</definedName>
    <definedName name="Num_Pmt_Per_Year" localSheetId="9">#REF!</definedName>
    <definedName name="Num_Pmt_Per_Year" localSheetId="21">#REF!</definedName>
    <definedName name="Num_Pmt_Per_Year" localSheetId="14">#REF!</definedName>
    <definedName name="Num_Pmt_Per_Year" localSheetId="11">#REF!</definedName>
    <definedName name="Num_Pmt_Per_Year" localSheetId="10">#REF!</definedName>
    <definedName name="Num_Pmt_Per_Year" localSheetId="13">#REF!</definedName>
    <definedName name="Num_Pmt_Per_Year">#REF!</definedName>
    <definedName name="Number_of_Payments" localSheetId="9">MATCH(0.01,'EBIT Bridge 2011-2012'!End_Bal,-1)+1</definedName>
    <definedName name="Number_of_Payments" localSheetId="21">MATCH(0.01,'Fuel and other energy cost'!End_Bal,-1)+1</definedName>
    <definedName name="Number_of_Payments" localSheetId="4">MATCH(0.01,End_Bal,-1)+1</definedName>
    <definedName name="Number_of_Payments" localSheetId="14">MATCH(0.01,Headcount!End_Bal,-1)+1</definedName>
    <definedName name="Number_of_Payments" localSheetId="11">MATCH(0.01,'Monthly gross margin 11-12'!End_Bal,-1)+1</definedName>
    <definedName name="Number_of_Payments" localSheetId="10">MATCH(0.01,'Monthly sales 2011 - 2012'!End_Bal,-1)+1</definedName>
    <definedName name="Number_of_Payments" localSheetId="13">MATCH(0.01,'Rolling LTM GM 2012-YTD2013'!End_Bal,-1)+1</definedName>
    <definedName name="Number_of_Payments" localSheetId="3">MATCH(0.01,End_Bal,-1)+1</definedName>
    <definedName name="Number_of_Payments" localSheetId="2">MATCH(0.01,End_Bal,-1)+1</definedName>
    <definedName name="Number_of_Payments" localSheetId="1">MATCH(0.01,End_Bal,-1)+1</definedName>
    <definedName name="Number_of_Payments">MATCH(0.01,End_Bal,-1)+1</definedName>
    <definedName name="NZW">[24]Abkürzungen!$E$4:$E$47</definedName>
    <definedName name="OLA">[3]SalaryData!$EE$10</definedName>
    <definedName name="oo" localSheetId="23">'interco transactions'!oo</definedName>
    <definedName name="oo">[0]!oo</definedName>
    <definedName name="ooo">#N/A</definedName>
    <definedName name="oooo">#N/A</definedName>
    <definedName name="Opening_Date">[13]Worksheet!$B$7</definedName>
    <definedName name="OT" localSheetId="19">#REF!</definedName>
    <definedName name="OT" localSheetId="18">#REF!</definedName>
    <definedName name="OT">#REF!</definedName>
    <definedName name="OUTPUT1" localSheetId="9">[32]BS01!#REF!</definedName>
    <definedName name="OUTPUT1" localSheetId="21">[32]BS01!#REF!</definedName>
    <definedName name="OUTPUT1" localSheetId="14">[32]BS01!#REF!</definedName>
    <definedName name="OUTPUT1" localSheetId="11">[32]BS01!#REF!</definedName>
    <definedName name="OUTPUT1" localSheetId="10">[32]BS01!#REF!</definedName>
    <definedName name="OUTPUT1" localSheetId="13">[32]BS01!#REF!</definedName>
    <definedName name="OUTPUT1">[32]BS01!#REF!</definedName>
    <definedName name="OUTPUT10" localSheetId="9">[32]BS01!#REF!</definedName>
    <definedName name="OUTPUT10" localSheetId="21">[32]BS01!#REF!</definedName>
    <definedName name="OUTPUT10" localSheetId="14">[32]BS01!#REF!</definedName>
    <definedName name="OUTPUT10" localSheetId="11">[32]BS01!#REF!</definedName>
    <definedName name="OUTPUT10" localSheetId="10">[32]BS01!#REF!</definedName>
    <definedName name="OUTPUT10" localSheetId="13">[32]BS01!#REF!</definedName>
    <definedName name="OUTPUT10">[32]BS01!#REF!</definedName>
    <definedName name="OUTPUT11" localSheetId="9">[32]BS01!#REF!</definedName>
    <definedName name="OUTPUT11" localSheetId="21">[32]BS01!#REF!</definedName>
    <definedName name="OUTPUT11" localSheetId="14">[32]BS01!#REF!</definedName>
    <definedName name="OUTPUT11" localSheetId="11">[32]BS01!#REF!</definedName>
    <definedName name="OUTPUT11" localSheetId="10">[32]BS01!#REF!</definedName>
    <definedName name="OUTPUT11" localSheetId="13">[32]BS01!#REF!</definedName>
    <definedName name="OUTPUT11">[32]BS01!#REF!</definedName>
    <definedName name="OUTPUT2" localSheetId="9">[32]BS01!#REF!</definedName>
    <definedName name="OUTPUT2" localSheetId="21">[32]BS01!#REF!</definedName>
    <definedName name="OUTPUT2" localSheetId="14">[32]BS01!#REF!</definedName>
    <definedName name="OUTPUT2" localSheetId="11">[32]BS01!#REF!</definedName>
    <definedName name="OUTPUT2" localSheetId="10">[32]BS01!#REF!</definedName>
    <definedName name="OUTPUT2" localSheetId="13">[32]BS01!#REF!</definedName>
    <definedName name="OUTPUT2">[32]BS01!#REF!</definedName>
    <definedName name="OUTPUT3" localSheetId="9">[32]BS01!#REF!</definedName>
    <definedName name="OUTPUT3" localSheetId="21">[32]BS01!#REF!</definedName>
    <definedName name="OUTPUT3" localSheetId="14">[32]BS01!#REF!</definedName>
    <definedName name="OUTPUT3" localSheetId="11">[32]BS01!#REF!</definedName>
    <definedName name="OUTPUT3" localSheetId="10">[32]BS01!#REF!</definedName>
    <definedName name="OUTPUT3" localSheetId="13">[32]BS01!#REF!</definedName>
    <definedName name="OUTPUT3">[32]BS01!#REF!</definedName>
    <definedName name="OUTPUT4" localSheetId="9">[32]BS01!#REF!</definedName>
    <definedName name="OUTPUT4" localSheetId="21">[32]BS01!#REF!</definedName>
    <definedName name="OUTPUT4" localSheetId="14">[32]BS01!#REF!</definedName>
    <definedName name="OUTPUT4" localSheetId="11">[32]BS01!#REF!</definedName>
    <definedName name="OUTPUT4" localSheetId="10">[32]BS01!#REF!</definedName>
    <definedName name="OUTPUT4" localSheetId="13">[32]BS01!#REF!</definedName>
    <definedName name="OUTPUT4">[32]BS01!#REF!</definedName>
    <definedName name="OUTPUT5" localSheetId="9">[32]BS01!#REF!</definedName>
    <definedName name="OUTPUT5" localSheetId="21">[32]BS01!#REF!</definedName>
    <definedName name="OUTPUT5" localSheetId="14">[32]BS01!#REF!</definedName>
    <definedName name="OUTPUT5" localSheetId="11">[32]BS01!#REF!</definedName>
    <definedName name="OUTPUT5" localSheetId="10">[32]BS01!#REF!</definedName>
    <definedName name="OUTPUT5" localSheetId="13">[32]BS01!#REF!</definedName>
    <definedName name="OUTPUT5">[32]BS01!#REF!</definedName>
    <definedName name="OUTPUT6" localSheetId="9">[32]BS01!#REF!</definedName>
    <definedName name="OUTPUT6" localSheetId="21">[32]BS01!#REF!</definedName>
    <definedName name="OUTPUT6" localSheetId="14">[32]BS01!#REF!</definedName>
    <definedName name="OUTPUT6" localSheetId="11">[32]BS01!#REF!</definedName>
    <definedName name="OUTPUT6" localSheetId="10">[32]BS01!#REF!</definedName>
    <definedName name="OUTPUT6" localSheetId="13">[32]BS01!#REF!</definedName>
    <definedName name="OUTPUT6">[32]BS01!#REF!</definedName>
    <definedName name="OUTPUT7" localSheetId="9">[32]BS01!#REF!</definedName>
    <definedName name="OUTPUT7" localSheetId="21">[32]BS01!#REF!</definedName>
    <definedName name="OUTPUT7" localSheetId="14">[32]BS01!#REF!</definedName>
    <definedName name="OUTPUT7" localSheetId="11">[32]BS01!#REF!</definedName>
    <definedName name="OUTPUT7" localSheetId="10">[32]BS01!#REF!</definedName>
    <definedName name="OUTPUT7" localSheetId="13">[32]BS01!#REF!</definedName>
    <definedName name="OUTPUT7">[32]BS01!#REF!</definedName>
    <definedName name="OUTPUT8" localSheetId="9">[32]BS01!#REF!</definedName>
    <definedName name="OUTPUT8" localSheetId="21">[32]BS01!#REF!</definedName>
    <definedName name="OUTPUT8" localSheetId="14">[32]BS01!#REF!</definedName>
    <definedName name="OUTPUT8" localSheetId="11">[32]BS01!#REF!</definedName>
    <definedName name="OUTPUT8" localSheetId="10">[32]BS01!#REF!</definedName>
    <definedName name="OUTPUT8" localSheetId="13">[32]BS01!#REF!</definedName>
    <definedName name="OUTPUT8">[32]BS01!#REF!</definedName>
    <definedName name="OUTPUT9" localSheetId="9">[32]BS01!#REF!</definedName>
    <definedName name="OUTPUT9" localSheetId="21">[32]BS01!#REF!</definedName>
    <definedName name="OUTPUT9" localSheetId="14">[32]BS01!#REF!</definedName>
    <definedName name="OUTPUT9" localSheetId="11">[32]BS01!#REF!</definedName>
    <definedName name="OUTPUT9" localSheetId="10">[32]BS01!#REF!</definedName>
    <definedName name="OUTPUT9" localSheetId="13">[32]BS01!#REF!</definedName>
    <definedName name="OUTPUT9">[32]BS01!#REF!</definedName>
    <definedName name="OutputEV">[33]Output!$H$22,[33]Output!$H$27:$H$28</definedName>
    <definedName name="OutputMarketCap">[33]Output!$G$22,[33]Output!$G$27:$G$28</definedName>
    <definedName name="OUVifc" localSheetId="21">#REF!</definedName>
    <definedName name="OUVifc" localSheetId="4">#REF!</definedName>
    <definedName name="OUVifc" localSheetId="14">#REF!</definedName>
    <definedName name="OUVifc" localSheetId="11">#REF!</definedName>
    <definedName name="OUVifc" localSheetId="10">#REF!</definedName>
    <definedName name="OUVifc" localSheetId="13">#REF!</definedName>
    <definedName name="OUVifc" localSheetId="3">#REF!</definedName>
    <definedName name="OUVifc" localSheetId="2">#REF!</definedName>
    <definedName name="OUVifc" localSheetId="1">#REF!</definedName>
    <definedName name="OUVifc">#REF!</definedName>
    <definedName name="Overhead" localSheetId="9">#REF!</definedName>
    <definedName name="Overhead" localSheetId="21">#REF!</definedName>
    <definedName name="Overhead" localSheetId="14">#REF!</definedName>
    <definedName name="Overhead" localSheetId="11">#REF!</definedName>
    <definedName name="Overhead" localSheetId="10">#REF!</definedName>
    <definedName name="Overhead" localSheetId="13">#REF!</definedName>
    <definedName name="Overhead">#REF!</definedName>
    <definedName name="PAK" localSheetId="21">#REF!</definedName>
    <definedName name="PAK" localSheetId="14">#REF!</definedName>
    <definedName name="PAK" localSheetId="11">#REF!</definedName>
    <definedName name="PAK" localSheetId="10">#REF!</definedName>
    <definedName name="PAK" localSheetId="13">#REF!</definedName>
    <definedName name="PAK">#REF!</definedName>
    <definedName name="Pauschalen_Bnv" localSheetId="21">#REF!</definedName>
    <definedName name="Pauschalen_Bnv" localSheetId="14">#REF!</definedName>
    <definedName name="Pauschalen_Bnv" localSheetId="11">#REF!</definedName>
    <definedName name="Pauschalen_Bnv" localSheetId="10">#REF!</definedName>
    <definedName name="Pauschalen_Bnv" localSheetId="13">#REF!</definedName>
    <definedName name="Pauschalen_Bnv">#REF!</definedName>
    <definedName name="Pauschalen_EgrP" localSheetId="21">#REF!</definedName>
    <definedName name="Pauschalen_EgrP" localSheetId="14">#REF!</definedName>
    <definedName name="Pauschalen_EgrP" localSheetId="11">#REF!</definedName>
    <definedName name="Pauschalen_EgrP" localSheetId="10">#REF!</definedName>
    <definedName name="Pauschalen_EgrP" localSheetId="13">#REF!</definedName>
    <definedName name="Pauschalen_EgrP">#REF!</definedName>
    <definedName name="Pauschalen_GB" localSheetId="21">#REF!</definedName>
    <definedName name="Pauschalen_GB" localSheetId="14">#REF!</definedName>
    <definedName name="Pauschalen_GB" localSheetId="11">#REF!</definedName>
    <definedName name="Pauschalen_GB" localSheetId="10">#REF!</definedName>
    <definedName name="Pauschalen_GB" localSheetId="13">#REF!</definedName>
    <definedName name="Pauschalen_GB">#REF!</definedName>
    <definedName name="Pauschalen_HrP" localSheetId="21">#REF!</definedName>
    <definedName name="Pauschalen_HrP" localSheetId="14">#REF!</definedName>
    <definedName name="Pauschalen_HrP" localSheetId="11">#REF!</definedName>
    <definedName name="Pauschalen_HrP" localSheetId="10">#REF!</definedName>
    <definedName name="Pauschalen_HrP" localSheetId="13">#REF!</definedName>
    <definedName name="Pauschalen_HrP">#REF!</definedName>
    <definedName name="Pauschalen_LexP" localSheetId="21">#REF!</definedName>
    <definedName name="Pauschalen_LexP" localSheetId="14">#REF!</definedName>
    <definedName name="Pauschalen_LexP" localSheetId="11">#REF!</definedName>
    <definedName name="Pauschalen_LexP" localSheetId="10">#REF!</definedName>
    <definedName name="Pauschalen_LexP" localSheetId="13">#REF!</definedName>
    <definedName name="Pauschalen_LexP">#REF!</definedName>
    <definedName name="Pauschalen_StoP" localSheetId="21">#REF!</definedName>
    <definedName name="Pauschalen_StoP" localSheetId="14">#REF!</definedName>
    <definedName name="Pauschalen_StoP" localSheetId="11">#REF!</definedName>
    <definedName name="Pauschalen_StoP" localSheetId="10">#REF!</definedName>
    <definedName name="Pauschalen_StoP" localSheetId="13">#REF!</definedName>
    <definedName name="Pauschalen_StoP">#REF!</definedName>
    <definedName name="Pauschalen_Total" localSheetId="21">#REF!</definedName>
    <definedName name="Pauschalen_Total" localSheetId="14">#REF!</definedName>
    <definedName name="Pauschalen_Total" localSheetId="11">#REF!</definedName>
    <definedName name="Pauschalen_Total" localSheetId="10">#REF!</definedName>
    <definedName name="Pauschalen_Total" localSheetId="13">#REF!</definedName>
    <definedName name="Pauschalen_Total">#REF!</definedName>
    <definedName name="Pay_Date" localSheetId="9">#REF!</definedName>
    <definedName name="Pay_Date" localSheetId="21">#REF!</definedName>
    <definedName name="Pay_Date" localSheetId="14">#REF!</definedName>
    <definedName name="Pay_Date" localSheetId="11">#REF!</definedName>
    <definedName name="Pay_Date" localSheetId="10">#REF!</definedName>
    <definedName name="Pay_Date" localSheetId="13">#REF!</definedName>
    <definedName name="Pay_Date">#REF!</definedName>
    <definedName name="Pay_Num" localSheetId="9">#REF!</definedName>
    <definedName name="Pay_Num" localSheetId="21">#REF!</definedName>
    <definedName name="Pay_Num" localSheetId="14">#REF!</definedName>
    <definedName name="Pay_Num" localSheetId="11">#REF!</definedName>
    <definedName name="Pay_Num" localSheetId="10">#REF!</definedName>
    <definedName name="Pay_Num" localSheetId="13">#REF!</definedName>
    <definedName name="Pay_Num">#REF!</definedName>
    <definedName name="Payment_Date" localSheetId="9">DATE(YEAR('EBIT Bridge 2011-2012'!Loan_Start),MONTH('EBIT Bridge 2011-2012'!Loan_Start)+Payment_Number,DAY('EBIT Bridge 2011-2012'!Loan_Start))</definedName>
    <definedName name="Payment_Date" localSheetId="21">DATE(YEAR('Fuel and other energy cost'!Loan_Start),MONTH('Fuel and other energy cost'!Loan_Start)+Payment_Number,DAY('Fuel and other energy cost'!Loan_Start))</definedName>
    <definedName name="Payment_Date" localSheetId="4">DATE(YEAR(Loan_Start),MONTH(Loan_Start)+Payment_Number,DAY(Loan_Start))</definedName>
    <definedName name="Payment_Date" localSheetId="14">DATE(YEAR(Headcount!Loan_Start),MONTH(Headcount!Loan_Start)+Payment_Number,DAY(Headcount!Loan_Start))</definedName>
    <definedName name="Payment_Date" localSheetId="11">DATE(YEAR('Monthly gross margin 11-12'!Loan_Start),MONTH('Monthly gross margin 11-12'!Loan_Start)+Payment_Number,DAY('Monthly gross margin 11-12'!Loan_Start))</definedName>
    <definedName name="Payment_Date" localSheetId="10">DATE(YEAR('Monthly sales 2011 - 2012'!Loan_Start),MONTH('Monthly sales 2011 - 2012'!Loan_Start)+Payment_Number,DAY('Monthly sales 2011 - 2012'!Loan_Start))</definedName>
    <definedName name="Payment_Date" localSheetId="13">DATE(YEAR('Rolling LTM GM 2012-YTD2013'!Loan_Start),MONTH('Rolling LTM GM 2012-YTD2013'!Loan_Start)+Payment_Number,DAY('Rolling LTM GM 2012-YTD2013'!Loan_Start))</definedName>
    <definedName name="Payment_Date" localSheetId="3">DATE(YEAR(Loan_Start),MONTH(Loan_Start)+Payment_Number,DAY(Loan_Start))</definedName>
    <definedName name="Payment_Date" localSheetId="2">DATE(YEAR(Loan_Start),MONTH(Loan_Start)+Payment_Number,DAY(Loan_Start))</definedName>
    <definedName name="Payment_Date" localSheetId="1">DATE(YEAR(Loan_Start),MONTH(Loan_Start)+Payment_Number,DAY(Loan_Start))</definedName>
    <definedName name="Payment_Date">DATE(YEAR(Loan_Start),MONTH(Loan_Start)+Payment_Number,DAY(Loan_Start))</definedName>
    <definedName name="pb_s1" localSheetId="9">#REF!</definedName>
    <definedName name="pb_s1" localSheetId="21">#REF!</definedName>
    <definedName name="pb_s1" localSheetId="4">#REF!</definedName>
    <definedName name="pb_s1" localSheetId="14">#REF!</definedName>
    <definedName name="pb_s1" localSheetId="11">#REF!</definedName>
    <definedName name="pb_s1" localSheetId="10">#REF!</definedName>
    <definedName name="pb_s1" localSheetId="13">#REF!</definedName>
    <definedName name="pb_s1" localSheetId="3">#REF!</definedName>
    <definedName name="pb_s1" localSheetId="2">#REF!</definedName>
    <definedName name="pb_s1" localSheetId="1">#REF!</definedName>
    <definedName name="pb_s1">#REF!</definedName>
    <definedName name="pb_s10" localSheetId="9">#REF!</definedName>
    <definedName name="pb_s10" localSheetId="21">#REF!</definedName>
    <definedName name="pb_s10" localSheetId="14">#REF!</definedName>
    <definedName name="pb_s10" localSheetId="11">#REF!</definedName>
    <definedName name="pb_s10" localSheetId="10">#REF!</definedName>
    <definedName name="pb_s10" localSheetId="13">#REF!</definedName>
    <definedName name="pb_s10">#REF!</definedName>
    <definedName name="pb_s11" localSheetId="9">#REF!</definedName>
    <definedName name="pb_s11" localSheetId="21">#REF!</definedName>
    <definedName name="pb_s11" localSheetId="14">#REF!</definedName>
    <definedName name="pb_s11" localSheetId="11">#REF!</definedName>
    <definedName name="pb_s11" localSheetId="10">#REF!</definedName>
    <definedName name="pb_s11" localSheetId="13">#REF!</definedName>
    <definedName name="pb_s11">#REF!</definedName>
    <definedName name="pb_s12" localSheetId="9">#REF!</definedName>
    <definedName name="pb_s12" localSheetId="21">#REF!</definedName>
    <definedName name="pb_s12" localSheetId="14">#REF!</definedName>
    <definedName name="pb_s12" localSheetId="11">#REF!</definedName>
    <definedName name="pb_s12" localSheetId="10">#REF!</definedName>
    <definedName name="pb_s12" localSheetId="13">#REF!</definedName>
    <definedName name="pb_s12">#REF!</definedName>
    <definedName name="pb_s2" localSheetId="9">#REF!</definedName>
    <definedName name="pb_s2" localSheetId="21">#REF!</definedName>
    <definedName name="pb_s2" localSheetId="14">#REF!</definedName>
    <definedName name="pb_s2" localSheetId="11">#REF!</definedName>
    <definedName name="pb_s2" localSheetId="10">#REF!</definedName>
    <definedName name="pb_s2" localSheetId="13">#REF!</definedName>
    <definedName name="pb_s2">#REF!</definedName>
    <definedName name="pb_s3" localSheetId="9">#REF!</definedName>
    <definedName name="pb_s3" localSheetId="21">#REF!</definedName>
    <definedName name="pb_s3" localSheetId="14">#REF!</definedName>
    <definedName name="pb_s3" localSheetId="11">#REF!</definedName>
    <definedName name="pb_s3" localSheetId="10">#REF!</definedName>
    <definedName name="pb_s3" localSheetId="13">#REF!</definedName>
    <definedName name="pb_s3">#REF!</definedName>
    <definedName name="pb_s4" localSheetId="9">#REF!</definedName>
    <definedName name="pb_s4" localSheetId="21">#REF!</definedName>
    <definedName name="pb_s4" localSheetId="14">#REF!</definedName>
    <definedName name="pb_s4" localSheetId="11">#REF!</definedName>
    <definedName name="pb_s4" localSheetId="10">#REF!</definedName>
    <definedName name="pb_s4" localSheetId="13">#REF!</definedName>
    <definedName name="pb_s4">#REF!</definedName>
    <definedName name="pb_s5" localSheetId="9">#REF!</definedName>
    <definedName name="pb_s5" localSheetId="21">#REF!</definedName>
    <definedName name="pb_s5" localSheetId="14">#REF!</definedName>
    <definedName name="pb_s5" localSheetId="11">#REF!</definedName>
    <definedName name="pb_s5" localSheetId="10">#REF!</definedName>
    <definedName name="pb_s5" localSheetId="13">#REF!</definedName>
    <definedName name="pb_s5">#REF!</definedName>
    <definedName name="pb_s6" localSheetId="9">#REF!</definedName>
    <definedName name="pb_s6" localSheetId="21">#REF!</definedName>
    <definedName name="pb_s6" localSheetId="14">#REF!</definedName>
    <definedName name="pb_s6" localSheetId="11">#REF!</definedName>
    <definedName name="pb_s6" localSheetId="10">#REF!</definedName>
    <definedName name="pb_s6" localSheetId="13">#REF!</definedName>
    <definedName name="pb_s6">#REF!</definedName>
    <definedName name="pb_s7" localSheetId="9">#REF!</definedName>
    <definedName name="pb_s7" localSheetId="21">#REF!</definedName>
    <definedName name="pb_s7" localSheetId="14">#REF!</definedName>
    <definedName name="pb_s7" localSheetId="11">#REF!</definedName>
    <definedName name="pb_s7" localSheetId="10">#REF!</definedName>
    <definedName name="pb_s7" localSheetId="13">#REF!</definedName>
    <definedName name="pb_s7">#REF!</definedName>
    <definedName name="pb_s8" localSheetId="9">#REF!</definedName>
    <definedName name="pb_s8" localSheetId="21">#REF!</definedName>
    <definedName name="pb_s8" localSheetId="14">#REF!</definedName>
    <definedName name="pb_s8" localSheetId="11">#REF!</definedName>
    <definedName name="pb_s8" localSheetId="10">#REF!</definedName>
    <definedName name="pb_s8" localSheetId="13">#REF!</definedName>
    <definedName name="pb_s8">#REF!</definedName>
    <definedName name="pb_s9" localSheetId="9">#REF!</definedName>
    <definedName name="pb_s9" localSheetId="21">#REF!</definedName>
    <definedName name="pb_s9" localSheetId="14">#REF!</definedName>
    <definedName name="pb_s9" localSheetId="11">#REF!</definedName>
    <definedName name="pb_s9" localSheetId="10">#REF!</definedName>
    <definedName name="pb_s9" localSheetId="13">#REF!</definedName>
    <definedName name="pb_s9">#REF!</definedName>
    <definedName name="PB_SCAR" localSheetId="9">#REF!</definedName>
    <definedName name="PB_SCAR" localSheetId="21">#REF!</definedName>
    <definedName name="PB_SCAR" localSheetId="14">#REF!</definedName>
    <definedName name="PB_SCAR" localSheetId="11">#REF!</definedName>
    <definedName name="PB_SCAR" localSheetId="10">#REF!</definedName>
    <definedName name="PB_SCAR" localSheetId="13">#REF!</definedName>
    <definedName name="PB_SCAR">#REF!</definedName>
    <definedName name="PB_SCARY" localSheetId="9">#REF!</definedName>
    <definedName name="PB_SCARY" localSheetId="21">#REF!</definedName>
    <definedName name="PB_SCARY" localSheetId="14">#REF!</definedName>
    <definedName name="PB_SCARY" localSheetId="11">#REF!</definedName>
    <definedName name="PB_SCARY" localSheetId="10">#REF!</definedName>
    <definedName name="PB_SCARY" localSheetId="13">#REF!</definedName>
    <definedName name="PB_SCARY">#REF!</definedName>
    <definedName name="PBA_SCA" localSheetId="9">#REF!</definedName>
    <definedName name="PBA_SCA" localSheetId="21">#REF!</definedName>
    <definedName name="PBA_SCA" localSheetId="14">#REF!</definedName>
    <definedName name="PBA_SCA" localSheetId="11">#REF!</definedName>
    <definedName name="PBA_SCA" localSheetId="10">#REF!</definedName>
    <definedName name="PBA_SCA" localSheetId="13">#REF!</definedName>
    <definedName name="PBA_SCA">#REF!</definedName>
    <definedName name="PBA_SCAY" localSheetId="9">#REF!</definedName>
    <definedName name="PBA_SCAY" localSheetId="21">#REF!</definedName>
    <definedName name="PBA_SCAY" localSheetId="14">#REF!</definedName>
    <definedName name="PBA_SCAY" localSheetId="11">#REF!</definedName>
    <definedName name="PBA_SCAY" localSheetId="10">#REF!</definedName>
    <definedName name="PBA_SCAY" localSheetId="13">#REF!</definedName>
    <definedName name="PBA_SCAY">#REF!</definedName>
    <definedName name="PBATTL" localSheetId="9">#REF!</definedName>
    <definedName name="PBATTL" localSheetId="21">#REF!</definedName>
    <definedName name="PBATTL" localSheetId="14">#REF!</definedName>
    <definedName name="PBATTL" localSheetId="11">#REF!</definedName>
    <definedName name="PBATTL" localSheetId="10">#REF!</definedName>
    <definedName name="PBATTL" localSheetId="13">#REF!</definedName>
    <definedName name="PBATTL">#REF!</definedName>
    <definedName name="PBB_SCA" localSheetId="9">#REF!</definedName>
    <definedName name="PBB_SCA" localSheetId="21">#REF!</definedName>
    <definedName name="PBB_SCA" localSheetId="14">#REF!</definedName>
    <definedName name="PBB_SCA" localSheetId="11">#REF!</definedName>
    <definedName name="PBB_SCA" localSheetId="10">#REF!</definedName>
    <definedName name="PBB_SCA" localSheetId="13">#REF!</definedName>
    <definedName name="PBB_SCA">#REF!</definedName>
    <definedName name="PBB_SCAY" localSheetId="9">#REF!</definedName>
    <definedName name="PBB_SCAY" localSheetId="21">#REF!</definedName>
    <definedName name="PBB_SCAY" localSheetId="14">#REF!</definedName>
    <definedName name="PBB_SCAY" localSheetId="11">#REF!</definedName>
    <definedName name="PBB_SCAY" localSheetId="10">#REF!</definedName>
    <definedName name="PBB_SCAY" localSheetId="13">#REF!</definedName>
    <definedName name="PBB_SCAY">#REF!</definedName>
    <definedName name="PBI_SCA" localSheetId="9">#REF!</definedName>
    <definedName name="PBI_SCA" localSheetId="21">#REF!</definedName>
    <definedName name="PBI_SCA" localSheetId="14">#REF!</definedName>
    <definedName name="PBI_SCA" localSheetId="11">#REF!</definedName>
    <definedName name="PBI_SCA" localSheetId="10">#REF!</definedName>
    <definedName name="PBI_SCA" localSheetId="13">#REF!</definedName>
    <definedName name="PBI_SCA">#REF!</definedName>
    <definedName name="PBI_SCAY" localSheetId="9">#REF!</definedName>
    <definedName name="PBI_SCAY" localSheetId="21">#REF!</definedName>
    <definedName name="PBI_SCAY" localSheetId="14">#REF!</definedName>
    <definedName name="PBI_SCAY" localSheetId="11">#REF!</definedName>
    <definedName name="PBI_SCAY" localSheetId="10">#REF!</definedName>
    <definedName name="PBI_SCAY" localSheetId="13">#REF!</definedName>
    <definedName name="PBI_SCAY">#REF!</definedName>
    <definedName name="PBO_au_31_12_2007" localSheetId="21">#REF!</definedName>
    <definedName name="PBO_au_31_12_2007" localSheetId="14">#REF!</definedName>
    <definedName name="PBO_au_31_12_2007" localSheetId="11">#REF!</definedName>
    <definedName name="PBO_au_31_12_2007" localSheetId="10">#REF!</definedName>
    <definedName name="PBO_au_31_12_2007" localSheetId="13">#REF!</definedName>
    <definedName name="PBO_au_31_12_2007">#REF!</definedName>
    <definedName name="PBSL_BS01_00B" localSheetId="9">[32]BS!#REF!</definedName>
    <definedName name="PBSL_BS01_00B" localSheetId="21">[32]BS!#REF!</definedName>
    <definedName name="PBSL_BS01_00B" localSheetId="14">[32]BS!#REF!</definedName>
    <definedName name="PBSL_BS01_00B" localSheetId="11">[32]BS!#REF!</definedName>
    <definedName name="PBSL_BS01_00B" localSheetId="10">[32]BS!#REF!</definedName>
    <definedName name="PBSL_BS01_00B" localSheetId="13">[32]BS!#REF!</definedName>
    <definedName name="PBSL_BS01_00B">[32]BS!#REF!</definedName>
    <definedName name="PBSL_BS02_00B" localSheetId="9">[32]BS!#REF!</definedName>
    <definedName name="PBSL_BS02_00B" localSheetId="21">[32]BS!#REF!</definedName>
    <definedName name="PBSL_BS02_00B" localSheetId="14">[32]BS!#REF!</definedName>
    <definedName name="PBSL_BS02_00B" localSheetId="11">[32]BS!#REF!</definedName>
    <definedName name="PBSL_BS02_00B" localSheetId="10">[32]BS!#REF!</definedName>
    <definedName name="PBSL_BS02_00B" localSheetId="13">[32]BS!#REF!</definedName>
    <definedName name="PBSL_BS02_00B">[32]BS!#REF!</definedName>
    <definedName name="PBSL_BS03_00B" localSheetId="9">[32]BS!#REF!</definedName>
    <definedName name="PBSL_BS03_00B" localSheetId="21">[32]BS!#REF!</definedName>
    <definedName name="PBSL_BS03_00B" localSheetId="14">[32]BS!#REF!</definedName>
    <definedName name="PBSL_BS03_00B" localSheetId="11">[32]BS!#REF!</definedName>
    <definedName name="PBSL_BS03_00B" localSheetId="10">[32]BS!#REF!</definedName>
    <definedName name="PBSL_BS03_00B" localSheetId="13">[32]BS!#REF!</definedName>
    <definedName name="PBSL_BS03_00B">[32]BS!#REF!</definedName>
    <definedName name="PBSL_BS03A00B" localSheetId="9">[32]BS!#REF!</definedName>
    <definedName name="PBSL_BS03A00B" localSheetId="21">[32]BS!#REF!</definedName>
    <definedName name="PBSL_BS03A00B" localSheetId="14">[32]BS!#REF!</definedName>
    <definedName name="PBSL_BS03A00B" localSheetId="11">[32]BS!#REF!</definedName>
    <definedName name="PBSL_BS03A00B" localSheetId="10">[32]BS!#REF!</definedName>
    <definedName name="PBSL_BS03A00B" localSheetId="13">[32]BS!#REF!</definedName>
    <definedName name="PBSL_BS03A00B">[32]BS!#REF!</definedName>
    <definedName name="PBSL_BS05_00B" localSheetId="9">[32]BS!#REF!</definedName>
    <definedName name="PBSL_BS05_00B" localSheetId="21">[32]BS!#REF!</definedName>
    <definedName name="PBSL_BS05_00B" localSheetId="14">[32]BS!#REF!</definedName>
    <definedName name="PBSL_BS05_00B" localSheetId="11">[32]BS!#REF!</definedName>
    <definedName name="PBSL_BS05_00B" localSheetId="10">[32]BS!#REF!</definedName>
    <definedName name="PBSL_BS05_00B" localSheetId="13">[32]BS!#REF!</definedName>
    <definedName name="PBSL_BS05_00B">[32]BS!#REF!</definedName>
    <definedName name="PBSL_BS06_00B" localSheetId="9">[32]BS!#REF!</definedName>
    <definedName name="PBSL_BS06_00B" localSheetId="21">[32]BS!#REF!</definedName>
    <definedName name="PBSL_BS06_00B" localSheetId="14">[32]BS!#REF!</definedName>
    <definedName name="PBSL_BS06_00B" localSheetId="11">[32]BS!#REF!</definedName>
    <definedName name="PBSL_BS06_00B" localSheetId="10">[32]BS!#REF!</definedName>
    <definedName name="PBSL_BS06_00B" localSheetId="13">[32]BS!#REF!</definedName>
    <definedName name="PBSL_BS06_00B">[32]BS!#REF!</definedName>
    <definedName name="PBSL_BS06A00B" localSheetId="9">[32]BS!#REF!</definedName>
    <definedName name="PBSL_BS06A00B" localSheetId="21">[32]BS!#REF!</definedName>
    <definedName name="PBSL_BS06A00B" localSheetId="14">[32]BS!#REF!</definedName>
    <definedName name="PBSL_BS06A00B" localSheetId="11">[32]BS!#REF!</definedName>
    <definedName name="PBSL_BS06A00B" localSheetId="10">[32]BS!#REF!</definedName>
    <definedName name="PBSL_BS06A00B" localSheetId="13">[32]BS!#REF!</definedName>
    <definedName name="PBSL_BS06A00B">[32]BS!#REF!</definedName>
    <definedName name="PBSL_BS07_00B" localSheetId="9">[32]BS!#REF!</definedName>
    <definedName name="PBSL_BS07_00B" localSheetId="21">[32]BS!#REF!</definedName>
    <definedName name="PBSL_BS07_00B" localSheetId="14">[32]BS!#REF!</definedName>
    <definedName name="PBSL_BS07_00B" localSheetId="11">[32]BS!#REF!</definedName>
    <definedName name="PBSL_BS07_00B" localSheetId="10">[32]BS!#REF!</definedName>
    <definedName name="PBSL_BS07_00B" localSheetId="13">[32]BS!#REF!</definedName>
    <definedName name="PBSL_BS07_00B">[32]BS!#REF!</definedName>
    <definedName name="PBSL_BS08_00B" localSheetId="9">[32]BS!#REF!</definedName>
    <definedName name="PBSL_BS08_00B" localSheetId="21">[32]BS!#REF!</definedName>
    <definedName name="PBSL_BS08_00B" localSheetId="14">[32]BS!#REF!</definedName>
    <definedName name="PBSL_BS08_00B" localSheetId="11">[32]BS!#REF!</definedName>
    <definedName name="PBSL_BS08_00B" localSheetId="10">[32]BS!#REF!</definedName>
    <definedName name="PBSL_BS08_00B" localSheetId="13">[32]BS!#REF!</definedName>
    <definedName name="PBSL_BS08_00B">[32]BS!#REF!</definedName>
    <definedName name="PBSL_PL01_00P" localSheetId="9">#REF!</definedName>
    <definedName name="PBSL_PL01_00P" localSheetId="21">#REF!</definedName>
    <definedName name="PBSL_PL01_00P" localSheetId="4">#REF!</definedName>
    <definedName name="PBSL_PL01_00P" localSheetId="14">#REF!</definedName>
    <definedName name="PBSL_PL01_00P" localSheetId="11">#REF!</definedName>
    <definedName name="PBSL_PL01_00P" localSheetId="10">#REF!</definedName>
    <definedName name="PBSL_PL01_00P" localSheetId="13">#REF!</definedName>
    <definedName name="PBSL_PL01_00P" localSheetId="3">#REF!</definedName>
    <definedName name="PBSL_PL01_00P" localSheetId="2">#REF!</definedName>
    <definedName name="PBSL_PL01_00P" localSheetId="1">#REF!</definedName>
    <definedName name="PBSL_PL01_00P">#REF!</definedName>
    <definedName name="PBSL_PL01_00Y" localSheetId="9">'[34]P&amp;L F cast'!#REF!</definedName>
    <definedName name="PBSL_PL01_00Y" localSheetId="21">'[34]P&amp;L F cast'!#REF!</definedName>
    <definedName name="PBSL_PL01_00Y" localSheetId="4">'[34]P&amp;L F cast'!#REF!</definedName>
    <definedName name="PBSL_PL01_00Y" localSheetId="14">'[34]P&amp;L F cast'!#REF!</definedName>
    <definedName name="PBSL_PL01_00Y" localSheetId="11">'[34]P&amp;L F cast'!#REF!</definedName>
    <definedName name="PBSL_PL01_00Y" localSheetId="10">'[34]P&amp;L F cast'!#REF!</definedName>
    <definedName name="PBSL_PL01_00Y" localSheetId="13">'[34]P&amp;L F cast'!#REF!</definedName>
    <definedName name="PBSL_PL01_00Y" localSheetId="3">'[34]P&amp;L F cast'!#REF!</definedName>
    <definedName name="PBSL_PL01_00Y" localSheetId="2">'[34]P&amp;L F cast'!#REF!</definedName>
    <definedName name="PBSL_PL01_00Y" localSheetId="1">'[34]P&amp;L F cast'!#REF!</definedName>
    <definedName name="PBSL_PL01_00Y">'[34]P&amp;L F cast'!#REF!</definedName>
    <definedName name="PBSL_PL02_00P" localSheetId="9">#REF!</definedName>
    <definedName name="PBSL_PL02_00P" localSheetId="21">#REF!</definedName>
    <definedName name="PBSL_PL02_00P" localSheetId="4">#REF!</definedName>
    <definedName name="PBSL_PL02_00P" localSheetId="14">#REF!</definedName>
    <definedName name="PBSL_PL02_00P" localSheetId="11">#REF!</definedName>
    <definedName name="PBSL_PL02_00P" localSheetId="10">#REF!</definedName>
    <definedName name="PBSL_PL02_00P" localSheetId="13">#REF!</definedName>
    <definedName name="PBSL_PL02_00P" localSheetId="3">#REF!</definedName>
    <definedName name="PBSL_PL02_00P" localSheetId="2">#REF!</definedName>
    <definedName name="PBSL_PL02_00P" localSheetId="1">#REF!</definedName>
    <definedName name="PBSL_PL02_00P">#REF!</definedName>
    <definedName name="PBSL_PL02_00Y" localSheetId="9">'[34]P&amp;L F cast'!#REF!</definedName>
    <definedName name="PBSL_PL02_00Y" localSheetId="21">'[34]P&amp;L F cast'!#REF!</definedName>
    <definedName name="PBSL_PL02_00Y" localSheetId="4">'[34]P&amp;L F cast'!#REF!</definedName>
    <definedName name="PBSL_PL02_00Y" localSheetId="14">'[34]P&amp;L F cast'!#REF!</definedName>
    <definedName name="PBSL_PL02_00Y" localSheetId="11">'[34]P&amp;L F cast'!#REF!</definedName>
    <definedName name="PBSL_PL02_00Y" localSheetId="10">'[34]P&amp;L F cast'!#REF!</definedName>
    <definedName name="PBSL_PL02_00Y" localSheetId="13">'[34]P&amp;L F cast'!#REF!</definedName>
    <definedName name="PBSL_PL02_00Y" localSheetId="3">'[34]P&amp;L F cast'!#REF!</definedName>
    <definedName name="PBSL_PL02_00Y" localSheetId="2">'[34]P&amp;L F cast'!#REF!</definedName>
    <definedName name="PBSL_PL02_00Y" localSheetId="1">'[34]P&amp;L F cast'!#REF!</definedName>
    <definedName name="PBSL_PL02_00Y">'[34]P&amp;L F cast'!#REF!</definedName>
    <definedName name="PBSL_PL03_P1P" localSheetId="9">#REF!</definedName>
    <definedName name="PBSL_PL03_P1P" localSheetId="21">#REF!</definedName>
    <definedName name="PBSL_PL03_P1P" localSheetId="4">#REF!</definedName>
    <definedName name="PBSL_PL03_P1P" localSheetId="14">#REF!</definedName>
    <definedName name="PBSL_PL03_P1P" localSheetId="11">#REF!</definedName>
    <definedName name="PBSL_PL03_P1P" localSheetId="10">#REF!</definedName>
    <definedName name="PBSL_PL03_P1P" localSheetId="13">#REF!</definedName>
    <definedName name="PBSL_PL03_P1P" localSheetId="3">#REF!</definedName>
    <definedName name="PBSL_PL03_P1P" localSheetId="2">#REF!</definedName>
    <definedName name="PBSL_PL03_P1P" localSheetId="1">#REF!</definedName>
    <definedName name="PBSL_PL03_P1P">#REF!</definedName>
    <definedName name="PBSL_PL03_P1Y" localSheetId="9">'[34]P&amp;L F cast'!#REF!</definedName>
    <definedName name="PBSL_PL03_P1Y" localSheetId="21">'[34]P&amp;L F cast'!#REF!</definedName>
    <definedName name="PBSL_PL03_P1Y" localSheetId="4">'[34]P&amp;L F cast'!#REF!</definedName>
    <definedName name="PBSL_PL03_P1Y" localSheetId="14">'[34]P&amp;L F cast'!#REF!</definedName>
    <definedName name="PBSL_PL03_P1Y" localSheetId="11">'[34]P&amp;L F cast'!#REF!</definedName>
    <definedName name="PBSL_PL03_P1Y" localSheetId="10">'[34]P&amp;L F cast'!#REF!</definedName>
    <definedName name="PBSL_PL03_P1Y" localSheetId="13">'[34]P&amp;L F cast'!#REF!</definedName>
    <definedName name="PBSL_PL03_P1Y" localSheetId="3">'[34]P&amp;L F cast'!#REF!</definedName>
    <definedName name="PBSL_PL03_P1Y" localSheetId="2">'[34]P&amp;L F cast'!#REF!</definedName>
    <definedName name="PBSL_PL03_P1Y" localSheetId="1">'[34]P&amp;L F cast'!#REF!</definedName>
    <definedName name="PBSL_PL03_P1Y">'[34]P&amp;L F cast'!#REF!</definedName>
    <definedName name="PBSL_PL03_P2Y" localSheetId="9">'[34]P&amp;L F cast'!#REF!</definedName>
    <definedName name="PBSL_PL03_P2Y" localSheetId="21">'[34]P&amp;L F cast'!#REF!</definedName>
    <definedName name="PBSL_PL03_P2Y" localSheetId="14">'[34]P&amp;L F cast'!#REF!</definedName>
    <definedName name="PBSL_PL03_P2Y" localSheetId="11">'[34]P&amp;L F cast'!#REF!</definedName>
    <definedName name="PBSL_PL03_P2Y" localSheetId="10">'[34]P&amp;L F cast'!#REF!</definedName>
    <definedName name="PBSL_PL03_P2Y" localSheetId="13">'[34]P&amp;L F cast'!#REF!</definedName>
    <definedName name="PBSL_PL03_P2Y">'[34]P&amp;L F cast'!#REF!</definedName>
    <definedName name="PBSL_PL04_P1P" localSheetId="9">#REF!+#REF!</definedName>
    <definedName name="PBSL_PL04_P1P" localSheetId="21">#REF!+#REF!</definedName>
    <definedName name="PBSL_PL04_P1P" localSheetId="4">#REF!+#REF!</definedName>
    <definedName name="PBSL_PL04_P1P" localSheetId="14">#REF!+#REF!</definedName>
    <definedName name="PBSL_PL04_P1P" localSheetId="11">#REF!+#REF!</definedName>
    <definedName name="PBSL_PL04_P1P" localSheetId="10">#REF!+#REF!</definedName>
    <definedName name="PBSL_PL04_P1P" localSheetId="13">#REF!+#REF!</definedName>
    <definedName name="PBSL_PL04_P1P" localSheetId="3">#REF!+#REF!</definedName>
    <definedName name="PBSL_PL04_P1P" localSheetId="2">#REF!+#REF!</definedName>
    <definedName name="PBSL_PL04_P1P" localSheetId="1">#REF!+#REF!</definedName>
    <definedName name="PBSL_PL04_P1P">#REF!+#REF!</definedName>
    <definedName name="PBSL_PL04_P1Y" localSheetId="9">'[34]P&amp;L F cast'!#REF!+'[34]P&amp;L F cast'!#REF!</definedName>
    <definedName name="PBSL_PL04_P1Y" localSheetId="21">'[34]P&amp;L F cast'!#REF!+'[34]P&amp;L F cast'!#REF!</definedName>
    <definedName name="PBSL_PL04_P1Y" localSheetId="4">'[34]P&amp;L F cast'!#REF!+'[34]P&amp;L F cast'!#REF!</definedName>
    <definedName name="PBSL_PL04_P1Y" localSheetId="14">'[34]P&amp;L F cast'!#REF!+'[34]P&amp;L F cast'!#REF!</definedName>
    <definedName name="PBSL_PL04_P1Y" localSheetId="11">'[34]P&amp;L F cast'!#REF!+'[34]P&amp;L F cast'!#REF!</definedName>
    <definedName name="PBSL_PL04_P1Y" localSheetId="10">'[34]P&amp;L F cast'!#REF!+'[34]P&amp;L F cast'!#REF!</definedName>
    <definedName name="PBSL_PL04_P1Y" localSheetId="13">'[34]P&amp;L F cast'!#REF!+'[34]P&amp;L F cast'!#REF!</definedName>
    <definedName name="PBSL_PL04_P1Y" localSheetId="3">'[34]P&amp;L F cast'!#REF!+'[34]P&amp;L F cast'!#REF!</definedName>
    <definedName name="PBSL_PL04_P1Y" localSheetId="2">'[34]P&amp;L F cast'!#REF!+'[34]P&amp;L F cast'!#REF!</definedName>
    <definedName name="PBSL_PL04_P1Y" localSheetId="1">'[34]P&amp;L F cast'!#REF!+'[34]P&amp;L F cast'!#REF!</definedName>
    <definedName name="PBSL_PL04_P1Y">'[34]P&amp;L F cast'!#REF!+'[34]P&amp;L F cast'!#REF!</definedName>
    <definedName name="PBU_902" localSheetId="9">#REF!</definedName>
    <definedName name="PBU_902" localSheetId="21">#REF!</definedName>
    <definedName name="PBU_902" localSheetId="4">#REF!</definedName>
    <definedName name="PBU_902" localSheetId="14">#REF!</definedName>
    <definedName name="PBU_902" localSheetId="11">#REF!</definedName>
    <definedName name="PBU_902" localSheetId="10">#REF!</definedName>
    <definedName name="PBU_902" localSheetId="13">#REF!</definedName>
    <definedName name="PBU_902" localSheetId="3">#REF!</definedName>
    <definedName name="PBU_902" localSheetId="2">#REF!</definedName>
    <definedName name="PBU_902" localSheetId="1">#REF!</definedName>
    <definedName name="PBU_902">#REF!</definedName>
    <definedName name="PBU_SCA" localSheetId="9">#REF!</definedName>
    <definedName name="PBU_SCA" localSheetId="21">#REF!</definedName>
    <definedName name="PBU_SCA" localSheetId="14">#REF!</definedName>
    <definedName name="PBU_SCA" localSheetId="11">#REF!</definedName>
    <definedName name="PBU_SCA" localSheetId="10">#REF!</definedName>
    <definedName name="PBU_SCA" localSheetId="13">#REF!</definedName>
    <definedName name="PBU_SCA">#REF!</definedName>
    <definedName name="PBU_SCAY" localSheetId="9">#REF!</definedName>
    <definedName name="PBU_SCAY" localSheetId="21">#REF!</definedName>
    <definedName name="PBU_SCAY" localSheetId="14">#REF!</definedName>
    <definedName name="PBU_SCAY" localSheetId="11">#REF!</definedName>
    <definedName name="PBU_SCAY" localSheetId="10">#REF!</definedName>
    <definedName name="PBU_SCAY" localSheetId="13">#REF!</definedName>
    <definedName name="PBU_SCAY">#REF!</definedName>
    <definedName name="Pensions" localSheetId="19">#REF!</definedName>
    <definedName name="Pensions" localSheetId="18">#REF!</definedName>
    <definedName name="Pensions">#REF!</definedName>
    <definedName name="percent_inc">[35]Assistance!$D$3</definedName>
    <definedName name="Period" localSheetId="9">[36]Data!#REF!</definedName>
    <definedName name="Period" localSheetId="21">[36]Data!#REF!</definedName>
    <definedName name="Period" localSheetId="14">[36]Data!#REF!</definedName>
    <definedName name="Period" localSheetId="11">[36]Data!#REF!</definedName>
    <definedName name="Period" localSheetId="10">[36]Data!#REF!</definedName>
    <definedName name="Period" localSheetId="13">[36]Data!#REF!</definedName>
    <definedName name="Period">[36]Data!#REF!</definedName>
    <definedName name="Period1" localSheetId="9">'EBIT Bridge 2011-2012'!$6:$17</definedName>
    <definedName name="Period2" localSheetId="9">'EBIT Bridge 2011-2012'!#REF!</definedName>
    <definedName name="Period3" localSheetId="9">'EBIT Bridge 2011-2012'!#REF!</definedName>
    <definedName name="Period4" localSheetId="9">'EBIT Bridge 2011-2012'!#REF!</definedName>
    <definedName name="PeriodEnd_1">'[16]Base Info'!$D$22</definedName>
    <definedName name="PeriodEnd_1Description">'[16]Base Info'!$E$22</definedName>
    <definedName name="PeriodEnd_2">'[16]Base Info'!$D$23</definedName>
    <definedName name="PeriodEnd_2Description">'[16]Base Info'!$E$23</definedName>
    <definedName name="PeriodEnd_3">'[16]Base Info'!$D$24</definedName>
    <definedName name="PeriodEnd_3Description">'[16]Base Info'!$E$24</definedName>
    <definedName name="PeriodEnd_4">'[16]Base Info'!$D$25</definedName>
    <definedName name="PeriodEnd_4Description">'[16]Base Info'!$E$25</definedName>
    <definedName name="PeriodEnd_5">'[16]Base Info'!$D$26</definedName>
    <definedName name="PeriodEnd_5Description">'[16]Base Info'!$E$26</definedName>
    <definedName name="PeriodEnd_7">'[16]Base Info'!$D$28</definedName>
    <definedName name="PeriodEnd_7Description">'[16]Base Info'!$E$28</definedName>
    <definedName name="PeriodEnd_8">'[16]Base Info'!$D$29</definedName>
    <definedName name="PeriodEnd_8Description">'[16]Base Info'!$E$29</definedName>
    <definedName name="PH" localSheetId="21">#REF!</definedName>
    <definedName name="PH" localSheetId="14">#REF!</definedName>
    <definedName name="PH" localSheetId="11">#REF!</definedName>
    <definedName name="PH" localSheetId="10">#REF!</definedName>
    <definedName name="PH" localSheetId="13">#REF!</definedName>
    <definedName name="PH">#REF!</definedName>
    <definedName name="PH0">[37]DATENPAL!$A$2:$A$65536</definedName>
    <definedName name="PHMAT" localSheetId="21">#REF!</definedName>
    <definedName name="PHMAT" localSheetId="4">#REF!</definedName>
    <definedName name="PHMAT" localSheetId="14">#REF!</definedName>
    <definedName name="PHMAT" localSheetId="11">#REF!</definedName>
    <definedName name="PHMAT" localSheetId="10">#REF!</definedName>
    <definedName name="PHMAT" localSheetId="13">#REF!</definedName>
    <definedName name="PHMAT" localSheetId="3">#REF!</definedName>
    <definedName name="PHMAT" localSheetId="2">#REF!</definedName>
    <definedName name="PHMAT" localSheetId="1">#REF!</definedName>
    <definedName name="PHMAT">#REF!</definedName>
    <definedName name="PLCODE">'[5]PMH PL Details'!$B$8:$D$1031</definedName>
    <definedName name="PLVCODE">'[38]PVH PL Details'!$B$8:$D$990</definedName>
    <definedName name="PR" localSheetId="21">#REF!</definedName>
    <definedName name="PR" localSheetId="4">#REF!</definedName>
    <definedName name="PR" localSheetId="14">#REF!</definedName>
    <definedName name="PR" localSheetId="11">#REF!</definedName>
    <definedName name="PR" localSheetId="10">#REF!</definedName>
    <definedName name="PR" localSheetId="13">#REF!</definedName>
    <definedName name="PR" localSheetId="3">#REF!</definedName>
    <definedName name="PR" localSheetId="2">#REF!</definedName>
    <definedName name="PR" localSheetId="1">#REF!</definedName>
    <definedName name="PR">#REF!</definedName>
    <definedName name="Princ" localSheetId="9">#REF!</definedName>
    <definedName name="Princ" localSheetId="21">#REF!</definedName>
    <definedName name="Princ" localSheetId="14">#REF!</definedName>
    <definedName name="Princ" localSheetId="11">#REF!</definedName>
    <definedName name="Princ" localSheetId="10">#REF!</definedName>
    <definedName name="Princ" localSheetId="13">#REF!</definedName>
    <definedName name="Princ">#REF!</definedName>
    <definedName name="_xlnm.Print_Area" localSheetId="21">'Fuel and other energy cost'!$A$2:$O$14</definedName>
    <definedName name="_xlnm.Print_Area" localSheetId="4">'GM by category'!$A$2:$H$12</definedName>
    <definedName name="_xlnm.Print_Area" localSheetId="14">Headcount!$A$2:$D$10</definedName>
    <definedName name="_xlnm.Print_Area" localSheetId="23">'interco transactions'!$A$1:$I$25</definedName>
    <definedName name="_xlnm.Print_Area" localSheetId="3">'Sales by category'!$A$2:$E$12</definedName>
    <definedName name="_xlnm.Print_Area" localSheetId="1">'Sales like for like'!$A$2:$D$16</definedName>
    <definedName name="Print_Area_Reset" localSheetId="9">OFFSET('EBIT Bridge 2011-2012'!Full_Print,0,0,[0]!Last_Row)</definedName>
    <definedName name="Print_Area_Reset" localSheetId="21">OFFSET('Fuel and other energy cost'!Full_Print,0,0,[0]!Last_Row)</definedName>
    <definedName name="Print_Area_Reset" localSheetId="4">OFFSET(Full_Print,0,0,Last_Row)</definedName>
    <definedName name="Print_Area_Reset" localSheetId="14">OFFSET(Headcount!Full_Print,0,0,[0]!Last_Row)</definedName>
    <definedName name="Print_Area_Reset" localSheetId="11">OFFSET('Monthly gross margin 11-12'!Full_Print,0,0,[0]!Last_Row)</definedName>
    <definedName name="Print_Area_Reset" localSheetId="10">OFFSET('Monthly sales 2011 - 2012'!Full_Print,0,0,[0]!Last_Row)</definedName>
    <definedName name="Print_Area_Reset" localSheetId="13">OFFSET('Rolling LTM GM 2012-YTD2013'!Full_Print,0,0,[0]!Last_Row)</definedName>
    <definedName name="Print_Area_Reset" localSheetId="3">OFFSET(Full_Print,0,0,Last_Row)</definedName>
    <definedName name="Print_Area_Reset" localSheetId="2">OFFSET(Full_Print,0,0,Last_Row)</definedName>
    <definedName name="Print_Area_Reset" localSheetId="1">OFFSET(Full_Print,0,0,Last_Row)</definedName>
    <definedName name="Print_Area_Reset">OFFSET(Full_Print,0,0,Last_Row)</definedName>
    <definedName name="ProductName">[39]Menu!$F$2</definedName>
    <definedName name="PRODUKT_A" localSheetId="21">OFFSET(#REF!,,,,COUNTA(#REF!)-1)</definedName>
    <definedName name="PRODUKT_A" localSheetId="14">OFFSET(#REF!,,,,COUNTA(#REF!)-1)</definedName>
    <definedName name="PRODUKT_A" localSheetId="11">OFFSET(#REF!,,,,COUNTA(#REF!)-1)</definedName>
    <definedName name="PRODUKT_A" localSheetId="10">OFFSET(#REF!,,,,COUNTA(#REF!)-1)</definedName>
    <definedName name="PRODUKT_A" localSheetId="13">OFFSET(#REF!,,,,COUNTA(#REF!)-1)</definedName>
    <definedName name="PRODUKT_A">OFFSET(#REF!,,,,COUNTA(#REF!)-1)</definedName>
    <definedName name="PRODUKT_B" localSheetId="21">OFFSET(#REF!,,,,COUNTA(#REF!)-1)</definedName>
    <definedName name="PRODUKT_B" localSheetId="14">OFFSET(#REF!,,,,COUNTA(#REF!)-1)</definedName>
    <definedName name="PRODUKT_B" localSheetId="11">OFFSET(#REF!,,,,COUNTA(#REF!)-1)</definedName>
    <definedName name="PRODUKT_B" localSheetId="10">OFFSET(#REF!,,,,COUNTA(#REF!)-1)</definedName>
    <definedName name="PRODUKT_B" localSheetId="13">OFFSET(#REF!,,,,COUNTA(#REF!)-1)</definedName>
    <definedName name="PRODUKT_B">OFFSET(#REF!,,,,COUNTA(#REF!)-1)</definedName>
    <definedName name="Profit" localSheetId="9">#REF!</definedName>
    <definedName name="Profit" localSheetId="21">#REF!</definedName>
    <definedName name="Profit" localSheetId="14">#REF!</definedName>
    <definedName name="Profit" localSheetId="11">#REF!</definedName>
    <definedName name="Profit" localSheetId="10">#REF!</definedName>
    <definedName name="Profit" localSheetId="13">#REF!</definedName>
    <definedName name="Profit">#REF!</definedName>
    <definedName name="Projekte_Bnv" localSheetId="21">#REF!</definedName>
    <definedName name="Projekte_Bnv" localSheetId="14">#REF!</definedName>
    <definedName name="Projekte_Bnv" localSheetId="11">#REF!</definedName>
    <definedName name="Projekte_Bnv" localSheetId="10">#REF!</definedName>
    <definedName name="Projekte_Bnv" localSheetId="13">#REF!</definedName>
    <definedName name="Projekte_Bnv">#REF!</definedName>
    <definedName name="Projekte_EgrP" localSheetId="21">#REF!</definedName>
    <definedName name="Projekte_EgrP" localSheetId="14">#REF!</definedName>
    <definedName name="Projekte_EgrP" localSheetId="11">#REF!</definedName>
    <definedName name="Projekte_EgrP" localSheetId="10">#REF!</definedName>
    <definedName name="Projekte_EgrP" localSheetId="13">#REF!</definedName>
    <definedName name="Projekte_EgrP">#REF!</definedName>
    <definedName name="Projekte_GB" localSheetId="21">#REF!</definedName>
    <definedName name="Projekte_GB" localSheetId="14">#REF!</definedName>
    <definedName name="Projekte_GB" localSheetId="11">#REF!</definedName>
    <definedName name="Projekte_GB" localSheetId="10">#REF!</definedName>
    <definedName name="Projekte_GB" localSheetId="13">#REF!</definedName>
    <definedName name="Projekte_GB">#REF!</definedName>
    <definedName name="Projekte_HrP" localSheetId="21">#REF!</definedName>
    <definedName name="Projekte_HrP" localSheetId="14">#REF!</definedName>
    <definedName name="Projekte_HrP" localSheetId="11">#REF!</definedName>
    <definedName name="Projekte_HrP" localSheetId="10">#REF!</definedName>
    <definedName name="Projekte_HrP" localSheetId="13">#REF!</definedName>
    <definedName name="Projekte_HrP">#REF!</definedName>
    <definedName name="Projekte_StoP" localSheetId="21">#REF!</definedName>
    <definedName name="Projekte_StoP" localSheetId="14">#REF!</definedName>
    <definedName name="Projekte_StoP" localSheetId="11">#REF!</definedName>
    <definedName name="Projekte_StoP" localSheetId="10">#REF!</definedName>
    <definedName name="Projekte_StoP" localSheetId="13">#REF!</definedName>
    <definedName name="Projekte_StoP">#REF!</definedName>
    <definedName name="Projekte_Total" localSheetId="21">#REF!</definedName>
    <definedName name="Projekte_Total" localSheetId="14">#REF!</definedName>
    <definedName name="Projekte_Total" localSheetId="11">#REF!</definedName>
    <definedName name="Projekte_Total" localSheetId="10">#REF!</definedName>
    <definedName name="Projekte_Total" localSheetId="13">#REF!</definedName>
    <definedName name="Projekte_Total">#REF!</definedName>
    <definedName name="PSS_2004" localSheetId="21">[19]Paramètres_Convention!#REF!</definedName>
    <definedName name="PSS_2004" localSheetId="14">[19]Paramètres_Convention!#REF!</definedName>
    <definedName name="PSS_2004" localSheetId="11">[19]Paramètres_Convention!#REF!</definedName>
    <definedName name="PSS_2004" localSheetId="10">[19]Paramètres_Convention!#REF!</definedName>
    <definedName name="PSS_2004" localSheetId="13">[19]Paramètres_Convention!#REF!</definedName>
    <definedName name="PSS_2004">[19]Paramètres_Convention!#REF!</definedName>
    <definedName name="qq" localSheetId="23">'interco transactions'!qq</definedName>
    <definedName name="qq">[0]!qq</definedName>
    <definedName name="qw" localSheetId="23">'interco transactions'!qw</definedName>
    <definedName name="qw">[0]!qw</definedName>
    <definedName name="re" localSheetId="23">'interco transactions'!re</definedName>
    <definedName name="re">[0]!re</definedName>
    <definedName name="RecII" localSheetId="21">'[40]Settings-Description'!#REF!</definedName>
    <definedName name="RecII" localSheetId="14">'[40]Settings-Description'!#REF!</definedName>
    <definedName name="RecII" localSheetId="11">'[40]Settings-Description'!#REF!</definedName>
    <definedName name="RecII" localSheetId="10">'[40]Settings-Description'!#REF!</definedName>
    <definedName name="RecII" localSheetId="13">'[40]Settings-Description'!#REF!</definedName>
    <definedName name="RecII">'[40]Settings-Description'!#REF!</definedName>
    <definedName name="RecIII" localSheetId="21">'[40]Settings-Description'!#REF!</definedName>
    <definedName name="RecIII" localSheetId="14">'[40]Settings-Description'!#REF!</definedName>
    <definedName name="RecIII" localSheetId="11">'[40]Settings-Description'!#REF!</definedName>
    <definedName name="RecIII" localSheetId="10">'[40]Settings-Description'!#REF!</definedName>
    <definedName name="RecIII" localSheetId="13">'[40]Settings-Description'!#REF!</definedName>
    <definedName name="RecIII">'[40]Settings-Description'!#REF!</definedName>
    <definedName name="RecIV" localSheetId="21">'[40]Settings-Description'!#REF!</definedName>
    <definedName name="RecIV" localSheetId="14">'[40]Settings-Description'!#REF!</definedName>
    <definedName name="RecIV" localSheetId="11">'[40]Settings-Description'!#REF!</definedName>
    <definedName name="RecIV" localSheetId="10">'[40]Settings-Description'!#REF!</definedName>
    <definedName name="RecIV" localSheetId="13">'[40]Settings-Description'!#REF!</definedName>
    <definedName name="RecIV">'[40]Settings-Description'!#REF!</definedName>
    <definedName name="RecV" localSheetId="21">'[40]Settings-Description'!#REF!</definedName>
    <definedName name="RecV" localSheetId="14">'[40]Settings-Description'!#REF!</definedName>
    <definedName name="RecV" localSheetId="11">'[40]Settings-Description'!#REF!</definedName>
    <definedName name="RecV" localSheetId="10">'[40]Settings-Description'!#REF!</definedName>
    <definedName name="RecV" localSheetId="13">'[40]Settings-Description'!#REF!</definedName>
    <definedName name="RecV">'[40]Settings-Description'!#REF!</definedName>
    <definedName name="RecVI" localSheetId="21">'[40]Settings-Description'!#REF!</definedName>
    <definedName name="RecVI" localSheetId="14">'[40]Settings-Description'!#REF!</definedName>
    <definedName name="RecVI" localSheetId="11">'[40]Settings-Description'!#REF!</definedName>
    <definedName name="RecVI" localSheetId="10">'[40]Settings-Description'!#REF!</definedName>
    <definedName name="RecVI" localSheetId="13">'[40]Settings-Description'!#REF!</definedName>
    <definedName name="RecVI">'[40]Settings-Description'!#REF!</definedName>
    <definedName name="Remanenz_in_Prozent_auf_Kurzarbeit">"="</definedName>
    <definedName name="rep_date_LJ">[6]Parameter!$B$19</definedName>
    <definedName name="rep_date_prior_month">[41]Parameter!$B$5</definedName>
    <definedName name="rep_date_VJ">[6]Parameter!$C$19</definedName>
    <definedName name="Repairs_0" localSheetId="9">#REF!</definedName>
    <definedName name="Repairs_0" localSheetId="21">#REF!</definedName>
    <definedName name="Repairs_0" localSheetId="14">#REF!</definedName>
    <definedName name="Repairs_0" localSheetId="11">#REF!</definedName>
    <definedName name="Repairs_0" localSheetId="10">#REF!</definedName>
    <definedName name="Repairs_0" localSheetId="13">#REF!</definedName>
    <definedName name="Repairs_0">#REF!</definedName>
    <definedName name="Repairs_1" localSheetId="9">#REF!</definedName>
    <definedName name="Repairs_1" localSheetId="21">#REF!</definedName>
    <definedName name="Repairs_1" localSheetId="14">#REF!</definedName>
    <definedName name="Repairs_1" localSheetId="11">#REF!</definedName>
    <definedName name="Repairs_1" localSheetId="10">#REF!</definedName>
    <definedName name="Repairs_1" localSheetId="13">#REF!</definedName>
    <definedName name="Repairs_1">#REF!</definedName>
    <definedName name="Repairs_2" localSheetId="9">#REF!</definedName>
    <definedName name="Repairs_2" localSheetId="21">#REF!</definedName>
    <definedName name="Repairs_2" localSheetId="14">#REF!</definedName>
    <definedName name="Repairs_2" localSheetId="11">#REF!</definedName>
    <definedName name="Repairs_2" localSheetId="10">#REF!</definedName>
    <definedName name="Repairs_2" localSheetId="13">#REF!</definedName>
    <definedName name="Repairs_2">#REF!</definedName>
    <definedName name="REPORT_TITLE" localSheetId="9">[32]BS01!#REF!</definedName>
    <definedName name="REPORT_TITLE" localSheetId="21">[32]BS01!#REF!</definedName>
    <definedName name="REPORT_TITLE" localSheetId="14">[32]BS01!#REF!</definedName>
    <definedName name="REPORT_TITLE" localSheetId="11">[32]BS01!#REF!</definedName>
    <definedName name="REPORT_TITLE" localSheetId="10">[32]BS01!#REF!</definedName>
    <definedName name="REPORT_TITLE" localSheetId="13">[32]BS01!#REF!</definedName>
    <definedName name="REPORT_TITLE">[32]BS01!#REF!</definedName>
    <definedName name="Revised" localSheetId="9">MATCH(0.01,'EBIT Bridge 2011-2012'!End_Bal,-1)+1</definedName>
    <definedName name="Revised" localSheetId="21">MATCH(0.01,'Fuel and other energy cost'!End_Bal,-1)+1</definedName>
    <definedName name="Revised" localSheetId="4">MATCH(0.01,End_Bal,-1)+1</definedName>
    <definedName name="Revised" localSheetId="14">MATCH(0.01,Headcount!End_Bal,-1)+1</definedName>
    <definedName name="Revised" localSheetId="11">MATCH(0.01,'Monthly gross margin 11-12'!End_Bal,-1)+1</definedName>
    <definedName name="Revised" localSheetId="10">MATCH(0.01,'Monthly sales 2011 - 2012'!End_Bal,-1)+1</definedName>
    <definedName name="Revised" localSheetId="13">MATCH(0.01,'Rolling LTM GM 2012-YTD2013'!End_Bal,-1)+1</definedName>
    <definedName name="Revised" localSheetId="3">MATCH(0.01,End_Bal,-1)+1</definedName>
    <definedName name="Revised" localSheetId="2">MATCH(0.01,End_Bal,-1)+1</definedName>
    <definedName name="Revised" localSheetId="1">MATCH(0.01,End_Bal,-1)+1</definedName>
    <definedName name="Revised">MATCH(0.01,End_Bal,-1)+1</definedName>
    <definedName name="RMC100000000000" localSheetId="21">[31]Eckdaten!#REF!</definedName>
    <definedName name="RMC100000000000" localSheetId="14">[31]Eckdaten!#REF!</definedName>
    <definedName name="RMC100000000000" localSheetId="11">[31]Eckdaten!#REF!</definedName>
    <definedName name="RMC100000000000" localSheetId="10">[31]Eckdaten!#REF!</definedName>
    <definedName name="RMC100000000000" localSheetId="13">[31]Eckdaten!#REF!</definedName>
    <definedName name="RMC100000000000">[31]Eckdaten!#REF!</definedName>
    <definedName name="rr" localSheetId="23">'interco transactions'!rr</definedName>
    <definedName name="rr">[0]!rr</definedName>
    <definedName name="rt" localSheetId="23">'interco transactions'!rt</definedName>
    <definedName name="rt">[0]!rt</definedName>
    <definedName name="sa">[42]Start!$I$8</definedName>
    <definedName name="sad_Ads" localSheetId="21">#REF!</definedName>
    <definedName name="sad_Ads" localSheetId="4">#REF!</definedName>
    <definedName name="sad_Ads" localSheetId="14">#REF!</definedName>
    <definedName name="sad_Ads" localSheetId="11">#REF!</definedName>
    <definedName name="sad_Ads" localSheetId="10">#REF!</definedName>
    <definedName name="sad_Ads" localSheetId="13">#REF!</definedName>
    <definedName name="sad_Ads" localSheetId="3">#REF!</definedName>
    <definedName name="sad_Ads" localSheetId="2">#REF!</definedName>
    <definedName name="sad_Ads" localSheetId="1">#REF!</definedName>
    <definedName name="sad_Ads">#REF!</definedName>
    <definedName name="SALRY_PAM" localSheetId="9">'[23]G&amp;A'!#REF!</definedName>
    <definedName name="SALRY_PAM" localSheetId="21">'[23]G&amp;A'!#REF!</definedName>
    <definedName name="SALRY_PAM" localSheetId="14">'[23]G&amp;A'!#REF!</definedName>
    <definedName name="SALRY_PAM" localSheetId="11">'[23]G&amp;A'!#REF!</definedName>
    <definedName name="SALRY_PAM" localSheetId="10">'[23]G&amp;A'!#REF!</definedName>
    <definedName name="SALRY_PAM" localSheetId="13">'[23]G&amp;A'!#REF!</definedName>
    <definedName name="SALRY_PAM">'[23]G&amp;A'!#REF!</definedName>
    <definedName name="Sals_OT_Allows" localSheetId="19">#REF!</definedName>
    <definedName name="Sals_OT_Allows" localSheetId="18">#REF!</definedName>
    <definedName name="Sals_OT_Allows">#REF!</definedName>
    <definedName name="SAPBEXrevision" localSheetId="23" hidden="1">14</definedName>
    <definedName name="SAPBEXrevision" hidden="1">3</definedName>
    <definedName name="SAPBEXsysID" localSheetId="23" hidden="1">"CB3"</definedName>
    <definedName name="SAPBEXsysID" hidden="1">"PWR"</definedName>
    <definedName name="SAPBEXwbID" localSheetId="23" hidden="1">"3K1MVY19MVZ5VU2RU2HP5BMTA"</definedName>
    <definedName name="SAPBEXwbID" hidden="1">"4L2LABLH0NWGKUSNUNOH1MG6J"</definedName>
    <definedName name="scenario" localSheetId="21">#REF!</definedName>
    <definedName name="scenario" localSheetId="14">#REF!</definedName>
    <definedName name="scenario" localSheetId="11">#REF!</definedName>
    <definedName name="scenario" localSheetId="10">#REF!</definedName>
    <definedName name="scenario" localSheetId="13">#REF!</definedName>
    <definedName name="scenario">#REF!</definedName>
    <definedName name="scenario1" localSheetId="21">#REF!</definedName>
    <definedName name="scenario1" localSheetId="14">#REF!</definedName>
    <definedName name="scenario1" localSheetId="11">#REF!</definedName>
    <definedName name="scenario1" localSheetId="10">#REF!</definedName>
    <definedName name="scenario1" localSheetId="13">#REF!</definedName>
    <definedName name="scenario1">#REF!</definedName>
    <definedName name="scenario2" localSheetId="21">#REF!</definedName>
    <definedName name="scenario2" localSheetId="14">#REF!</definedName>
    <definedName name="scenario2" localSheetId="11">#REF!</definedName>
    <definedName name="scenario2" localSheetId="10">#REF!</definedName>
    <definedName name="scenario2" localSheetId="13">#REF!</definedName>
    <definedName name="scenario2">#REF!</definedName>
    <definedName name="Sched_Pay" localSheetId="9">#REF!</definedName>
    <definedName name="Sched_Pay" localSheetId="21">#REF!</definedName>
    <definedName name="Sched_Pay" localSheetId="14">#REF!</definedName>
    <definedName name="Sched_Pay" localSheetId="11">#REF!</definedName>
    <definedName name="Sched_Pay" localSheetId="10">#REF!</definedName>
    <definedName name="Sched_Pay" localSheetId="13">#REF!</definedName>
    <definedName name="Sched_Pay">#REF!</definedName>
    <definedName name="Scheduled_Extra_Payments" localSheetId="9">#REF!</definedName>
    <definedName name="Scheduled_Extra_Payments" localSheetId="21">#REF!</definedName>
    <definedName name="Scheduled_Extra_Payments" localSheetId="14">#REF!</definedName>
    <definedName name="Scheduled_Extra_Payments" localSheetId="11">#REF!</definedName>
    <definedName name="Scheduled_Extra_Payments" localSheetId="10">#REF!</definedName>
    <definedName name="Scheduled_Extra_Payments" localSheetId="13">#REF!</definedName>
    <definedName name="Scheduled_Extra_Payments">#REF!</definedName>
    <definedName name="Scheduled_Interest_Rate" localSheetId="9">#REF!</definedName>
    <definedName name="Scheduled_Interest_Rate" localSheetId="21">#REF!</definedName>
    <definedName name="Scheduled_Interest_Rate" localSheetId="14">#REF!</definedName>
    <definedName name="Scheduled_Interest_Rate" localSheetId="11">#REF!</definedName>
    <definedName name="Scheduled_Interest_Rate" localSheetId="10">#REF!</definedName>
    <definedName name="Scheduled_Interest_Rate" localSheetId="13">#REF!</definedName>
    <definedName name="Scheduled_Interest_Rate">#REF!</definedName>
    <definedName name="Scheduled_Monthly_Payment" localSheetId="9">#REF!</definedName>
    <definedName name="Scheduled_Monthly_Payment" localSheetId="21">#REF!</definedName>
    <definedName name="Scheduled_Monthly_Payment" localSheetId="14">#REF!</definedName>
    <definedName name="Scheduled_Monthly_Payment" localSheetId="11">#REF!</definedName>
    <definedName name="Scheduled_Monthly_Payment" localSheetId="10">#REF!</definedName>
    <definedName name="Scheduled_Monthly_Payment" localSheetId="13">#REF!</definedName>
    <definedName name="Scheduled_Monthly_Payment">#REF!</definedName>
    <definedName name="sdfgg" localSheetId="23">'interco transactions'!sdfgg</definedName>
    <definedName name="sdfgg">[0]!sdfgg</definedName>
    <definedName name="sdsds" localSheetId="9">#REF!</definedName>
    <definedName name="sdsds" localSheetId="21">#REF!</definedName>
    <definedName name="sdsds" localSheetId="14">#REF!</definedName>
    <definedName name="sdsds" localSheetId="11">#REF!</definedName>
    <definedName name="sdsds" localSheetId="10">#REF!</definedName>
    <definedName name="sdsds" localSheetId="13">#REF!</definedName>
    <definedName name="sdsds">#REF!</definedName>
    <definedName name="selbereich">[9]Settings!$L$32</definedName>
    <definedName name="seldesc">[9]Settings!$N$32</definedName>
    <definedName name="selGG">#REF!</definedName>
    <definedName name="selgg2" localSheetId="23">#REF!</definedName>
    <definedName name="selgg2">#REF!</definedName>
    <definedName name="Sellin" localSheetId="23">'interco transactions'!Sellin</definedName>
    <definedName name="Sellin">[0]!Sellin</definedName>
    <definedName name="Selling" localSheetId="23">'interco transactions'!Selling</definedName>
    <definedName name="Selling">[0]!Selling</definedName>
    <definedName name="seltech">#REF!</definedName>
    <definedName name="seltechname">[9]Settings!$M$32</definedName>
    <definedName name="selvalue">[9]Settings!$L$31</definedName>
    <definedName name="selvalueGG">#REF!</definedName>
    <definedName name="selvaluegg2" localSheetId="23">#REF!</definedName>
    <definedName name="selvaluegg2">#REF!</definedName>
    <definedName name="source">[20]Settings_Desc.!$B$11</definedName>
    <definedName name="SS_Plan">[25]Start!$E$23</definedName>
    <definedName name="SS_Plan_PY">[14]Start!$E$23</definedName>
    <definedName name="sss" localSheetId="9">#REF!</definedName>
    <definedName name="sss" localSheetId="21">#REF!</definedName>
    <definedName name="sss" localSheetId="14">#REF!</definedName>
    <definedName name="sss" localSheetId="11">#REF!</definedName>
    <definedName name="sss" localSheetId="10">#REF!</definedName>
    <definedName name="sss" localSheetId="13">#REF!</definedName>
    <definedName name="sss">#REF!</definedName>
    <definedName name="staff">[43]sumEPC!$D$16:$D$27</definedName>
    <definedName name="staff_costs">[43]sumEPC!$D$16:$D$27</definedName>
    <definedName name="STAFF_DETAIL">[44]PBMSPL!$A$4:$D$20</definedName>
    <definedName name="STAFF_LIST">[44]PBMSPL!$A$4:$A$20</definedName>
    <definedName name="StammDatei">#REF!</definedName>
    <definedName name="StdsatzEntwBnvW">[11]Overheads!$E$262</definedName>
    <definedName name="StdsatzEntwHrW">[11]Overheads!$E$260</definedName>
    <definedName name="StdsatzEntwLexW">[11]Overheads!$E$264</definedName>
    <definedName name="StdsatzEntwSi">[11]Overheads!$E$261</definedName>
    <definedName name="StdsatzEntwStoW">[11]Overheads!$E$263</definedName>
    <definedName name="Sto" localSheetId="21">#REF!</definedName>
    <definedName name="Sto" localSheetId="14">#REF!</definedName>
    <definedName name="Sto" localSheetId="11">#REF!</definedName>
    <definedName name="Sto" localSheetId="10">#REF!</definedName>
    <definedName name="Sto" localSheetId="13">#REF!</definedName>
    <definedName name="Sto">#REF!</definedName>
    <definedName name="structure">[20]Settings_Desc.!$B$12</definedName>
    <definedName name="suchbereich" localSheetId="23">#REF!</definedName>
    <definedName name="suchbereich">#REF!</definedName>
    <definedName name="taux" localSheetId="21">#REF!</definedName>
    <definedName name="taux" localSheetId="14">#REF!</definedName>
    <definedName name="taux" localSheetId="11">#REF!</definedName>
    <definedName name="taux" localSheetId="10">#REF!</definedName>
    <definedName name="taux" localSheetId="13">#REF!</definedName>
    <definedName name="taux">#REF!</definedName>
    <definedName name="Taux_actu">[45]Hypothèses!$B$3</definedName>
    <definedName name="Tenor">[10]Acquisition!$J$17</definedName>
    <definedName name="TESO" localSheetId="23">'interco transactions'!TESO</definedName>
    <definedName name="TESO">[0]!TESO</definedName>
    <definedName name="Test" localSheetId="21">#REF!</definedName>
    <definedName name="Test" localSheetId="4">#REF!</definedName>
    <definedName name="Test" localSheetId="14">#REF!</definedName>
    <definedName name="Test" localSheetId="23">'interco transactions'!Test</definedName>
    <definedName name="Test" localSheetId="11">#REF!</definedName>
    <definedName name="Test" localSheetId="10">#REF!</definedName>
    <definedName name="Test" localSheetId="13">#REF!</definedName>
    <definedName name="Test" localSheetId="3">#REF!</definedName>
    <definedName name="Test" localSheetId="2">#REF!</definedName>
    <definedName name="Test" localSheetId="1">#REF!</definedName>
    <definedName name="Test">#REF!</definedName>
    <definedName name="TEST0" localSheetId="21">#REF!</definedName>
    <definedName name="TEST0" localSheetId="14">#REF!</definedName>
    <definedName name="TEST0" localSheetId="11">#REF!</definedName>
    <definedName name="TEST0" localSheetId="10">#REF!</definedName>
    <definedName name="TEST0" localSheetId="13">#REF!</definedName>
    <definedName name="TEST0">#REF!</definedName>
    <definedName name="TESTHKEY" localSheetId="21">#REF!</definedName>
    <definedName name="TESTHKEY" localSheetId="14">#REF!</definedName>
    <definedName name="TESTHKEY" localSheetId="11">#REF!</definedName>
    <definedName name="TESTHKEY" localSheetId="10">#REF!</definedName>
    <definedName name="TESTHKEY" localSheetId="13">#REF!</definedName>
    <definedName name="TESTHKEY">#REF!</definedName>
    <definedName name="TESTKEYS" localSheetId="21">#REF!</definedName>
    <definedName name="TESTKEYS" localSheetId="14">#REF!</definedName>
    <definedName name="TESTKEYS" localSheetId="11">#REF!</definedName>
    <definedName name="TESTKEYS" localSheetId="10">#REF!</definedName>
    <definedName name="TESTKEYS" localSheetId="13">#REF!</definedName>
    <definedName name="TESTKEYS">#REF!</definedName>
    <definedName name="TESTVKEY" localSheetId="21">#REF!</definedName>
    <definedName name="TESTVKEY" localSheetId="14">#REF!</definedName>
    <definedName name="TESTVKEY" localSheetId="11">#REF!</definedName>
    <definedName name="TESTVKEY" localSheetId="10">#REF!</definedName>
    <definedName name="TESTVKEY" localSheetId="13">#REF!</definedName>
    <definedName name="TESTVKEY">#REF!</definedName>
    <definedName name="TEXTDE">[37]DATENPAL!$K$2:$K$65536</definedName>
    <definedName name="TextRefCopyRangeCount" hidden="1">12</definedName>
    <definedName name="ThisMth">[13]Worksheet!$B$17</definedName>
    <definedName name="ThisMthBudget">[13]Worksheet!$B$19</definedName>
    <definedName name="ThisYrBudget">[13]Worksheet!$B$21</definedName>
    <definedName name="ThisYrToDate">[13]Worksheet!$B$18</definedName>
    <definedName name="ThisYrToDateBudget">[13]Worksheet!$B$20</definedName>
    <definedName name="to" localSheetId="23">'interco transactions'!to</definedName>
    <definedName name="to">[0]!to</definedName>
    <definedName name="Tools">[11]Overheads!$E$49</definedName>
    <definedName name="Total_Interest" localSheetId="9">#REF!</definedName>
    <definedName name="Total_Interest" localSheetId="21">#REF!</definedName>
    <definedName name="Total_Interest" localSheetId="14">#REF!</definedName>
    <definedName name="Total_Interest" localSheetId="11">#REF!</definedName>
    <definedName name="Total_Interest" localSheetId="10">#REF!</definedName>
    <definedName name="Total_Interest" localSheetId="13">#REF!</definedName>
    <definedName name="Total_Interest">#REF!</definedName>
    <definedName name="Total_Pay" localSheetId="9">#REF!</definedName>
    <definedName name="Total_Pay" localSheetId="21">#REF!</definedName>
    <definedName name="Total_Pay" localSheetId="14">#REF!</definedName>
    <definedName name="Total_Pay" localSheetId="11">#REF!</definedName>
    <definedName name="Total_Pay" localSheetId="10">#REF!</definedName>
    <definedName name="Total_Pay" localSheetId="13">#REF!</definedName>
    <definedName name="Total_Pay">#REF!</definedName>
    <definedName name="Total_Payment" localSheetId="9">Scheduled_Payment+Extra_Payment</definedName>
    <definedName name="Total_Payment" localSheetId="21">Scheduled_Payment+Extra_Payment</definedName>
    <definedName name="Total_Payment" localSheetId="4">Scheduled_Payment+Extra_Payment</definedName>
    <definedName name="Total_Payment" localSheetId="14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 localSheetId="13">Scheduled_Payment+Extra_Payment</definedName>
    <definedName name="Total_Payment" localSheetId="3">Scheduled_Payment+Extra_Payment</definedName>
    <definedName name="Total_Payment" localSheetId="2">Scheduled_Payment+Extra_Payment</definedName>
    <definedName name="Total_Payment" localSheetId="1">Scheduled_Payment+Extra_Payment</definedName>
    <definedName name="Total_Payment">Scheduled_Payment+Extra_Payment</definedName>
    <definedName name="Triade">[24]Abkürzungen!$G$4:$G$7</definedName>
    <definedName name="tt" localSheetId="23">'interco transactions'!tt</definedName>
    <definedName name="tt">[0]!tt</definedName>
    <definedName name="TTLPBA" localSheetId="9">#REF!</definedName>
    <definedName name="TTLPBA" localSheetId="21">#REF!</definedName>
    <definedName name="TTLPBA" localSheetId="4">#REF!</definedName>
    <definedName name="TTLPBA" localSheetId="14">#REF!</definedName>
    <definedName name="TTLPBA" localSheetId="11">#REF!</definedName>
    <definedName name="TTLPBA" localSheetId="10">#REF!</definedName>
    <definedName name="TTLPBA" localSheetId="13">#REF!</definedName>
    <definedName name="TTLPBA" localSheetId="3">#REF!</definedName>
    <definedName name="TTLPBA" localSheetId="2">#REF!</definedName>
    <definedName name="TTLPBA" localSheetId="1">#REF!</definedName>
    <definedName name="TTLPBA">#REF!</definedName>
    <definedName name="ttrtr">#N/A</definedName>
    <definedName name="Tx_TrA" localSheetId="21">[19]Paramètres_Convention!#REF!</definedName>
    <definedName name="Tx_TrA" localSheetId="4">[19]Paramètres_Convention!#REF!</definedName>
    <definedName name="Tx_TrA" localSheetId="14">[19]Paramètres_Convention!#REF!</definedName>
    <definedName name="Tx_TrA" localSheetId="11">[19]Paramètres_Convention!#REF!</definedName>
    <definedName name="Tx_TrA" localSheetId="10">[19]Paramètres_Convention!#REF!</definedName>
    <definedName name="Tx_TrA" localSheetId="13">[19]Paramètres_Convention!#REF!</definedName>
    <definedName name="Tx_TrA" localSheetId="3">[19]Paramètres_Convention!#REF!</definedName>
    <definedName name="Tx_TrA" localSheetId="2">[19]Paramètres_Convention!#REF!</definedName>
    <definedName name="Tx_TrA" localSheetId="1">[19]Paramètres_Convention!#REF!</definedName>
    <definedName name="Tx_TrA">[19]Paramètres_Convention!#REF!</definedName>
    <definedName name="Tx_TrB" localSheetId="21">[19]Paramètres_Convention!#REF!</definedName>
    <definedName name="Tx_TrB" localSheetId="4">[19]Paramètres_Convention!#REF!</definedName>
    <definedName name="Tx_TrB" localSheetId="14">[19]Paramètres_Convention!#REF!</definedName>
    <definedName name="Tx_TrB" localSheetId="11">[19]Paramètres_Convention!#REF!</definedName>
    <definedName name="Tx_TrB" localSheetId="10">[19]Paramètres_Convention!#REF!</definedName>
    <definedName name="Tx_TrB" localSheetId="13">[19]Paramètres_Convention!#REF!</definedName>
    <definedName name="Tx_TrB" localSheetId="3">[19]Paramètres_Convention!#REF!</definedName>
    <definedName name="Tx_TrB" localSheetId="2">[19]Paramètres_Convention!#REF!</definedName>
    <definedName name="Tx_TrB" localSheetId="1">[19]Paramètres_Convention!#REF!</definedName>
    <definedName name="Tx_TrB">[19]Paramètres_Convention!#REF!</definedName>
    <definedName name="uii">#N/A</definedName>
    <definedName name="units" localSheetId="23">#REF!</definedName>
    <definedName name="Units">'[16]Base Info'!$F$5</definedName>
    <definedName name="US_Rate" localSheetId="9">#REF!</definedName>
    <definedName name="US_Rate" localSheetId="21">#REF!</definedName>
    <definedName name="US_Rate" localSheetId="14">#REF!</definedName>
    <definedName name="US_Rate" localSheetId="11">#REF!</definedName>
    <definedName name="US_Rate" localSheetId="10">#REF!</definedName>
    <definedName name="US_Rate" localSheetId="13">#REF!</definedName>
    <definedName name="US_Rate">#REF!</definedName>
    <definedName name="uu" localSheetId="23">'interco transactions'!uu</definedName>
    <definedName name="uu">#N/A</definedName>
    <definedName name="uuu">#N/A</definedName>
    <definedName name="Values_Entered" localSheetId="9">IF('EBIT Bridge 2011-2012'!Loan_Amount*'EBIT Bridge 2011-2012'!Interest_Rate*'EBIT Bridge 2011-2012'!Loan_Years*'EBIT Bridge 2011-2012'!Loan_Start&gt;0,1,0)</definedName>
    <definedName name="Values_Entered" localSheetId="21">IF('Fuel and other energy cost'!Loan_Amount*'Fuel and other energy cost'!Interest_Rate*'Fuel and other energy cost'!Loan_Years*'Fuel and other energy cost'!Loan_Start&gt;0,1,0)</definedName>
    <definedName name="Values_Entered" localSheetId="4">IF('GM by category'!Loan_Amount*Interest_Rate*Loan_Years*Loan_Start&gt;0,1,0)</definedName>
    <definedName name="Values_Entered" localSheetId="14">IF(Headcount!Loan_Amount*Headcount!Interest_Rate*Headcount!Loan_Years*Headcount!Loan_Start&gt;0,1,0)</definedName>
    <definedName name="Values_Entered" localSheetId="11">IF('Monthly gross margin 11-12'!Loan_Amount*'Monthly gross margin 11-12'!Interest_Rate*'Monthly gross margin 11-12'!Loan_Years*'Monthly gross margin 11-12'!Loan_Start&gt;0,1,0)</definedName>
    <definedName name="Values_Entered" localSheetId="10">IF('Monthly sales 2011 - 2012'!Loan_Amount*'Monthly sales 2011 - 2012'!Interest_Rate*'Monthly sales 2011 - 2012'!Loan_Years*'Monthly sales 2011 - 2012'!Loan_Start&gt;0,1,0)</definedName>
    <definedName name="Values_Entered" localSheetId="13">IF('Rolling LTM GM 2012-YTD2013'!Loan_Amount*'Rolling LTM GM 2012-YTD2013'!Interest_Rate*'Rolling LTM GM 2012-YTD2013'!Loan_Years*'Rolling LTM GM 2012-YTD2013'!Loan_Start&gt;0,1,0)</definedName>
    <definedName name="Values_Entered" localSheetId="3">IF('Sales by category'!Loan_Amount*Interest_Rate*Loan_Years*Loan_Start&gt;0,1,0)</definedName>
    <definedName name="Values_Entered" localSheetId="2">IF('Sales by segment'!Loan_Amount*Interest_Rate*Loan_Years*Loan_Start&gt;0,1,0)</definedName>
    <definedName name="Values_Entered" localSheetId="1">IF('Sales like for like'!Loan_Amount*Interest_Rate*Loan_Years*Loan_Start&gt;0,1,0)</definedName>
    <definedName name="Values_Entered">IF(Loan_Amount*Interest_Rate*Loan_Years*Loan_Start&gt;0,1,0)</definedName>
    <definedName name="VersatzJahr">[11]Overheads!$E$356</definedName>
    <definedName name="VersatzPB">[11]Overheads!$E$365</definedName>
    <definedName name="VersatzPB2">[11]Overheads!$E$376</definedName>
    <definedName name="VersatzPB3">[11]Overheads!$F$365</definedName>
    <definedName name="VersatzPH">[11]Overheads!$E$383</definedName>
    <definedName name="VersatzPH2">[11]Overheads!$F$383</definedName>
    <definedName name="VersatzWerk">[11]Overheads!$E$357</definedName>
    <definedName name="VertrK_fix_D">[11]Overheads!$E$112</definedName>
    <definedName name="VertrK_fix_IC_D">[11]Overheads!$E$212</definedName>
    <definedName name="VertrK_fix_IC_W">[11]Overheads!$E$162</definedName>
    <definedName name="VertrK_fix_W">[11]Overheads!$E$62</definedName>
    <definedName name="VertrK_var_D">[11]Overheads!$E$111</definedName>
    <definedName name="VertrK_var_IC_D">[11]Overheads!$E$211</definedName>
    <definedName name="VertrK_var_IC_W">[11]Overheads!$E$161</definedName>
    <definedName name="VertrK_var_W">[11]Overheads!$E$61</definedName>
    <definedName name="VerwK_D">[11]Overheads!$E$113</definedName>
    <definedName name="VerwK_IC_D">[11]Overheads!$E$213</definedName>
    <definedName name="VerwK_IC_W">[11]Overheads!$E$163</definedName>
    <definedName name="VerwK_W">[11]Overheads!$E$63</definedName>
    <definedName name="Vessel">HLOOKUP("Vessel",[13]Worksheet!$I$1:$I$52,[13]Worksheet!$B$5+1)</definedName>
    <definedName name="vffdege" localSheetId="23">'interco transactions'!vffdege</definedName>
    <definedName name="vffdege">[0]!vffdege</definedName>
    <definedName name="VKA">#REF!</definedName>
    <definedName name="VKAPrint">#REF!</definedName>
    <definedName name="VorEntwsatz">[11]Overheads!$E$265</definedName>
    <definedName name="vv" localSheetId="23">'interco transactions'!vv</definedName>
    <definedName name="vv">[0]!vv</definedName>
    <definedName name="vvv" localSheetId="9">MATCH(0.01,'EBIT Bridge 2011-2012'!End_Bal,-1)+1</definedName>
    <definedName name="vvv" localSheetId="21">MATCH(0.01,'Fuel and other energy cost'!End_Bal,-1)+1</definedName>
    <definedName name="vvv" localSheetId="4">MATCH(0.01,[0]!End_Bal,-1)+1</definedName>
    <definedName name="vvv" localSheetId="14">MATCH(0.01,Headcount!End_Bal,-1)+1</definedName>
    <definedName name="vvv" localSheetId="11">MATCH(0.01,'Monthly gross margin 11-12'!End_Bal,-1)+1</definedName>
    <definedName name="vvv" localSheetId="10">MATCH(0.01,'Monthly sales 2011 - 2012'!End_Bal,-1)+1</definedName>
    <definedName name="vvv" localSheetId="13">MATCH(0.01,'Rolling LTM GM 2012-YTD2013'!End_Bal,-1)+1</definedName>
    <definedName name="vvv" localSheetId="3">MATCH(0.01,[0]!End_Bal,-1)+1</definedName>
    <definedName name="vvv" localSheetId="2">MATCH(0.01,[0]!End_Bal,-1)+1</definedName>
    <definedName name="vvv" localSheetId="1">MATCH(0.01,[0]!End_Bal,-1)+1</definedName>
    <definedName name="vvv">MATCH(0.01,[0]!End_Bal,-1)+1</definedName>
    <definedName name="we" localSheetId="23">'interco transactions'!we</definedName>
    <definedName name="we">[0]!we</definedName>
    <definedName name="wrn.Aging._.and._.Trend._.Analysis." localSheetId="9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14" hidden="1">{#N/A,#N/A,FALSE,"Aging Summary";#N/A,#N/A,FALSE,"Ratio Analysis";#N/A,#N/A,FALSE,"Test 120 Day Accts";#N/A,#N/A,FALSE,"Tickmarks"}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Fixed._.assets." localSheetId="9" hidden="1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ixed._.assets." localSheetId="4" hidden="1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ixed._.assets." localSheetId="14" hidden="1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ixed._.assets." localSheetId="3" hidden="1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ixed._.assets." localSheetId="2" hidden="1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ixed._.assets." localSheetId="1" hidden="1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ixed._.assets." hidden="1">{#N/A,#N/A,TRUE,"Sheet1";#N/A,#N/A,TRUE,"SUMMARY";#N/A,#N/A,TRUE,"FHold ";#N/A,#N/A,TRUE,"Penthouse Imps";#N/A,#N/A,TRUE,"Aircraft ";#N/A,#N/A,TRUE,"MVehicles ";#N/A,#N/A,TRUE,"Computers";#N/A,#N/A,TRUE,"Fixtures Fit";#N/A,#N/A,TRUE,"ModShop";#N/A,#N/A,TRUE,"Disposals";#N/A,#N/A,TRUE,"Depn Jnl"}</definedName>
    <definedName name="wrn.full._.report" localSheetId="9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" localSheetId="4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" localSheetId="14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" localSheetId="3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" localSheetId="2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" localSheetId="1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localSheetId="9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localSheetId="4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localSheetId="14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localSheetId="3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localSheetId="2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localSheetId="1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full._.report." hidden="1">{#N/A,#N/A,FALSE,"front";#N/A,#N/A,FALSE,"summary";#N/A,#N/A,FALSE,"BalSht";#N/A,#N/A,FALSE,"Consol";#N/A,#N/A,FALSE,"F&amp;P";#N/A,#N/A,FALSE,"HK";#N/A,#N/A,FALSE,"Sing";#N/A,#N/A,FALSE,"GmbH";#N/A,#N/A,FALSE,"ODS";#N/A,#N/A,FALSE,"EBT";#N/A,#N/A,FALSE,"Debtors"}</definedName>
    <definedName name="wrn.MgtAccs." localSheetId="9" hidden="1">{#N/A,#N/A,FALSE,"Consol";#N/A,#N/A,FALSE,"F&amp;P";#N/A,#N/A,FALSE,"HK";#N/A,#N/A,FALSE,"Sing";#N/A,#N/A,FALSE,"GmbH";#N/A,#N/A,FALSE,"ODS"}</definedName>
    <definedName name="wrn.MgtAccs." localSheetId="4" hidden="1">{#N/A,#N/A,FALSE,"Consol";#N/A,#N/A,FALSE,"F&amp;P";#N/A,#N/A,FALSE,"HK";#N/A,#N/A,FALSE,"Sing";#N/A,#N/A,FALSE,"GmbH";#N/A,#N/A,FALSE,"ODS"}</definedName>
    <definedName name="wrn.MgtAccs." localSheetId="14" hidden="1">{#N/A,#N/A,FALSE,"Consol";#N/A,#N/A,FALSE,"F&amp;P";#N/A,#N/A,FALSE,"HK";#N/A,#N/A,FALSE,"Sing";#N/A,#N/A,FALSE,"GmbH";#N/A,#N/A,FALSE,"ODS"}</definedName>
    <definedName name="wrn.MgtAccs." localSheetId="3" hidden="1">{#N/A,#N/A,FALSE,"Consol";#N/A,#N/A,FALSE,"F&amp;P";#N/A,#N/A,FALSE,"HK";#N/A,#N/A,FALSE,"Sing";#N/A,#N/A,FALSE,"GmbH";#N/A,#N/A,FALSE,"ODS"}</definedName>
    <definedName name="wrn.MgtAccs." localSheetId="2" hidden="1">{#N/A,#N/A,FALSE,"Consol";#N/A,#N/A,FALSE,"F&amp;P";#N/A,#N/A,FALSE,"HK";#N/A,#N/A,FALSE,"Sing";#N/A,#N/A,FALSE,"GmbH";#N/A,#N/A,FALSE,"ODS"}</definedName>
    <definedName name="wrn.MgtAccs." localSheetId="1" hidden="1">{#N/A,#N/A,FALSE,"Consol";#N/A,#N/A,FALSE,"F&amp;P";#N/A,#N/A,FALSE,"HK";#N/A,#N/A,FALSE,"Sing";#N/A,#N/A,FALSE,"GmbH";#N/A,#N/A,FALSE,"ODS"}</definedName>
    <definedName name="wrn.MgtAccs." hidden="1">{#N/A,#N/A,FALSE,"Consol";#N/A,#N/A,FALSE,"F&amp;P";#N/A,#N/A,FALSE,"HK";#N/A,#N/A,FALSE,"Sing";#N/A,#N/A,FALSE,"GmbH";#N/A,#N/A,FALSE,"ODS"}</definedName>
    <definedName name="ww" localSheetId="9">#REF!</definedName>
    <definedName name="ww" localSheetId="21">#REF!</definedName>
    <definedName name="ww" localSheetId="14">#REF!</definedName>
    <definedName name="ww" localSheetId="23">'interco transactions'!ww</definedName>
    <definedName name="ww" localSheetId="11">#REF!</definedName>
    <definedName name="ww" localSheetId="10">#REF!</definedName>
    <definedName name="ww" localSheetId="13">#REF!</definedName>
    <definedName name="ww">#REF!</definedName>
    <definedName name="xx" localSheetId="23">'interco transactions'!xx</definedName>
    <definedName name="xx">[0]!xx</definedName>
    <definedName name="xxxx" localSheetId="9">IF('EBIT Bridge 2011-2012'!Values_Entered,'EBIT Bridge 2011-2012'!Header_Row+'EBIT Bridge 2011-2012'!Number_of_Payments,'EBIT Bridge 2011-2012'!Header_Row)</definedName>
    <definedName name="xxxx" localSheetId="21">IF('Fuel and other energy cost'!Values_Entered,'Fuel and other energy cost'!Header_Row+'Fuel and other energy cost'!Number_of_Payments,'Fuel and other energy cost'!Header_Row)</definedName>
    <definedName name="xxxx" localSheetId="4">IF('GM by category'!Values_Entered,[0]!Header_Row+'GM by category'!Number_of_Payments,[0]!Header_Row)</definedName>
    <definedName name="xxxx" localSheetId="14">IF(Headcount!Values_Entered,Headcount!Header_Row+Headcount!Number_of_Payments,Headcount!Header_Row)</definedName>
    <definedName name="xxxx" localSheetId="11">IF('Monthly gross margin 11-12'!Values_Entered,'Monthly gross margin 11-12'!Header_Row+'Monthly gross margin 11-12'!Number_of_Payments,'Monthly gross margin 11-12'!Header_Row)</definedName>
    <definedName name="xxxx" localSheetId="10">IF('Monthly sales 2011 - 2012'!Values_Entered,'Monthly sales 2011 - 2012'!Header_Row+'Monthly sales 2011 - 2012'!Number_of_Payments,'Monthly sales 2011 - 2012'!Header_Row)</definedName>
    <definedName name="xxxx" localSheetId="13">IF('Rolling LTM GM 2012-YTD2013'!Values_Entered,'Rolling LTM GM 2012-YTD2013'!Header_Row+'Rolling LTM GM 2012-YTD2013'!Number_of_Payments,'Rolling LTM GM 2012-YTD2013'!Header_Row)</definedName>
    <definedName name="xxxx" localSheetId="3">IF('Sales by category'!Values_Entered,[0]!Header_Row+'Sales by category'!Number_of_Payments,[0]!Header_Row)</definedName>
    <definedName name="xxxx" localSheetId="2">IF('Sales by segment'!Values_Entered,[0]!Header_Row+'Sales by segment'!Number_of_Payments,[0]!Header_Row)</definedName>
    <definedName name="xxxx" localSheetId="1">IF('Sales like for like'!Values_Entered,[0]!Header_Row+'Sales like for like'!Number_of_Payments,[0]!Header_Row)</definedName>
    <definedName name="xxxx">IF([0]!Values_Entered,[0]!Header_Row+[0]!Number_of_Payments,[0]!Header_Row)</definedName>
    <definedName name="year" localSheetId="21">#REF!</definedName>
    <definedName name="year" localSheetId="4">#REF!</definedName>
    <definedName name="year" localSheetId="14">#REF!</definedName>
    <definedName name="year" localSheetId="11">#REF!</definedName>
    <definedName name="year" localSheetId="10">#REF!</definedName>
    <definedName name="year" localSheetId="13">#REF!</definedName>
    <definedName name="year" localSheetId="3">#REF!</definedName>
    <definedName name="year" localSheetId="2">#REF!</definedName>
    <definedName name="year" localSheetId="1">#REF!</definedName>
    <definedName name="year">#REF!</definedName>
    <definedName name="Year_Opening_Date">[13]Worksheet!$B$6</definedName>
    <definedName name="Year_start">[46]Summary!$C$12</definedName>
    <definedName name="year0" localSheetId="21">#REF!</definedName>
    <definedName name="year0" localSheetId="4">#REF!</definedName>
    <definedName name="year0" localSheetId="14">#REF!</definedName>
    <definedName name="year0" localSheetId="11">#REF!</definedName>
    <definedName name="year0" localSheetId="10">#REF!</definedName>
    <definedName name="year0" localSheetId="13">#REF!</definedName>
    <definedName name="year0" localSheetId="3">#REF!</definedName>
    <definedName name="year0" localSheetId="2">#REF!</definedName>
    <definedName name="year0" localSheetId="1">#REF!</definedName>
    <definedName name="year0">#REF!</definedName>
    <definedName name="year1" localSheetId="21">#REF!</definedName>
    <definedName name="year1" localSheetId="14">#REF!</definedName>
    <definedName name="year1" localSheetId="11">#REF!</definedName>
    <definedName name="year1" localSheetId="10">#REF!</definedName>
    <definedName name="year1" localSheetId="13">#REF!</definedName>
    <definedName name="year1">#REF!</definedName>
    <definedName name="year2" localSheetId="21">#REF!</definedName>
    <definedName name="year2" localSheetId="14">#REF!</definedName>
    <definedName name="year2" localSheetId="11">#REF!</definedName>
    <definedName name="year2" localSheetId="10">#REF!</definedName>
    <definedName name="year2" localSheetId="13">#REF!</definedName>
    <definedName name="year2">#REF!</definedName>
    <definedName name="year3" localSheetId="21">#REF!</definedName>
    <definedName name="year3" localSheetId="14">#REF!</definedName>
    <definedName name="year3" localSheetId="11">#REF!</definedName>
    <definedName name="year3" localSheetId="10">#REF!</definedName>
    <definedName name="year3" localSheetId="13">#REF!</definedName>
    <definedName name="year3">#REF!</definedName>
    <definedName name="yy" localSheetId="9">Scheduled_Payment+Extra_Payment</definedName>
    <definedName name="yy" localSheetId="21">Scheduled_Payment+Extra_Payment</definedName>
    <definedName name="yy" localSheetId="4">Scheduled_Payment+Extra_Payment</definedName>
    <definedName name="yy" localSheetId="14">Scheduled_Payment+Extra_Payment</definedName>
    <definedName name="yy" localSheetId="23">'interco transactions'!yy</definedName>
    <definedName name="yy" localSheetId="11">Scheduled_Payment+Extra_Payment</definedName>
    <definedName name="yy" localSheetId="10">Scheduled_Payment+Extra_Payment</definedName>
    <definedName name="yy" localSheetId="13">Scheduled_Payment+Extra_Payment</definedName>
    <definedName name="yy" localSheetId="3">Scheduled_Payment+Extra_Payment</definedName>
    <definedName name="yy" localSheetId="2">Scheduled_Payment+Extra_Payment</definedName>
    <definedName name="yy" localSheetId="1">Scheduled_Payment+Extra_Payment</definedName>
    <definedName name="yy">Scheduled_Payment+Extra_Payment</definedName>
    <definedName name="yyy">#N/A</definedName>
    <definedName name="Z_72CFCE6C_A78C_4B11_954A_51A626CE9890_.wvu.PrintArea" localSheetId="21" hidden="1">#REF!</definedName>
    <definedName name="Z_72CFCE6C_A78C_4B11_954A_51A626CE9890_.wvu.PrintArea" localSheetId="4" hidden="1">#REF!</definedName>
    <definedName name="Z_72CFCE6C_A78C_4B11_954A_51A626CE9890_.wvu.PrintArea" localSheetId="14" hidden="1">#REF!</definedName>
    <definedName name="Z_72CFCE6C_A78C_4B11_954A_51A626CE9890_.wvu.PrintArea" localSheetId="11" hidden="1">#REF!</definedName>
    <definedName name="Z_72CFCE6C_A78C_4B11_954A_51A626CE9890_.wvu.PrintArea" localSheetId="10" hidden="1">#REF!</definedName>
    <definedName name="Z_72CFCE6C_A78C_4B11_954A_51A626CE9890_.wvu.PrintArea" localSheetId="13" hidden="1">#REF!</definedName>
    <definedName name="Z_72CFCE6C_A78C_4B11_954A_51A626CE9890_.wvu.PrintArea" localSheetId="3" hidden="1">#REF!</definedName>
    <definedName name="Z_72CFCE6C_A78C_4B11_954A_51A626CE9890_.wvu.PrintArea" localSheetId="2" hidden="1">#REF!</definedName>
    <definedName name="Z_72CFCE6C_A78C_4B11_954A_51A626CE9890_.wvu.PrintArea" localSheetId="1" hidden="1">#REF!</definedName>
    <definedName name="Z_72CFCE6C_A78C_4B11_954A_51A626CE9890_.wvu.PrintArea" hidden="1">#REF!</definedName>
    <definedName name="Ziele">#REF!</definedName>
    <definedName name="Zuordnungstabelle" localSheetId="21">#REF!</definedName>
    <definedName name="Zuordnungstabelle" localSheetId="14">#REF!</definedName>
    <definedName name="Zuordnungstabelle" localSheetId="11">#REF!</definedName>
    <definedName name="Zuordnungstabelle" localSheetId="10">#REF!</definedName>
    <definedName name="Zuordnungstabelle" localSheetId="13">#REF!</definedName>
    <definedName name="Zuordnungstabelle">#REF!</definedName>
    <definedName name="zw" localSheetId="21">#REF!</definedName>
    <definedName name="zw" localSheetId="14">#REF!</definedName>
    <definedName name="zw" localSheetId="11">#REF!</definedName>
    <definedName name="zw" localSheetId="10">#REF!</definedName>
    <definedName name="zw" localSheetId="13">#REF!</definedName>
    <definedName name="zw">#REF!</definedName>
    <definedName name="zz" localSheetId="23">'interco transactions'!zz</definedName>
    <definedName name="zz">[0]!zz</definedName>
    <definedName name="ZZZ_Company">[47]Global!$E$9</definedName>
    <definedName name="ZZZ_MDate">[47]Global!$E$16</definedName>
    <definedName name="ZZZ_Mheading">[48]Global!$E$15</definedName>
    <definedName name="ZZZ_ModelName">[47]Global!$E$11</definedName>
    <definedName name="ZZZ_ProjName">[47]Global!$E$8</definedName>
    <definedName name="ZZZ_Version">[47]Global!$E$17</definedName>
  </definedNames>
  <calcPr calcId="152511"/>
</workbook>
</file>

<file path=xl/calcChain.xml><?xml version="1.0" encoding="utf-8"?>
<calcChain xmlns="http://schemas.openxmlformats.org/spreadsheetml/2006/main">
  <c r="H25" i="74" l="1"/>
  <c r="E25" i="74"/>
  <c r="D25" i="74"/>
  <c r="I24" i="74"/>
  <c r="H23" i="74"/>
  <c r="G23" i="74"/>
  <c r="G25" i="74" s="1"/>
  <c r="F23" i="74"/>
  <c r="F25" i="74" s="1"/>
  <c r="E23" i="74"/>
  <c r="D23" i="74"/>
  <c r="C23" i="74"/>
  <c r="C25" i="74" s="1"/>
  <c r="B23" i="74"/>
  <c r="I23" i="74" s="1"/>
  <c r="I25" i="74" s="1"/>
  <c r="I22" i="74"/>
  <c r="I21" i="74"/>
  <c r="I20" i="74"/>
  <c r="I19" i="74"/>
  <c r="I18" i="74"/>
  <c r="I17" i="74"/>
  <c r="I16" i="74"/>
  <c r="H12" i="74"/>
  <c r="E12" i="74"/>
  <c r="D12" i="74"/>
  <c r="I11" i="74"/>
  <c r="H10" i="74"/>
  <c r="G10" i="74"/>
  <c r="G12" i="74" s="1"/>
  <c r="F10" i="74"/>
  <c r="F12" i="74" s="1"/>
  <c r="E10" i="74"/>
  <c r="D10" i="74"/>
  <c r="C10" i="74"/>
  <c r="C12" i="74" s="1"/>
  <c r="B10" i="74"/>
  <c r="I10" i="74" s="1"/>
  <c r="I12" i="74" s="1"/>
  <c r="I9" i="74"/>
  <c r="I8" i="74"/>
  <c r="I7" i="74"/>
  <c r="I6" i="74"/>
  <c r="I5" i="74"/>
  <c r="I4" i="74"/>
  <c r="K3" i="74"/>
  <c r="I3" i="74"/>
  <c r="F15" i="53"/>
  <c r="D15" i="53"/>
  <c r="B15" i="53"/>
  <c r="I14" i="72"/>
  <c r="O13" i="72"/>
  <c r="M13" i="72"/>
  <c r="M14" i="72" s="1"/>
  <c r="L13" i="72"/>
  <c r="K13" i="72"/>
  <c r="K14" i="72" s="1"/>
  <c r="J13" i="72"/>
  <c r="I13" i="72"/>
  <c r="H13" i="72"/>
  <c r="G13" i="72"/>
  <c r="G14" i="72" s="1"/>
  <c r="F13" i="72"/>
  <c r="E13" i="72"/>
  <c r="E14" i="72" s="1"/>
  <c r="D13" i="72"/>
  <c r="C13" i="72"/>
  <c r="C14" i="72" s="1"/>
  <c r="B13" i="72"/>
  <c r="K12" i="72"/>
  <c r="C12" i="72"/>
  <c r="M11" i="72"/>
  <c r="M12" i="72" s="1"/>
  <c r="L11" i="72"/>
  <c r="K11" i="72"/>
  <c r="J11" i="72"/>
  <c r="I11" i="72"/>
  <c r="H11" i="72"/>
  <c r="I12" i="72" s="1"/>
  <c r="G11" i="72"/>
  <c r="G12" i="72" s="1"/>
  <c r="F11" i="72"/>
  <c r="E11" i="72"/>
  <c r="E12" i="72" s="1"/>
  <c r="D11" i="72"/>
  <c r="C11" i="72"/>
  <c r="B11" i="72"/>
  <c r="O10" i="72"/>
  <c r="N10" i="72"/>
  <c r="N13" i="72" s="1"/>
  <c r="O9" i="72"/>
  <c r="O11" i="72" s="1"/>
  <c r="N9" i="72"/>
  <c r="M7" i="72"/>
  <c r="L7" i="72"/>
  <c r="K7" i="72"/>
  <c r="J7" i="72"/>
  <c r="I7" i="72"/>
  <c r="H7" i="72"/>
  <c r="G7" i="72"/>
  <c r="F7" i="72"/>
  <c r="E7" i="72"/>
  <c r="D7" i="72"/>
  <c r="C7" i="72"/>
  <c r="B7" i="72"/>
  <c r="O6" i="72"/>
  <c r="N6" i="72"/>
  <c r="O5" i="72"/>
  <c r="O7" i="72" s="1"/>
  <c r="N5" i="72"/>
  <c r="N11" i="72" s="1"/>
  <c r="AK7" i="73"/>
  <c r="Y7" i="73"/>
  <c r="M7" i="73"/>
  <c r="K5" i="66"/>
  <c r="F5" i="66" s="1"/>
  <c r="D5" i="66" s="1"/>
  <c r="G5" i="66"/>
  <c r="E5" i="66"/>
  <c r="K4" i="66"/>
  <c r="F4" i="66" s="1"/>
  <c r="G4" i="66"/>
  <c r="E4" i="66"/>
  <c r="D4" i="66"/>
  <c r="K3" i="66"/>
  <c r="J3" i="66"/>
  <c r="J4" i="66" s="1"/>
  <c r="I3" i="66"/>
  <c r="E3" i="66"/>
  <c r="D3" i="66"/>
  <c r="B11" i="67"/>
  <c r="E10" i="67"/>
  <c r="E9" i="67"/>
  <c r="E8" i="67"/>
  <c r="E7" i="67"/>
  <c r="E6" i="67"/>
  <c r="E5" i="67"/>
  <c r="K5" i="67" s="1"/>
  <c r="H4" i="67"/>
  <c r="E4" i="67"/>
  <c r="K4" i="67" s="1"/>
  <c r="D4" i="67"/>
  <c r="J3" i="67"/>
  <c r="J4" i="67" s="1"/>
  <c r="I3" i="67"/>
  <c r="E3" i="67"/>
  <c r="K3" i="67" s="1"/>
  <c r="D3" i="67" s="1"/>
  <c r="G7" i="56"/>
  <c r="G9" i="56" s="1"/>
  <c r="D7" i="56"/>
  <c r="D9" i="56" s="1"/>
  <c r="C7" i="56"/>
  <c r="C9" i="56" s="1"/>
  <c r="B7" i="56"/>
  <c r="B9" i="56" s="1"/>
  <c r="B9" i="38"/>
  <c r="D9" i="38" s="1"/>
  <c r="B7" i="38"/>
  <c r="D6" i="38"/>
  <c r="D5" i="38"/>
  <c r="D7" i="38" s="1"/>
  <c r="D10" i="38" s="1"/>
  <c r="Q6" i="71"/>
  <c r="P6" i="71"/>
  <c r="O6" i="71"/>
  <c r="N6" i="71"/>
  <c r="M5" i="71"/>
  <c r="L5" i="71"/>
  <c r="K5" i="71"/>
  <c r="J5" i="71"/>
  <c r="I5" i="71"/>
  <c r="H5" i="71"/>
  <c r="G5" i="71"/>
  <c r="F5" i="71"/>
  <c r="E5" i="71"/>
  <c r="D5" i="71"/>
  <c r="C5" i="71"/>
  <c r="B5" i="71"/>
  <c r="F13" i="49"/>
  <c r="D13" i="49"/>
  <c r="B13" i="49"/>
  <c r="Y8" i="70"/>
  <c r="X8" i="70"/>
  <c r="W8" i="70"/>
  <c r="V8" i="70"/>
  <c r="U8" i="70"/>
  <c r="T8" i="70"/>
  <c r="S8" i="70"/>
  <c r="R8" i="70"/>
  <c r="Q8" i="70"/>
  <c r="P8" i="70"/>
  <c r="O8" i="70"/>
  <c r="N8" i="70"/>
  <c r="Y9" i="70" s="1"/>
  <c r="M8" i="70"/>
  <c r="L8" i="70"/>
  <c r="K8" i="70"/>
  <c r="J8" i="70"/>
  <c r="I8" i="70"/>
  <c r="H8" i="70"/>
  <c r="G8" i="70"/>
  <c r="F8" i="70"/>
  <c r="E8" i="70"/>
  <c r="D8" i="70"/>
  <c r="C8" i="70"/>
  <c r="B8" i="70"/>
  <c r="M9" i="70" s="1"/>
  <c r="Y6" i="70"/>
  <c r="X6" i="70"/>
  <c r="W6" i="70"/>
  <c r="V6" i="70"/>
  <c r="U6" i="70"/>
  <c r="T6" i="70"/>
  <c r="S6" i="70"/>
  <c r="R6" i="70"/>
  <c r="Q6" i="70"/>
  <c r="P6" i="70"/>
  <c r="O6" i="70"/>
  <c r="N6" i="70"/>
  <c r="M5" i="70"/>
  <c r="L5" i="70"/>
  <c r="K5" i="70"/>
  <c r="J5" i="70"/>
  <c r="I5" i="70"/>
  <c r="H5" i="70"/>
  <c r="G5" i="70"/>
  <c r="F5" i="70"/>
  <c r="E5" i="70"/>
  <c r="D5" i="70"/>
  <c r="C5" i="70"/>
  <c r="B5" i="70"/>
  <c r="Y6" i="69"/>
  <c r="X6" i="69"/>
  <c r="W6" i="69"/>
  <c r="V6" i="69"/>
  <c r="U6" i="69"/>
  <c r="T6" i="69"/>
  <c r="S6" i="69"/>
  <c r="R6" i="69"/>
  <c r="Q6" i="69"/>
  <c r="P6" i="69"/>
  <c r="O6" i="69"/>
  <c r="N6" i="69"/>
  <c r="M5" i="69"/>
  <c r="L5" i="69"/>
  <c r="K5" i="69"/>
  <c r="J5" i="69"/>
  <c r="I5" i="69"/>
  <c r="H5" i="69"/>
  <c r="G5" i="69"/>
  <c r="F5" i="69"/>
  <c r="E5" i="69"/>
  <c r="D5" i="69"/>
  <c r="C5" i="69"/>
  <c r="B5" i="69"/>
  <c r="W17" i="37"/>
  <c r="U17" i="37"/>
  <c r="T17" i="37"/>
  <c r="S17" i="37"/>
  <c r="Q17" i="37"/>
  <c r="O17" i="37"/>
  <c r="L17" i="37"/>
  <c r="I17" i="37"/>
  <c r="G17" i="37"/>
  <c r="D17" i="37"/>
  <c r="P17" i="37" s="1"/>
  <c r="R17" i="37" s="1"/>
  <c r="C17" i="37"/>
  <c r="M17" i="37" s="1"/>
  <c r="M16" i="37"/>
  <c r="J16" i="37"/>
  <c r="E16" i="37"/>
  <c r="M15" i="37"/>
  <c r="J15" i="37"/>
  <c r="E15" i="37"/>
  <c r="M14" i="37"/>
  <c r="J14" i="37"/>
  <c r="E14" i="37"/>
  <c r="M13" i="37"/>
  <c r="J13" i="37"/>
  <c r="E13" i="37"/>
  <c r="M12" i="37"/>
  <c r="J12" i="37"/>
  <c r="E12" i="37"/>
  <c r="M11" i="37"/>
  <c r="J11" i="37"/>
  <c r="E11" i="37"/>
  <c r="M10" i="37"/>
  <c r="J10" i="37"/>
  <c r="E10" i="37"/>
  <c r="M9" i="37"/>
  <c r="J9" i="37"/>
  <c r="E9" i="37"/>
  <c r="M8" i="37"/>
  <c r="J8" i="37"/>
  <c r="E8" i="37"/>
  <c r="M7" i="37"/>
  <c r="J7" i="37"/>
  <c r="E7" i="37"/>
  <c r="W6" i="37"/>
  <c r="U6" i="37"/>
  <c r="S6" i="37"/>
  <c r="Q6" i="37"/>
  <c r="T6" i="37" s="1"/>
  <c r="O6" i="37"/>
  <c r="M6" i="37"/>
  <c r="L6" i="37"/>
  <c r="J6" i="37"/>
  <c r="I6" i="37"/>
  <c r="G6" i="37"/>
  <c r="E6" i="37"/>
  <c r="D6" i="37"/>
  <c r="F6" i="37" s="1"/>
  <c r="E10" i="64"/>
  <c r="K10" i="64" s="1"/>
  <c r="B10" i="64"/>
  <c r="M9" i="64"/>
  <c r="E9" i="64"/>
  <c r="M8" i="64"/>
  <c r="E8" i="64"/>
  <c r="E7" i="64"/>
  <c r="M6" i="64"/>
  <c r="E6" i="64"/>
  <c r="E5" i="64"/>
  <c r="E4" i="64"/>
  <c r="D4" i="64"/>
  <c r="K3" i="64"/>
  <c r="J3" i="64"/>
  <c r="H4" i="64" s="1"/>
  <c r="I3" i="64"/>
  <c r="E3" i="64"/>
  <c r="D3" i="64"/>
  <c r="BL6" i="57"/>
  <c r="BK6" i="57"/>
  <c r="BJ6" i="57"/>
  <c r="BI6" i="57"/>
  <c r="BH6" i="57"/>
  <c r="BG6" i="57"/>
  <c r="BF6" i="57"/>
  <c r="BE6" i="57"/>
  <c r="BD6" i="57"/>
  <c r="BC6" i="57"/>
  <c r="BB6" i="57"/>
  <c r="BA6" i="57"/>
  <c r="AZ6" i="57"/>
  <c r="BL7" i="57" s="1"/>
  <c r="AY6" i="57"/>
  <c r="BK7" i="57" s="1"/>
  <c r="AX6" i="57"/>
  <c r="BJ7" i="57" s="1"/>
  <c r="AW6" i="57"/>
  <c r="BI7" i="57" s="1"/>
  <c r="AV6" i="57"/>
  <c r="BH7" i="57" s="1"/>
  <c r="AU6" i="57"/>
  <c r="BG7" i="57" s="1"/>
  <c r="AT6" i="57"/>
  <c r="BF7" i="57" s="1"/>
  <c r="AS6" i="57"/>
  <c r="BE7" i="57" s="1"/>
  <c r="AR6" i="57"/>
  <c r="BD7" i="57" s="1"/>
  <c r="AQ6" i="57"/>
  <c r="BC7" i="57" s="1"/>
  <c r="AP6" i="57"/>
  <c r="BB7" i="57" s="1"/>
  <c r="AO6" i="57"/>
  <c r="BA7" i="57" s="1"/>
  <c r="AN6" i="57"/>
  <c r="AZ7" i="57" s="1"/>
  <c r="AM6" i="57"/>
  <c r="AY7" i="57" s="1"/>
  <c r="AL6" i="57"/>
  <c r="AX7" i="57" s="1"/>
  <c r="AK6" i="57"/>
  <c r="AW7" i="57" s="1"/>
  <c r="AJ6" i="57"/>
  <c r="AV7" i="57" s="1"/>
  <c r="AI6" i="57"/>
  <c r="AU7" i="57" s="1"/>
  <c r="AH6" i="57"/>
  <c r="AT7" i="57" s="1"/>
  <c r="AG6" i="57"/>
  <c r="AS7" i="57" s="1"/>
  <c r="AF6" i="57"/>
  <c r="AR7" i="57" s="1"/>
  <c r="AE6" i="57"/>
  <c r="AQ7" i="57" s="1"/>
  <c r="AD6" i="57"/>
  <c r="AP7" i="57" s="1"/>
  <c r="AC6" i="57"/>
  <c r="AO7" i="57" s="1"/>
  <c r="AB6" i="57"/>
  <c r="AN7" i="57" s="1"/>
  <c r="AA6" i="57"/>
  <c r="AM7" i="57" s="1"/>
  <c r="Z6" i="57"/>
  <c r="AL7" i="57" s="1"/>
  <c r="Y6" i="57"/>
  <c r="AK7" i="57" s="1"/>
  <c r="X6" i="57"/>
  <c r="AJ7" i="57" s="1"/>
  <c r="W6" i="57"/>
  <c r="AI7" i="57" s="1"/>
  <c r="V6" i="57"/>
  <c r="AH7" i="57" s="1"/>
  <c r="U6" i="57"/>
  <c r="AG7" i="57" s="1"/>
  <c r="T6" i="57"/>
  <c r="AF7" i="57" s="1"/>
  <c r="S6" i="57"/>
  <c r="AE7" i="57" s="1"/>
  <c r="R6" i="57"/>
  <c r="AD7" i="57" s="1"/>
  <c r="Q6" i="57"/>
  <c r="AC7" i="57" s="1"/>
  <c r="BL4" i="57"/>
  <c r="BK4" i="57"/>
  <c r="BJ4" i="57"/>
  <c r="BI4" i="57"/>
  <c r="BH4" i="57"/>
  <c r="BG4" i="57"/>
  <c r="BF4" i="57"/>
  <c r="BE4" i="57"/>
  <c r="BD4" i="57"/>
  <c r="BC4" i="57"/>
  <c r="BB4" i="57"/>
  <c r="BA4" i="57"/>
  <c r="AZ4" i="57"/>
  <c r="BL5" i="57" s="1"/>
  <c r="AY4" i="57"/>
  <c r="BK5" i="57" s="1"/>
  <c r="AX4" i="57"/>
  <c r="AW4" i="57"/>
  <c r="AV4" i="57"/>
  <c r="BH5" i="57" s="1"/>
  <c r="AU4" i="57"/>
  <c r="BG5" i="57" s="1"/>
  <c r="AT4" i="57"/>
  <c r="AS4" i="57"/>
  <c r="AR4" i="57"/>
  <c r="BD5" i="57" s="1"/>
  <c r="AQ4" i="57"/>
  <c r="BC5" i="57" s="1"/>
  <c r="AP4" i="57"/>
  <c r="AO4" i="57"/>
  <c r="AN4" i="57"/>
  <c r="AZ5" i="57" s="1"/>
  <c r="AM4" i="57"/>
  <c r="AY5" i="57" s="1"/>
  <c r="AL4" i="57"/>
  <c r="AK4" i="57"/>
  <c r="AJ4" i="57"/>
  <c r="AV5" i="57" s="1"/>
  <c r="AI4" i="57"/>
  <c r="AU5" i="57" s="1"/>
  <c r="AH4" i="57"/>
  <c r="AG4" i="57"/>
  <c r="AF4" i="57"/>
  <c r="AR5" i="57" s="1"/>
  <c r="AE4" i="57"/>
  <c r="AQ5" i="57" s="1"/>
  <c r="AD4" i="57"/>
  <c r="AC4" i="57"/>
  <c r="AB4" i="57"/>
  <c r="AN5" i="57" s="1"/>
  <c r="AA4" i="57"/>
  <c r="AM5" i="57" s="1"/>
  <c r="Z4" i="57"/>
  <c r="Y4" i="57"/>
  <c r="X4" i="57"/>
  <c r="AJ5" i="57" s="1"/>
  <c r="W4" i="57"/>
  <c r="AI5" i="57" s="1"/>
  <c r="V4" i="57"/>
  <c r="U4" i="57"/>
  <c r="T4" i="57"/>
  <c r="AF5" i="57" s="1"/>
  <c r="S4" i="57"/>
  <c r="AE5" i="57" s="1"/>
  <c r="R4" i="57"/>
  <c r="Q4" i="57"/>
  <c r="E11" i="41"/>
  <c r="C11" i="41"/>
  <c r="G12" i="46"/>
  <c r="F12" i="46"/>
  <c r="E12" i="46"/>
  <c r="B12" i="46" s="1"/>
  <c r="H11" i="46"/>
  <c r="D11" i="46"/>
  <c r="C11" i="46"/>
  <c r="B11" i="46"/>
  <c r="H10" i="46"/>
  <c r="D10" i="46"/>
  <c r="C10" i="46"/>
  <c r="B10" i="46"/>
  <c r="H9" i="46"/>
  <c r="D9" i="46"/>
  <c r="C9" i="46"/>
  <c r="B9" i="46"/>
  <c r="H8" i="46"/>
  <c r="D8" i="46"/>
  <c r="C8" i="46"/>
  <c r="B8" i="46"/>
  <c r="H7" i="46"/>
  <c r="D7" i="46"/>
  <c r="C7" i="46"/>
  <c r="B7" i="46"/>
  <c r="H6" i="46"/>
  <c r="D6" i="46"/>
  <c r="C6" i="46"/>
  <c r="B6" i="46"/>
  <c r="H5" i="46"/>
  <c r="D5" i="46"/>
  <c r="C5" i="46"/>
  <c r="B5" i="46"/>
  <c r="E12" i="45"/>
  <c r="D12" i="45"/>
  <c r="C12" i="45"/>
  <c r="C12" i="46" s="1"/>
  <c r="B12" i="45"/>
  <c r="E11" i="45"/>
  <c r="E10" i="45"/>
  <c r="E9" i="45"/>
  <c r="E8" i="45"/>
  <c r="E7" i="45"/>
  <c r="E6" i="45"/>
  <c r="E5" i="45"/>
  <c r="C6" i="48"/>
  <c r="B6" i="48" s="1"/>
  <c r="C5" i="48"/>
  <c r="B5" i="48" s="1"/>
  <c r="C4" i="48"/>
  <c r="B4" i="48" s="1"/>
  <c r="E10" i="48" s="1"/>
  <c r="D33" i="43"/>
  <c r="C33" i="43"/>
  <c r="B33" i="43"/>
  <c r="D31" i="43"/>
  <c r="D34" i="43" s="1"/>
  <c r="B31" i="43"/>
  <c r="B34" i="43" s="1"/>
  <c r="D27" i="43"/>
  <c r="C27" i="43"/>
  <c r="C31" i="43" s="1"/>
  <c r="B27" i="43"/>
  <c r="D14" i="43"/>
  <c r="C14" i="43"/>
  <c r="D12" i="43"/>
  <c r="B12" i="43"/>
  <c r="D9" i="43"/>
  <c r="C9" i="43"/>
  <c r="B9" i="43"/>
  <c r="C15" i="43" l="1"/>
  <c r="C12" i="43"/>
  <c r="C16" i="43" s="1"/>
  <c r="D15" i="43"/>
  <c r="H12" i="46"/>
  <c r="D12" i="46"/>
  <c r="AD5" i="57"/>
  <c r="AH5" i="57"/>
  <c r="AL5" i="57"/>
  <c r="AP5" i="57"/>
  <c r="AT5" i="57"/>
  <c r="AX5" i="57"/>
  <c r="BB5" i="57"/>
  <c r="BF5" i="57"/>
  <c r="BJ5" i="57"/>
  <c r="E12" i="41"/>
  <c r="C34" i="43"/>
  <c r="AC5" i="57"/>
  <c r="AG5" i="57"/>
  <c r="AK5" i="57"/>
  <c r="AO5" i="57"/>
  <c r="AS5" i="57"/>
  <c r="AW5" i="57"/>
  <c r="BA5" i="57"/>
  <c r="BE5" i="57"/>
  <c r="BI5" i="57"/>
  <c r="F10" i="64"/>
  <c r="G10" i="64"/>
  <c r="H6" i="37"/>
  <c r="K6" i="37"/>
  <c r="G4" i="67"/>
  <c r="F4" i="67"/>
  <c r="J5" i="66"/>
  <c r="I5" i="66"/>
  <c r="H5" i="66"/>
  <c r="J4" i="64"/>
  <c r="O12" i="72"/>
  <c r="H5" i="67"/>
  <c r="J5" i="67"/>
  <c r="I5" i="67"/>
  <c r="I4" i="67"/>
  <c r="G5" i="67"/>
  <c r="F5" i="67"/>
  <c r="O14" i="72"/>
  <c r="C12" i="41"/>
  <c r="V6" i="37"/>
  <c r="N6" i="37"/>
  <c r="V17" i="37"/>
  <c r="N17" i="37"/>
  <c r="G7" i="37"/>
  <c r="F17" i="37"/>
  <c r="J17" i="37"/>
  <c r="N7" i="72"/>
  <c r="B12" i="74"/>
  <c r="B25" i="74"/>
  <c r="P6" i="37"/>
  <c r="R6" i="37" s="1"/>
  <c r="D7" i="37"/>
  <c r="E11" i="67"/>
  <c r="K11" i="67" s="1"/>
  <c r="H4" i="66"/>
  <c r="Q7" i="37"/>
  <c r="T7" i="37" s="1"/>
  <c r="U7" i="37" s="1"/>
  <c r="I4" i="66"/>
  <c r="N7" i="37"/>
  <c r="O7" i="37" s="1"/>
  <c r="E17" i="37"/>
  <c r="G11" i="67" l="1"/>
  <c r="F11" i="67"/>
  <c r="D5" i="67"/>
  <c r="H6" i="67"/>
  <c r="J6" i="67"/>
  <c r="D10" i="64"/>
  <c r="F7" i="37"/>
  <c r="Q8" i="37"/>
  <c r="T8" i="37" s="1"/>
  <c r="U8" i="37" s="1"/>
  <c r="D8" i="37"/>
  <c r="P7" i="37"/>
  <c r="G8" i="37"/>
  <c r="N8" i="37" s="1"/>
  <c r="O8" i="37" s="1"/>
  <c r="D9" i="41"/>
  <c r="D7" i="41"/>
  <c r="D5" i="41"/>
  <c r="D10" i="41"/>
  <c r="D8" i="41"/>
  <c r="D6" i="41"/>
  <c r="F9" i="41"/>
  <c r="F7" i="41"/>
  <c r="F5" i="41"/>
  <c r="F12" i="41" s="1"/>
  <c r="F10" i="41"/>
  <c r="F8" i="41"/>
  <c r="F6" i="41"/>
  <c r="D11" i="41"/>
  <c r="H17" i="37"/>
  <c r="K17" i="37"/>
  <c r="H5" i="64"/>
  <c r="J5" i="64"/>
  <c r="I5" i="64" s="1"/>
  <c r="I4" i="64"/>
  <c r="K4" i="64" s="1"/>
  <c r="F11" i="41"/>
  <c r="D16" i="43"/>
  <c r="H7" i="67" l="1"/>
  <c r="J7" i="67"/>
  <c r="I7" i="67"/>
  <c r="K5" i="64"/>
  <c r="H7" i="37"/>
  <c r="I7" i="37" s="1"/>
  <c r="K7" i="37"/>
  <c r="L7" i="37" s="1"/>
  <c r="D12" i="41"/>
  <c r="G4" i="64"/>
  <c r="F4" i="64"/>
  <c r="R7" i="37"/>
  <c r="S7" i="37" s="1"/>
  <c r="V7" i="37"/>
  <c r="W7" i="37" s="1"/>
  <c r="F8" i="37"/>
  <c r="Q9" i="37"/>
  <c r="T9" i="37" s="1"/>
  <c r="U9" i="37" s="1"/>
  <c r="D9" i="37"/>
  <c r="P8" i="37"/>
  <c r="G9" i="37"/>
  <c r="N9" i="37" s="1"/>
  <c r="O9" i="37" s="1"/>
  <c r="I6" i="67"/>
  <c r="K6" i="67" s="1"/>
  <c r="D11" i="67"/>
  <c r="H6" i="64"/>
  <c r="J6" i="64"/>
  <c r="I6" i="64" s="1"/>
  <c r="G6" i="67" l="1"/>
  <c r="F6" i="67"/>
  <c r="D6" i="67" s="1"/>
  <c r="G5" i="64"/>
  <c r="F5" i="64"/>
  <c r="D5" i="64" s="1"/>
  <c r="F9" i="37"/>
  <c r="Q10" i="37"/>
  <c r="T10" i="37" s="1"/>
  <c r="U10" i="37" s="1"/>
  <c r="D10" i="37"/>
  <c r="P9" i="37"/>
  <c r="G10" i="37"/>
  <c r="N10" i="37" s="1"/>
  <c r="O10" i="37" s="1"/>
  <c r="K6" i="64"/>
  <c r="R8" i="37"/>
  <c r="S8" i="37" s="1"/>
  <c r="V8" i="37"/>
  <c r="W8" i="37" s="1"/>
  <c r="H8" i="67"/>
  <c r="J8" i="67"/>
  <c r="I8" i="67" s="1"/>
  <c r="J7" i="64"/>
  <c r="H7" i="64"/>
  <c r="H8" i="37"/>
  <c r="I8" i="37" s="1"/>
  <c r="K8" i="37"/>
  <c r="L8" i="37" s="1"/>
  <c r="K7" i="67"/>
  <c r="R9" i="37" l="1"/>
  <c r="S9" i="37" s="1"/>
  <c r="V9" i="37"/>
  <c r="W9" i="37" s="1"/>
  <c r="J8" i="64"/>
  <c r="I8" i="64" s="1"/>
  <c r="H8" i="64"/>
  <c r="F10" i="37"/>
  <c r="Q11" i="37"/>
  <c r="T11" i="37" s="1"/>
  <c r="U11" i="37" s="1"/>
  <c r="D11" i="37"/>
  <c r="P10" i="37"/>
  <c r="G11" i="37"/>
  <c r="N11" i="37" s="1"/>
  <c r="O11" i="37" s="1"/>
  <c r="H9" i="67"/>
  <c r="J9" i="67"/>
  <c r="I9" i="67" s="1"/>
  <c r="G6" i="64"/>
  <c r="F6" i="64"/>
  <c r="G7" i="67"/>
  <c r="F7" i="67"/>
  <c r="I7" i="64"/>
  <c r="K7" i="64" s="1"/>
  <c r="K8" i="67"/>
  <c r="H9" i="37"/>
  <c r="I9" i="37" s="1"/>
  <c r="K9" i="37"/>
  <c r="L9" i="37" s="1"/>
  <c r="G7" i="64" l="1"/>
  <c r="F7" i="64"/>
  <c r="G8" i="67"/>
  <c r="F8" i="67"/>
  <c r="D6" i="64"/>
  <c r="K9" i="67"/>
  <c r="F11" i="37"/>
  <c r="Q12" i="37"/>
  <c r="T12" i="37" s="1"/>
  <c r="U12" i="37" s="1"/>
  <c r="D12" i="37"/>
  <c r="P11" i="37"/>
  <c r="G12" i="37"/>
  <c r="N12" i="37" s="1"/>
  <c r="O12" i="37" s="1"/>
  <c r="J9" i="64"/>
  <c r="I9" i="64"/>
  <c r="H9" i="64"/>
  <c r="D7" i="67"/>
  <c r="H10" i="37"/>
  <c r="I10" i="37" s="1"/>
  <c r="K10" i="37"/>
  <c r="L10" i="37" s="1"/>
  <c r="H10" i="67"/>
  <c r="J10" i="67"/>
  <c r="I10" i="67" s="1"/>
  <c r="H11" i="67"/>
  <c r="J11" i="67"/>
  <c r="I11" i="67" s="1"/>
  <c r="R10" i="37"/>
  <c r="S10" i="37" s="1"/>
  <c r="V10" i="37"/>
  <c r="W10" i="37" s="1"/>
  <c r="K8" i="64"/>
  <c r="F12" i="37" l="1"/>
  <c r="Q13" i="37"/>
  <c r="T13" i="37" s="1"/>
  <c r="U13" i="37" s="1"/>
  <c r="D13" i="37"/>
  <c r="P12" i="37"/>
  <c r="G13" i="37"/>
  <c r="N13" i="37" s="1"/>
  <c r="O13" i="37" s="1"/>
  <c r="H10" i="64"/>
  <c r="I10" i="64"/>
  <c r="J10" i="64"/>
  <c r="D8" i="67"/>
  <c r="H11" i="37"/>
  <c r="I11" i="37" s="1"/>
  <c r="K11" i="37"/>
  <c r="L11" i="37" s="1"/>
  <c r="G8" i="64"/>
  <c r="F8" i="64"/>
  <c r="D8" i="64" s="1"/>
  <c r="K10" i="67"/>
  <c r="K9" i="64"/>
  <c r="R11" i="37"/>
  <c r="S11" i="37" s="1"/>
  <c r="V11" i="37"/>
  <c r="W11" i="37" s="1"/>
  <c r="G9" i="67"/>
  <c r="F9" i="67"/>
  <c r="D9" i="67" s="1"/>
  <c r="D7" i="64"/>
  <c r="H12" i="37" l="1"/>
  <c r="I12" i="37" s="1"/>
  <c r="K12" i="37"/>
  <c r="L12" i="37" s="1"/>
  <c r="R12" i="37"/>
  <c r="S12" i="37" s="1"/>
  <c r="V12" i="37"/>
  <c r="W12" i="37" s="1"/>
  <c r="F9" i="64"/>
  <c r="D9" i="64" s="1"/>
  <c r="G9" i="64"/>
  <c r="F13" i="37"/>
  <c r="Q14" i="37"/>
  <c r="T14" i="37" s="1"/>
  <c r="U14" i="37" s="1"/>
  <c r="D14" i="37"/>
  <c r="P13" i="37"/>
  <c r="G14" i="37"/>
  <c r="N14" i="37" s="1"/>
  <c r="O14" i="37" s="1"/>
  <c r="G10" i="67"/>
  <c r="F10" i="67"/>
  <c r="D10" i="67" s="1"/>
  <c r="F14" i="37" l="1"/>
  <c r="Q15" i="37"/>
  <c r="T15" i="37" s="1"/>
  <c r="U15" i="37" s="1"/>
  <c r="D15" i="37"/>
  <c r="P14" i="37"/>
  <c r="G15" i="37"/>
  <c r="N15" i="37" s="1"/>
  <c r="O15" i="37" s="1"/>
  <c r="H13" i="37"/>
  <c r="I13" i="37" s="1"/>
  <c r="K13" i="37"/>
  <c r="L13" i="37" s="1"/>
  <c r="R13" i="37"/>
  <c r="S13" i="37" s="1"/>
  <c r="V13" i="37"/>
  <c r="W13" i="37" s="1"/>
  <c r="H14" i="37" l="1"/>
  <c r="I14" i="37" s="1"/>
  <c r="K14" i="37"/>
  <c r="L14" i="37" s="1"/>
  <c r="R14" i="37"/>
  <c r="S14" i="37" s="1"/>
  <c r="V14" i="37"/>
  <c r="W14" i="37" s="1"/>
  <c r="F15" i="37"/>
  <c r="Q16" i="37"/>
  <c r="T16" i="37" s="1"/>
  <c r="U16" i="37" s="1"/>
  <c r="D16" i="37"/>
  <c r="P15" i="37"/>
  <c r="G16" i="37"/>
  <c r="N16" i="37" s="1"/>
  <c r="O16" i="37" s="1"/>
  <c r="H15" i="37" l="1"/>
  <c r="I15" i="37" s="1"/>
  <c r="K15" i="37"/>
  <c r="L15" i="37" s="1"/>
  <c r="R15" i="37"/>
  <c r="S15" i="37" s="1"/>
  <c r="V15" i="37"/>
  <c r="W15" i="37" s="1"/>
  <c r="F16" i="37"/>
  <c r="P16" i="37"/>
  <c r="H16" i="37" l="1"/>
  <c r="I16" i="37" s="1"/>
  <c r="K16" i="37"/>
  <c r="L16" i="37" s="1"/>
  <c r="R16" i="37"/>
  <c r="S16" i="37" s="1"/>
  <c r="V16" i="37"/>
  <c r="W16" i="37" s="1"/>
</calcChain>
</file>

<file path=xl/comments1.xml><?xml version="1.0" encoding="utf-8"?>
<comments xmlns="http://schemas.openxmlformats.org/spreadsheetml/2006/main">
  <authors>
    <author>uktpkkensche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uktpkkensche:</t>
        </r>
        <r>
          <rPr>
            <sz val="8"/>
            <color indexed="81"/>
            <rFont val="Tahoma"/>
            <family val="2"/>
          </rPr>
          <t xml:space="preserve">
wrap text in cells  to wrap them on the axis label</t>
        </r>
      </text>
    </comment>
  </commentList>
</comments>
</file>

<file path=xl/comments2.xml><?xml version="1.0" encoding="utf-8"?>
<comments xmlns="http://schemas.openxmlformats.org/spreadsheetml/2006/main">
  <authors>
    <author>uktpkkensche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uktpkkensche:</t>
        </r>
        <r>
          <rPr>
            <sz val="8"/>
            <color indexed="81"/>
            <rFont val="Tahoma"/>
            <family val="2"/>
          </rPr>
          <t xml:space="preserve">
wrap text in cells  to wrap them on the axis label</t>
        </r>
      </text>
    </comment>
  </commentList>
</comments>
</file>

<file path=xl/comments3.xml><?xml version="1.0" encoding="utf-8"?>
<comments xmlns="http://schemas.openxmlformats.org/spreadsheetml/2006/main">
  <authors>
    <author>uktpkkensche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uktpkkensche:</t>
        </r>
        <r>
          <rPr>
            <sz val="8"/>
            <color indexed="81"/>
            <rFont val="Tahoma"/>
            <family val="2"/>
          </rPr>
          <t xml:space="preserve">
wrap text in cells  to wrap them on the axis label</t>
        </r>
      </text>
    </comment>
  </commentList>
</comments>
</file>

<file path=xl/sharedStrings.xml><?xml version="1.0" encoding="utf-8"?>
<sst xmlns="http://schemas.openxmlformats.org/spreadsheetml/2006/main" count="619" uniqueCount="256">
  <si>
    <t>Year ended 31 Dec</t>
  </si>
  <si>
    <t>Other</t>
  </si>
  <si>
    <t>Total</t>
  </si>
  <si>
    <t>CAGR</t>
  </si>
  <si>
    <t>%</t>
  </si>
  <si>
    <t>Sales</t>
  </si>
  <si>
    <t>Actual</t>
  </si>
  <si>
    <t>A</t>
  </si>
  <si>
    <t>B</t>
  </si>
  <si>
    <t>C</t>
  </si>
  <si>
    <t>EBITDA</t>
  </si>
  <si>
    <t>D</t>
  </si>
  <si>
    <t>E</t>
  </si>
  <si>
    <t>F</t>
  </si>
  <si>
    <t>Cum.Δ</t>
  </si>
  <si>
    <t>YE</t>
  </si>
  <si>
    <t>D&lt;0</t>
  </si>
  <si>
    <t>D(-1)&lt;0</t>
  </si>
  <si>
    <t>AND(A;B)</t>
  </si>
  <si>
    <t>CHART</t>
  </si>
  <si>
    <t>C&lt;0</t>
  </si>
  <si>
    <t>AND(A;C)</t>
  </si>
  <si>
    <t>C&gt;0</t>
  </si>
  <si>
    <t>AND(B;D)</t>
  </si>
  <si>
    <t>D&gt;0</t>
  </si>
  <si>
    <t>D(-1)&gt;0</t>
  </si>
  <si>
    <t>AND(E;F)</t>
  </si>
  <si>
    <t>AND(F;C)</t>
  </si>
  <si>
    <t>AND(D;E)</t>
  </si>
  <si>
    <t>YearEnd</t>
  </si>
  <si>
    <t>Adj. EBIT
2011</t>
  </si>
  <si>
    <t>Sales
volume</t>
  </si>
  <si>
    <t>Sales Price/Mix</t>
  </si>
  <si>
    <t>Purchase price</t>
  </si>
  <si>
    <t>Technical improvment</t>
  </si>
  <si>
    <t>Pay rises</t>
  </si>
  <si>
    <t>Headcount</t>
  </si>
  <si>
    <t>Plant relocation</t>
  </si>
  <si>
    <t>Adj. EBIT
2012</t>
  </si>
  <si>
    <t>Headcount effect</t>
  </si>
  <si>
    <t>heads</t>
  </si>
  <si>
    <t>Ø cost</t>
  </si>
  <si>
    <t>Savings</t>
  </si>
  <si>
    <t>Direct workforce</t>
  </si>
  <si>
    <t>Absolute workforce reduction</t>
  </si>
  <si>
    <t>Sales volume effect</t>
  </si>
  <si>
    <t>net efficiency benefit</t>
  </si>
  <si>
    <t>Indirect workforce</t>
  </si>
  <si>
    <t>Change indirect headcount</t>
  </si>
  <si>
    <t>€000</t>
  </si>
  <si>
    <t>ABC - Total sales by customer</t>
  </si>
  <si>
    <t>Sum</t>
  </si>
  <si>
    <t>in % of</t>
  </si>
  <si>
    <t>Customer</t>
  </si>
  <si>
    <t>Left</t>
  </si>
  <si>
    <t>Top</t>
  </si>
  <si>
    <t>Right</t>
  </si>
  <si>
    <t>Bottom</t>
  </si>
  <si>
    <t>Ref</t>
  </si>
  <si>
    <t>$B$3:$F$13</t>
  </si>
  <si>
    <t>ABC - Sales (like for like)</t>
  </si>
  <si>
    <t>€m</t>
  </si>
  <si>
    <t>Retail store sales (like for like)</t>
  </si>
  <si>
    <t>Stores to be closed</t>
  </si>
  <si>
    <t>Closed stores</t>
  </si>
  <si>
    <t>Total retail sales</t>
  </si>
  <si>
    <t>Wholesale</t>
  </si>
  <si>
    <t>Travel agencies / service</t>
  </si>
  <si>
    <t>Change y-o-y</t>
  </si>
  <si>
    <t>Retail stores sales (like for like)</t>
  </si>
  <si>
    <t>Retail store gross profit 1 (like for like)</t>
  </si>
  <si>
    <t>Retail gross profit 1</t>
  </si>
  <si>
    <r>
      <t>Other</t>
    </r>
    <r>
      <rPr>
        <vertAlign val="superscript"/>
        <sz val="8"/>
        <color rgb="FF000000"/>
        <rFont val="Arial"/>
        <family val="2"/>
      </rPr>
      <t>(a)</t>
    </r>
  </si>
  <si>
    <t>Total gross profit</t>
  </si>
  <si>
    <t>Gross margin (% of sales)</t>
  </si>
  <si>
    <t>Retail gross margin 1 (like for like)</t>
  </si>
  <si>
    <t>ABC - Sales by category (like for like)</t>
  </si>
  <si>
    <t>'10-'12</t>
  </si>
  <si>
    <t>Fashion</t>
  </si>
  <si>
    <t>Personality</t>
  </si>
  <si>
    <t>Home</t>
  </si>
  <si>
    <t>Leisure</t>
  </si>
  <si>
    <t>Multimedia</t>
  </si>
  <si>
    <t>Sports</t>
  </si>
  <si>
    <t>Gastro/other</t>
  </si>
  <si>
    <t>Retail LFL</t>
  </si>
  <si>
    <t>ABC - Gross margin 1 and gross profit 1 (like for like)</t>
  </si>
  <si>
    <t>Act</t>
  </si>
  <si>
    <t>Land based</t>
  </si>
  <si>
    <t>Marine</t>
  </si>
  <si>
    <t>Offshore</t>
  </si>
  <si>
    <t>Market growth</t>
  </si>
  <si>
    <t>Sales growth</t>
  </si>
  <si>
    <t>Daten-Input</t>
  </si>
  <si>
    <t>Segment</t>
  </si>
  <si>
    <t>Business type</t>
  </si>
  <si>
    <t>Company's sales growth</t>
  </si>
  <si>
    <t>Store A</t>
  </si>
  <si>
    <t>Projected</t>
  </si>
  <si>
    <t>indiv.</t>
  </si>
  <si>
    <t>2x9%</t>
  </si>
  <si>
    <t>GM%</t>
  </si>
  <si>
    <t>Fault location</t>
  </si>
  <si>
    <t>Testing &amp; Diagnosis</t>
  </si>
  <si>
    <t>Leak Location</t>
  </si>
  <si>
    <t>Energy tools</t>
  </si>
  <si>
    <t>Inspections tools</t>
  </si>
  <si>
    <t>Spare parts</t>
  </si>
  <si>
    <t>n.a.</t>
  </si>
  <si>
    <t>ABC - Total sales and Gross margin by product group</t>
  </si>
  <si>
    <t>Current trading - Overview</t>
  </si>
  <si>
    <t>YTD12</t>
  </si>
  <si>
    <t>YTD13</t>
  </si>
  <si>
    <t>Delta to</t>
  </si>
  <si>
    <t>FY13</t>
  </si>
  <si>
    <t>FC</t>
  </si>
  <si>
    <t>Bud</t>
  </si>
  <si>
    <t>YTD Bud</t>
  </si>
  <si>
    <t>COGS</t>
  </si>
  <si>
    <t>Gross Profit</t>
  </si>
  <si>
    <t>SG&amp;A</t>
  </si>
  <si>
    <t>Pipline</t>
  </si>
  <si>
    <t>Order Backlog</t>
  </si>
  <si>
    <t>Order intake</t>
  </si>
  <si>
    <t>Profit margins</t>
  </si>
  <si>
    <t>n/a</t>
  </si>
  <si>
    <t>Seasonal analysis</t>
  </si>
  <si>
    <t>LTM Analysis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</si>
  <si>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</si>
  <si>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</si>
  <si>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</si>
  <si>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</si>
  <si>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</si>
  <si>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</si>
  <si>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</si>
  <si>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</si>
  <si>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</si>
  <si>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</si>
  <si>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</si>
  <si>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</si>
  <si>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Year</t>
  </si>
  <si>
    <t>FY2007</t>
  </si>
  <si>
    <t>Month</t>
  </si>
  <si>
    <t>FY2008</t>
  </si>
  <si>
    <t>Monthly sales</t>
  </si>
  <si>
    <t>FY2009</t>
  </si>
  <si>
    <t>Sales (LTM)</t>
  </si>
  <si>
    <t>Margin</t>
  </si>
  <si>
    <t>Margin (LTM)</t>
  </si>
  <si>
    <t>ABC - Top 10 suppliers</t>
  </si>
  <si>
    <t>G</t>
  </si>
  <si>
    <t>H</t>
  </si>
  <si>
    <t>I</t>
  </si>
  <si>
    <t>J</t>
  </si>
  <si>
    <t>Products</t>
  </si>
  <si>
    <t>Payment-terms</t>
  </si>
  <si>
    <t>SQM</t>
  </si>
  <si>
    <t>&gt;20%</t>
  </si>
  <si>
    <t>15-20%</t>
  </si>
  <si>
    <t>10-15%</t>
  </si>
  <si>
    <t>5-10%</t>
  </si>
  <si>
    <t>0-5%</t>
  </si>
  <si>
    <t>loss making</t>
  </si>
  <si>
    <t>OEM products</t>
  </si>
  <si>
    <t>Printed circuit boards</t>
  </si>
  <si>
    <t>Vehicles</t>
  </si>
  <si>
    <t>Cable manufacturing</t>
  </si>
  <si>
    <t>Custom-made parts</t>
  </si>
  <si>
    <t>Condenser</t>
  </si>
  <si>
    <t>Interior van fittings</t>
  </si>
  <si>
    <t>45 days</t>
  </si>
  <si>
    <t>60 days/ prepayment</t>
  </si>
  <si>
    <t>Standard, 3% cash discount</t>
  </si>
  <si>
    <t>Standard, 2% cash discount</t>
  </si>
  <si>
    <t>14 days 2% cash discount</t>
  </si>
  <si>
    <t>Standard</t>
  </si>
  <si>
    <t>Total purchasing volume</t>
  </si>
  <si>
    <t>Rolling LTM Sales</t>
  </si>
  <si>
    <t>Data input</t>
  </si>
  <si>
    <t># Stores</t>
  </si>
  <si>
    <t>Only type into yellow cells</t>
  </si>
  <si>
    <t>Do not type into any of these columns</t>
  </si>
  <si>
    <t>INPUT X-AXIS LABELS (alt+enter where you want the text to wrap)</t>
  </si>
  <si>
    <t>INPUT STANDALONE NUMBERS</t>
  </si>
  <si>
    <t>INPUT MOVEMENT</t>
  </si>
  <si>
    <t>Clear</t>
  </si>
  <si>
    <t>Standalone</t>
  </si>
  <si>
    <t>Positive</t>
  </si>
  <si>
    <t>Negative</t>
  </si>
  <si>
    <t>Positive cross</t>
  </si>
  <si>
    <t>Negative cross</t>
  </si>
  <si>
    <t>Choice</t>
  </si>
  <si>
    <t>Gross margin 1 in % of like for like sales FY2008</t>
  </si>
  <si>
    <t>Highlight cells in pink and pull down to fill all columns. This will add the right formulas to all cells</t>
  </si>
  <si>
    <t>Supplier conditions</t>
  </si>
  <si>
    <t>Floorspace/
reallocation / mix</t>
  </si>
  <si>
    <t>Discounts</t>
  </si>
  <si>
    <t>Mark downs</t>
  </si>
  <si>
    <t>Insolvency effects</t>
  </si>
  <si>
    <t>Gross margin 1 % of like for like sales FY2009</t>
  </si>
  <si>
    <t>NOTE: Check that the opening standalone number and the movements agree to the closing standalone number (Create Autosum of values above)</t>
  </si>
  <si>
    <t>YTD2011</t>
  </si>
  <si>
    <t>YTD2012</t>
  </si>
  <si>
    <t>YTD2013</t>
  </si>
  <si>
    <t>Sales YTD12</t>
  </si>
  <si>
    <t>Sales YTD13B</t>
  </si>
  <si>
    <t>Sales YTD13</t>
  </si>
  <si>
    <t>Backlog</t>
  </si>
  <si>
    <t>Offshore sales</t>
  </si>
  <si>
    <t>Key customers</t>
  </si>
  <si>
    <t>Projects with quotations</t>
  </si>
  <si>
    <t>Project leads</t>
  </si>
  <si>
    <t>Forecast2013</t>
  </si>
  <si>
    <t>Annual sales</t>
  </si>
  <si>
    <t>Avg. monthly sales in period</t>
  </si>
  <si>
    <t>Gross margin in period</t>
  </si>
  <si>
    <t>Annual gross margin</t>
  </si>
  <si>
    <t>Rolling LTM gross margin</t>
  </si>
  <si>
    <t>y-o-y change %</t>
  </si>
  <si>
    <t>Litre/ 100KM</t>
  </si>
  <si>
    <t>Cost per litre</t>
  </si>
  <si>
    <t>Driven KM (in 000)</t>
  </si>
  <si>
    <t>Consumption (in litre'000)</t>
  </si>
  <si>
    <t>Other energy cost</t>
  </si>
  <si>
    <t>Fuel cost</t>
  </si>
  <si>
    <t>FY11A</t>
  </si>
  <si>
    <t>FY10A</t>
  </si>
  <si>
    <t>Fuel and other energy cost</t>
  </si>
  <si>
    <t>Czech</t>
  </si>
  <si>
    <t>Slovakia</t>
  </si>
  <si>
    <t>Poland</t>
  </si>
  <si>
    <t>Slovenia</t>
  </si>
  <si>
    <t>Croatia</t>
  </si>
  <si>
    <t>Serbia</t>
  </si>
  <si>
    <t>Margin*Sales</t>
  </si>
  <si>
    <t>12 months ended 30 Sep</t>
  </si>
  <si>
    <t>Order backlog</t>
  </si>
  <si>
    <t>Annually order intake</t>
  </si>
  <si>
    <t>Germany</t>
  </si>
  <si>
    <t>APAC</t>
  </si>
  <si>
    <t>LATAM</t>
  </si>
  <si>
    <t>MEA</t>
  </si>
  <si>
    <t>NAFTA</t>
  </si>
  <si>
    <t>WE</t>
  </si>
  <si>
    <t>EE</t>
  </si>
  <si>
    <t>Output</t>
  </si>
  <si>
    <t>W-Europe</t>
  </si>
  <si>
    <t>E-Europe</t>
  </si>
  <si>
    <t>Input</t>
  </si>
  <si>
    <t>Intra-
region</t>
  </si>
  <si>
    <t>Total output</t>
  </si>
  <si>
    <t>Intra-group transactions FY20xx</t>
  </si>
  <si>
    <t>ABC - Gross profit (like for like)</t>
  </si>
  <si>
    <t>Cable/Pipe Detection</t>
  </si>
  <si>
    <t>$A$22:$G$35</t>
  </si>
  <si>
    <t>ABC - Price changes by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</si>
</sst>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* #,##0.00\ _€_-;\-* #,##0.00\ _€_-;_-* &quot;-&quot;??\ _€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_);\(#,##0\);\-_);@"/>
    <numFmt numFmtId="169" formatCode="#,##0.0%;\-#,##0.0%;\-;@"/>
    <numFmt numFmtId="170" formatCode="#,##0.0_);\(#,##0.0\);\-_);@"/>
    <numFmt numFmtId="171" formatCode="_(* #,##0.0_);_(* \(#,##0.0\);_(* &quot;-&quot;??_);_(@_)"/>
    <numFmt numFmtId="172" formatCode="0.0%"/>
    <numFmt numFmtId="173" formatCode="#,##0.0%_);\(#,##0.0\)%;\-_);@"/>
    <numFmt numFmtId="174" formatCode="#,##0;\(#,##0\);\-"/>
    <numFmt numFmtId="175" formatCode="#,##0.0_);\(#,##0.0\)"/>
    <numFmt numFmtId="176" formatCode="_(* #,##0.0_);_(* \(#,##0.0\);_(* &quot; - &quot;_);_(@_)"/>
    <numFmt numFmtId="177" formatCode="_(* #,##0_);_(* \(#,##0\);_(* &quot; - &quot;_);_(@_)"/>
    <numFmt numFmtId="178" formatCode="0.0"/>
    <numFmt numFmtId="179" formatCode="0.0_)\%;\(0.0\)\%;0.0_)\%;@_)_%"/>
    <numFmt numFmtId="180" formatCode="#,##0.0_)_%;\(#,##0.0\)_%;0.0_)_%;@_)_%"/>
    <numFmt numFmtId="181" formatCode="#,##0.0_);\(#,##0.0\);#,##0.0_);@_)"/>
    <numFmt numFmtId="182" formatCode="&quot;$&quot;_(#,##0.00_);&quot;$&quot;\(#,##0.00\);&quot;$&quot;_(0.00_);@_)"/>
    <numFmt numFmtId="183" formatCode="#,##0.00_);\(#,##0.00\);0.00_);@_)"/>
    <numFmt numFmtId="184" formatCode="#,##0.00_ ;[Red]\-#,##0.00;\-"/>
    <numFmt numFmtId="185" formatCode="&quot;€&quot;_(#,##0.00_);&quot;€&quot;\(#,##0.00\);&quot;€&quot;_(0.00_);@_)"/>
    <numFmt numFmtId="186" formatCode="#,##0_)\x;\(#,##0\)\x;0_)\x;@_)_x"/>
    <numFmt numFmtId="187" formatCode="#,##0.0_)\x;\(#,##0.0\)\x;0.0_)\x;@_)_x"/>
    <numFmt numFmtId="188" formatCode="#,##0_)_x;\(#,##0\)_x;0_)_x;@_)_x"/>
    <numFmt numFmtId="189" formatCode="#,##0.0_)_x;\(#,##0.0\)_x;0.0_)_x;@_)_x"/>
    <numFmt numFmtId="190" formatCode="General_)"/>
    <numFmt numFmtId="191" formatCode="_-* #,##0.000\ _K_č_-;\-* #,##0.000\ _K_č_-;_-* &quot;-&quot;??\ _K_č_-;_-@_-"/>
    <numFmt numFmtId="192" formatCode="#,##0.0_);[Red]\(#,##0.0\)"/>
    <numFmt numFmtId="193" formatCode="_(* #,##0.0_);_(* \(#,##0.0\);_(* &quot;-&quot;?_);@_)"/>
    <numFmt numFmtId="194" formatCode="#,##0;\(#,##0\)"/>
    <numFmt numFmtId="195" formatCode="#,##0;\-#,##0;\-"/>
    <numFmt numFmtId="196" formatCode="###0_);[Red]\(###0\)"/>
    <numFmt numFmtId="197" formatCode="#,##0;[Red]\(#,##0\)"/>
    <numFmt numFmtId="198" formatCode="#,##0;\(#,##0_);\-"/>
    <numFmt numFmtId="199" formatCode="_-[$€-2]* #,##0.00_-;\-[$€-2]* #,##0.00_-;_-[$€-2]* &quot;-&quot;??_-"/>
    <numFmt numFmtId="200" formatCode="d\-mmm\-yy\ \ \ h:mm"/>
    <numFmt numFmtId="201" formatCode="#,##0.000_);\(#,##0.000\)"/>
    <numFmt numFmtId="202" formatCode="_-* #,##0.00\ _F_-;\-* #,##0.00\ _F_-;_-* &quot;-&quot;??\ _F_-;_-@_-"/>
    <numFmt numFmtId="203" formatCode="0.00%;[Red]\(0.00%\)"/>
    <numFmt numFmtId="204" formatCode="_([$€]* #,##0.00_);_([$€]* \(#,##0.00\);_([$€]* &quot;-&quot;??_);_(@_)"/>
    <numFmt numFmtId="205" formatCode="\ #,##0.0_);\(#,##0.0\);&quot; - &quot;_);@_)"/>
    <numFmt numFmtId="206" formatCode="#,##0;\(#,##0\);&quot;-&quot;"/>
    <numFmt numFmtId="207" formatCode="#,##0_ ;\(#,##0\);\-\ "/>
    <numFmt numFmtId="208" formatCode="0%;\(0\)%;\-"/>
    <numFmt numFmtId="209" formatCode="#,##0.0000;[Red]\(#,##0.0000\)"/>
    <numFmt numFmtId="210" formatCode="_-* #,##0\ _F_-;\-* #,##0\ _F_-;_-* &quot;-&quot;\ _F_-;_-@_-"/>
    <numFmt numFmtId="211" formatCode="mmm\-yy_)"/>
    <numFmt numFmtId="212" formatCode="#,##0\ &quot;$&quot;;\-#,##0\ &quot;$&quot;"/>
    <numFmt numFmtId="213" formatCode="0.0%;\(0.0%\)"/>
    <numFmt numFmtId="214" formatCode="0%_);[Red]\(0%\)"/>
    <numFmt numFmtId="215" formatCode="0.0%_);[Red]\(0.0%\)"/>
    <numFmt numFmtId="216" formatCode="0.0%;[Red]\-0.0%"/>
    <numFmt numFmtId="217" formatCode="0.0%;[Red]\(0.0%\)"/>
    <numFmt numFmtId="218" formatCode="#,##0&quot;£&quot;_);[Red]\(#,##0&quot;£&quot;\)"/>
    <numFmt numFmtId="219" formatCode="0000"/>
    <numFmt numFmtId="220" formatCode="#,##0,"/>
    <numFmt numFmtId="221" formatCode="###,###,_);[Red]\(###,###,\)"/>
    <numFmt numFmtId="222" formatCode="###,###.0,_);[Red]\(###,###.0,\)"/>
    <numFmt numFmtId="223" formatCode="_-&quot;Ł&quot;* #,##0_-;\-&quot;Ł&quot;* #,##0_-;_-&quot;Ł&quot;* &quot;-&quot;_-;_-@_-"/>
    <numFmt numFmtId="224" formatCode="_-&quot;Ł&quot;* #,##0.00_-;\-&quot;Ł&quot;* #,##0.00_-;_-&quot;Ł&quot;* &quot;-&quot;??_-;_-@_-"/>
    <numFmt numFmtId="225" formatCode="###0_)"/>
    <numFmt numFmtId="226" formatCode="_-* #,##0.00\ _E_U_R_-;\-* #,##0.00\ _E_U_R_-;_-* &quot;-&quot;??\ _E_U_R_-;_-@_-"/>
    <numFmt numFmtId="227" formatCode="_-* #,##0\ _E_U_R_-;\-* #,##0\ _E_U_R_-;_-* &quot;-&quot;\ _E_U_R_-;_-@_-"/>
    <numFmt numFmtId="228" formatCode="_-* #,##0.00\ &quot;EUR&quot;_-;\-* #,##0.00\ &quot;EUR&quot;_-;_-* &quot;-&quot;??\ &quot;EUR&quot;_-;_-@_-"/>
    <numFmt numFmtId="229" formatCode="_-* #,##0\ &quot;EUR&quot;_-;\-* #,##0\ &quot;EUR&quot;_-;_-* &quot;-&quot;\ &quot;EUR&quot;_-;_-@_-"/>
    <numFmt numFmtId="230" formatCode="#,##0.0;\(#,##0.0\);\-_);@"/>
    <numFmt numFmtId="231" formatCode="[$GBP]\ #,##0_-"/>
    <numFmt numFmtId="232" formatCode=";;;"/>
    <numFmt numFmtId="233" formatCode="mmmddyyyy"/>
    <numFmt numFmtId="234" formatCode="#,##0.0_)\x;\(#,##0.0\)\x"/>
    <numFmt numFmtId="235" formatCode="_-#,##0_-;\(#,##0\);_-\ \ &quot;-&quot;_-;_-@_-"/>
    <numFmt numFmtId="236" formatCode="_-#,##0.00_-;\(#,##0.00\);_-\ \ &quot;-&quot;_-;_-@_-"/>
    <numFmt numFmtId="237" formatCode="mmm/dd/yyyy;_-\ &quot;N/A&quot;_-;_-\ &quot;-&quot;_-"/>
    <numFmt numFmtId="238" formatCode="mmm/yyyy;_-\ &quot;N/A&quot;_-;_-\ &quot;-&quot;_-"/>
    <numFmt numFmtId="239" formatCode="_-#,##0%_-;\(#,##0%\);_-\ &quot;-&quot;_-"/>
    <numFmt numFmtId="240" formatCode="_-#,###,_-;\(#,###,\);_-\ \ &quot;-&quot;_-;_-@_-"/>
    <numFmt numFmtId="241" formatCode="_-#,###.00,_-;\(#,###.00,\);_-\ \ &quot;-&quot;_-;_-@_-"/>
    <numFmt numFmtId="242" formatCode="_(\£* #,##0_);_(\£* \(#,##0\);_(\£* &quot;-&quot;_);_(@_)"/>
    <numFmt numFmtId="243" formatCode="_(\£* #,##0.0_);_(\£* \(#,##0.0\);_(\£* &quot;-&quot;_);_(@_)"/>
    <numFmt numFmtId="244" formatCode="_(\£* #,##0.00_);_(\£* \(#,##0.00\);_(\£* &quot;-&quot;_);_(@_)"/>
    <numFmt numFmtId="245" formatCode="_(* #,##0\p_);_(* \(#,##0\p\);_(* &quot;-&quot;\ \p_);_(@_)"/>
    <numFmt numFmtId="246" formatCode="_(* #,##0.00\p_);_(* \(#,##0.00\p\);_(* &quot;-&quot;\ \p_);_(@_)"/>
    <numFmt numFmtId="247" formatCode="\£#,##0.00"/>
    <numFmt numFmtId="248" formatCode="&quot;€ /m²&quot;* #,##0_);[Red]&quot;€ /m²&quot;* \(#,##0\)"/>
    <numFmt numFmtId="249" formatCode="&quot;€/m²&quot;* #,##0.00_);[Red]&quot;€/m²&quot;* \(#,##0.00\)"/>
    <numFmt numFmtId="250" formatCode="#,##0.0;\(#,##0.0\);\-"/>
    <numFmt numFmtId="251" formatCode="#,##0.0&quot; F&quot;;\(#,##0.0&quot; F&quot;\);\-"/>
    <numFmt numFmtId="252" formatCode="0.0%;\(0.0%\);\-"/>
    <numFmt numFmtId="253" formatCode="[Blue]#,##0;[Red]\-#,##0"/>
    <numFmt numFmtId="254" formatCode="[Blue]#,##0\ \ ;[Red]\-#,##0\ \ "/>
    <numFmt numFmtId="255" formatCode="#,##0\ \ ;\-#,##0\ \ "/>
    <numFmt numFmtId="256" formatCode="#,##0.00\x;\(#,##0.00\)\x"/>
    <numFmt numFmtId="257" formatCode="[Blue]#,##0.00\ \ ;[Red]\-#,##0.00\ \ "/>
    <numFmt numFmtId="258" formatCode="#,##0.00\ \ ;\-#,##0.00\ \ "/>
    <numFmt numFmtId="259" formatCode="0.##0"/>
    <numFmt numFmtId="260" formatCode="_(* #,##0_);_(* \(#,##0\);_(* &quot;-&quot;_);_(@"/>
    <numFmt numFmtId="261" formatCode="0&quot;bps&quot;;\(0\)&quot;bps&quot;"/>
    <numFmt numFmtId="262" formatCode="_-* #,##0.00\ _D_M_-;\-* #,##0.00\ _D_M_-;_-* &quot;-&quot;??\ _D_M_-;_-@_-"/>
    <numFmt numFmtId="263" formatCode="_(* #,##0.0_);_(* \(#,##0.0\);_(* &quot;-&quot;?_);_(@_)"/>
    <numFmt numFmtId="264" formatCode="\£#,##0_);\(\£#,##0\)"/>
    <numFmt numFmtId="265" formatCode="_-* #,##0_ \-&quot;miliardi&quot;;\-* #,##0_-;_-* &quot;-&quot;??_-;_-@_-"/>
    <numFmt numFmtId="266" formatCode="_-* #,##0.00\ _K_č_-;\-* #,##0.00\ _K_č_-;_-* &quot;-&quot;??\ _K_č_-;_-@_-"/>
    <numFmt numFmtId="267" formatCode="#,##0.000;\(#,##0.000\)"/>
    <numFmt numFmtId="268" formatCode="_ * #,##0.00_)_D_M_ ;_ * \(#,##0.00\)_D_M_ ;_ * &quot;-&quot;??_)_D_M_ ;_ @_ "/>
    <numFmt numFmtId="269" formatCode="#,##0\ \ "/>
    <numFmt numFmtId="270" formatCode="0&quot; years&quot;"/>
    <numFmt numFmtId="271" formatCode="0.0\x_);&quot;nm&quot;_);\-??"/>
    <numFmt numFmtId="272" formatCode="0.0%_);\(0.0%\)"/>
    <numFmt numFmtId="273" formatCode="yyyy"/>
    <numFmt numFmtId="274" formatCode="#,##0_%_);\(#,##0\)_%;#,##0_%_);@_%_)"/>
    <numFmt numFmtId="275" formatCode="&quot;FIM&quot;\ #,##0.0;\ &quot;FIM&quot;\ \(#,##0.0\)"/>
    <numFmt numFmtId="276" formatCode="&quot;€&quot;\ #,##0;[Red]&quot;€&quot;\ \-#,##0"/>
    <numFmt numFmtId="277" formatCode="_(&quot;$&quot;* #,##0.0_);_(&quot;$&quot;* \(#,##0.0\);_(&quot;$&quot;* &quot;-&quot;_);_(@_)"/>
    <numFmt numFmtId="278" formatCode="&quot;$&quot;#,##0_%_);\(&quot;$&quot;#,##0\)_%;&quot;$&quot;#,##0_%_);@_%_)"/>
    <numFmt numFmtId="279" formatCode="dd/mmm/yyyy"/>
    <numFmt numFmtId="280" formatCode="mm/yyyy"/>
    <numFmt numFmtId="281" formatCode="m/d/yy_%_)"/>
    <numFmt numFmtId="282" formatCode="dd/\ mmmm\ yyyy"/>
    <numFmt numFmtId="283" formatCode="dddd\,\ &quot;der&quot;\ dd/\ mmmm\ yyyy"/>
    <numFmt numFmtId="284" formatCode="_(* #,###.0_);_(* \(#,###.0\);_(* &quot;-&quot;?_);_(@_)"/>
    <numFmt numFmtId="285" formatCode="dd/mm"/>
    <numFmt numFmtId="286" formatCode="#,##0.0\ ;\(#,##0.0\)\ "/>
    <numFmt numFmtId="287" formatCode="_-* #,##0,_-;\(###,##0,\);_-* &quot;-&quot;??_-;_-@_-"/>
    <numFmt numFmtId="288" formatCode="#,##0.00;\-* #,##0.00;\–.\–\–"/>
    <numFmt numFmtId="289" formatCode="0_%_);\(0\)_%;0_%_);@_%_)"/>
    <numFmt numFmtId="290" formatCode="_-&quot;L.&quot;\ * #,##0_-;\-&quot;L.&quot;\ * #,##0_-;_-&quot;L.&quot;\ * &quot;-&quot;_-;_-@_-"/>
    <numFmt numFmtId="291" formatCode="&quot;€&quot;* #,##0_)&quot;Mio.&quot;;[Red]&quot;€&quot;* \ \(#,##0\)&quot;Mio.&quot;"/>
    <numFmt numFmtId="292" formatCode="_-* #,##0.00\ [$€]_-;\-* #,##0.00\ [$€]_-;_-* &quot;-&quot;??\ [$€]_-;_-@_-"/>
    <numFmt numFmtId="293" formatCode="_(\ #,##0.0_%_);_(\ \(#,##0.0_%\);_(\ &quot; - &quot;_%_);_(@_)"/>
    <numFmt numFmtId="294" formatCode="_(\ #,##0.0%_);_(\ \(#,##0.0%\);_(\ &quot; - &quot;\%_);_(@_)"/>
    <numFmt numFmtId="295" formatCode="\ #,##0.00_);\(#,##0.00\);&quot; - &quot;_);@_)"/>
    <numFmt numFmtId="296" formatCode="\ #,##0.000_);\(#,##0.000\);&quot; - &quot;_);@_)"/>
    <numFmt numFmtId="297" formatCode="d\ mmmm\ yyyy"/>
    <numFmt numFmtId="298" formatCode="#,##0;[Red]\(#,##0\);0"/>
    <numFmt numFmtId="299" formatCode="#,##0_);[Red]\(#,##0\);\-_)"/>
    <numFmt numFmtId="300" formatCode="\ #,##0.0\x_);[Red]\ \(#,##0.0\x\)"/>
    <numFmt numFmtId="301" formatCode="#,#00"/>
    <numFmt numFmtId="302" formatCode="_-* #,##0.0_-;\-* #,##0.0_-;_-* &quot;-&quot;??_-;_-@_-"/>
    <numFmt numFmtId="303" formatCode="\ #,##0_);[Red]\ \(#,##0\)"/>
    <numFmt numFmtId="304" formatCode="0.0\%_);\(0.0\%\);0.0\%_);@_%_)"/>
    <numFmt numFmtId="305" formatCode="#,##0.00&quot; $&quot;;\-#,##0.00&quot; $&quot;"/>
    <numFmt numFmtId="306" formatCode="#,##0.0;\(#,##0.0\)"/>
    <numFmt numFmtId="307" formatCode="#,##0.0_);\(#,##0.0\);&quot;-&quot;_)"/>
    <numFmt numFmtId="308" formatCode="#,##0.00;\(#,##0.00\)"/>
    <numFmt numFmtId="309" formatCode="0.0\x"/>
    <numFmt numFmtId="310" formatCode="0.0\x_)"/>
    <numFmt numFmtId="311" formatCode="#,##0_);\(#,##0\);\-??"/>
    <numFmt numFmtId="312" formatCode="0&quot; years&quot;_)"/>
    <numFmt numFmtId="313" formatCode="General&quot;a&quot;"/>
    <numFmt numFmtId="314" formatCode="General&quot;e&quot;"/>
    <numFmt numFmtId="315" formatCode="#.##0,"/>
    <numFmt numFmtId="316" formatCode="#,##0_)&quot;m²&quot;;[Red]\(#,\)&quot;m²&quot;"/>
    <numFmt numFmtId="317" formatCode="#,##0&quot; MF&quot;;\(#,##0&quot; MF&quot;\);\-"/>
    <numFmt numFmtId="318" formatCode="_-* #,##0\ _D_M_-;\-* #,##0\ _D_M_-;_-* &quot;-&quot;\ _D_M_-;_-@_-"/>
    <numFmt numFmtId="319" formatCode="_-* #,##0.00\ _P_t_a_-;\-* #,##0.00\ _P_t_a_-;_-* &quot;-&quot;??\ _P_t_a_-;_-@_-"/>
    <numFmt numFmtId="320" formatCode="_-* #,##0.0,,_-;\(#,##0.0,,\);_-* &quot;-&quot;?_-;_-@_-"/>
    <numFmt numFmtId="321" formatCode="#,##0%_);\(#,##0%\)"/>
    <numFmt numFmtId="322" formatCode="_-* #,##0\ &quot;DM&quot;_-;\-* #,##0\ &quot;DM&quot;_-;_-* &quot;-&quot;\ &quot;DM&quot;_-;_-@_-"/>
    <numFmt numFmtId="323" formatCode="_-* #,##0.00\ &quot;DM&quot;_-;\-* #,##0.00\ &quot;DM&quot;_-;_-* &quot;-&quot;??\ &quot;DM&quot;_-;_-@_-"/>
    <numFmt numFmtId="324" formatCode="_-* #,##0\ &quot;F&quot;_-;\-* #,##0\ &quot;F&quot;_-;_-* &quot;-&quot;\ &quot;F&quot;_-;_-@_-"/>
    <numFmt numFmtId="325" formatCode="_-* #,##0.00\ &quot;F&quot;_-;\-* #,##0.00\ &quot;F&quot;_-;_-* &quot;-&quot;??\ &quot;F&quot;_-;_-@_-"/>
    <numFmt numFmtId="326" formatCode="#,##0.0\x"/>
    <numFmt numFmtId="327" formatCode="_(* #,##0\ \x_);_(* \(#,##0\ \x\);_(* &quot;-&quot;??_);_(@_)"/>
    <numFmt numFmtId="328" formatCode="_(* #,##0.0\ \x_);_(* \(#,##0.0\ \x\);_(* &quot;-&quot;??_);_(@_)"/>
    <numFmt numFmtId="329" formatCode="0.00\x"/>
    <numFmt numFmtId="330" formatCode="0.0\x_)_);&quot;NM&quot;_x_)_);0.0\x_)_);@_%_)"/>
    <numFmt numFmtId="331" formatCode="#,##0.0,,_);\(#,##0.0,,\);\-_)"/>
    <numFmt numFmtId="332" formatCode="#,##0_);\(#,##0\);\-_)"/>
    <numFmt numFmtId="333" formatCode="#,##0.0,_);\(#,##0.0,\);\-_)"/>
    <numFmt numFmtId="334" formatCode="#,##0.00_);\(#,##0.00\);\-_)"/>
    <numFmt numFmtId="335" formatCode="#,##0.00;\(#,##0.00\);\-"/>
    <numFmt numFmtId="336" formatCode="_-* #,##0_-;\-* #,##0_-;_(* &quot;-&quot;_-;_-@\)_-"/>
    <numFmt numFmtId="337" formatCode="#,##0\ "/>
    <numFmt numFmtId="338" formatCode="#,##0.00&quot; DM&quot;;[Red]\-#,##0.00&quot; DM&quot;"/>
    <numFmt numFmtId="339" formatCode="#\ ##\ ###\ ###\ ###"/>
    <numFmt numFmtId="340" formatCode="\£#,##0.0_);\(\£#,##0.0\)"/>
    <numFmt numFmtId="341" formatCode="0%\ \ "/>
    <numFmt numFmtId="342" formatCode="[Blue]0\ %\ \ \ "/>
    <numFmt numFmtId="343" formatCode="[Blue]0.00\ %\ \ \ "/>
    <numFmt numFmtId="344" formatCode="0.00%;\(0.00%\)"/>
    <numFmt numFmtId="345" formatCode="#,##0;\-* #,##0;\-"/>
    <numFmt numFmtId="346" formatCode="#,##0.0%;\(#,##0.0%\);\-;@"/>
    <numFmt numFmtId="347" formatCode="#,##0.0;\-#,##0.0;\-;@"/>
    <numFmt numFmtId="348" formatCode="_-* #,##0.00\ [$€-1]_-;\-* #,##0.00\ [$€-1]_-;_-* &quot;-&quot;??\ [$€-1]_-"/>
    <numFmt numFmtId="349" formatCode="0.0&quot;%&quot;;\(0.0\)&quot;%&quot;"/>
    <numFmt numFmtId="350" formatCode="#,###_);\(#,###\)"/>
    <numFmt numFmtId="351" formatCode="#,##0\ ;\ \(#,##0\)"/>
    <numFmt numFmtId="352" formatCode="#,##0.0"/>
    <numFmt numFmtId="353" formatCode="#,##0;\(#,##0\);"/>
    <numFmt numFmtId="354" formatCode="#,##0.0%;\(#,##0.0\)%;\-_);@"/>
    <numFmt numFmtId="355" formatCode="#,##0.0_);\(#,##0.0\);\-;@"/>
    <numFmt numFmtId="356" formatCode="#,##0.00_);\(#,##0.00\);\-_);@"/>
  </numFmts>
  <fonts count="293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i/>
      <sz val="8"/>
      <color rgb="FF00000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b/>
      <sz val="8"/>
      <color rgb="FF00338D"/>
      <name val="Arial"/>
      <family val="2"/>
    </font>
    <font>
      <b/>
      <sz val="8"/>
      <color theme="1"/>
      <name val="Arial"/>
      <family val="2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name val="Times New Roman"/>
      <family val="1"/>
    </font>
    <font>
      <sz val="8"/>
      <color theme="0"/>
      <name val="Arial"/>
      <family val="2"/>
    </font>
    <font>
      <sz val="9"/>
      <name val="Times New Roman"/>
      <family val="1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sz val="22"/>
      <color indexed="18"/>
      <name val="Arial"/>
      <family val="2"/>
    </font>
    <font>
      <sz val="10"/>
      <name val="Helv"/>
      <charset val="238"/>
    </font>
    <font>
      <sz val="10"/>
      <name val="Helv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Arial CE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</font>
    <font>
      <b/>
      <sz val="11"/>
      <name val="Arial"/>
      <family val="2"/>
    </font>
    <font>
      <b/>
      <sz val="10"/>
      <name val="MS Sans Serif"/>
      <family val="2"/>
    </font>
    <font>
      <b/>
      <sz val="8"/>
      <color indexed="24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1"/>
      <color indexed="17"/>
      <name val="Calibri"/>
      <family val="2"/>
    </font>
    <font>
      <sz val="11"/>
      <name val="Arial"/>
      <family val="2"/>
    </font>
    <font>
      <b/>
      <sz val="10"/>
      <color indexed="12"/>
      <name val="Arial"/>
      <family val="2"/>
    </font>
    <font>
      <b/>
      <sz val="11"/>
      <color indexed="52"/>
      <name val="Calibri"/>
      <family val="2"/>
    </font>
    <font>
      <sz val="10"/>
      <name val="MS Sans Serif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8"/>
      <color indexed="59"/>
      <name val="Univers 45 Light"/>
    </font>
    <font>
      <sz val="10"/>
      <color theme="1"/>
      <name val="Arial"/>
      <family val="2"/>
    </font>
    <font>
      <sz val="10"/>
      <color indexed="0"/>
      <name val="MS Sans Serif"/>
      <family val="2"/>
    </font>
    <font>
      <sz val="10"/>
      <name val="MS Serif"/>
      <family val="1"/>
    </font>
    <font>
      <sz val="28"/>
      <color indexed="8"/>
      <name val="BakerSignet"/>
    </font>
    <font>
      <sz val="11"/>
      <color indexed="12"/>
      <name val="Book Antiqua"/>
      <family val="1"/>
    </font>
    <font>
      <sz val="10"/>
      <color indexed="8"/>
      <name val="Arial"/>
      <family val="2"/>
    </font>
    <font>
      <sz val="10"/>
      <color indexed="56"/>
      <name val="Arial"/>
      <family val="2"/>
    </font>
    <font>
      <b/>
      <sz val="10"/>
      <color indexed="58"/>
      <name val="Arial"/>
      <family val="2"/>
    </font>
    <font>
      <sz val="8"/>
      <name val="CG Times (E1)"/>
    </font>
    <font>
      <sz val="8"/>
      <name val="Times New Roman"/>
      <family val="1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sz val="10"/>
      <name val="Arial Narrow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sz val="10"/>
      <color indexed="25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sz val="1"/>
      <color indexed="16"/>
      <name val="Courier"/>
      <family val="3"/>
    </font>
    <font>
      <sz val="8"/>
      <name val="Arial"/>
      <family val="2"/>
      <charset val="238"/>
    </font>
    <font>
      <sz val="11"/>
      <color indexed="23"/>
      <name val="Arial"/>
      <family val="2"/>
    </font>
    <font>
      <sz val="10"/>
      <color indexed="12"/>
      <name val="Arial CE"/>
      <family val="2"/>
      <charset val="238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"/>
      <color indexed="16"/>
      <name val="Courier"/>
      <family val="3"/>
    </font>
    <font>
      <u/>
      <sz val="10"/>
      <color indexed="12"/>
      <name val="Arial"/>
      <family val="2"/>
    </font>
    <font>
      <u/>
      <sz val="10"/>
      <color indexed="18"/>
      <name val="Arial"/>
      <family val="2"/>
    </font>
    <font>
      <shadow/>
      <sz val="8"/>
      <color indexed="12"/>
      <name val="Times New Roman"/>
      <family val="1"/>
    </font>
    <font>
      <sz val="11"/>
      <color indexed="24"/>
      <name val="Arial"/>
      <family val="2"/>
    </font>
    <font>
      <i/>
      <sz val="10"/>
      <color indexed="8"/>
      <name val="Gill Sans M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8"/>
      <color indexed="32"/>
      <name val="Univers 45 Light"/>
    </font>
    <font>
      <sz val="8"/>
      <name val="Univers 45 Light"/>
    </font>
    <font>
      <i/>
      <sz val="8"/>
      <name val="Univers 45 Light"/>
    </font>
    <font>
      <b/>
      <sz val="8"/>
      <color indexed="33"/>
      <name val="Univers 45 Light"/>
    </font>
    <font>
      <sz val="10"/>
      <name val="Times New Roman"/>
      <family val="1"/>
    </font>
    <font>
      <sz val="10"/>
      <name val="Geneva"/>
      <family val="2"/>
    </font>
    <font>
      <sz val="10"/>
      <name val="Univers (WN)"/>
    </font>
    <font>
      <sz val="11"/>
      <color indexed="60"/>
      <name val="Calibri"/>
      <family val="2"/>
    </font>
    <font>
      <sz val="8"/>
      <name val="Arial CE"/>
      <family val="2"/>
      <charset val="238"/>
    </font>
    <font>
      <sz val="10"/>
      <name val="Courier"/>
      <family val="3"/>
    </font>
    <font>
      <sz val="10"/>
      <name val="Arial CE"/>
      <family val="2"/>
      <charset val="238"/>
    </font>
    <font>
      <sz val="12"/>
      <name val="宋体"/>
      <charset val="134"/>
    </font>
    <font>
      <sz val="8"/>
      <color theme="1"/>
      <name val="Avenir 55 Roman"/>
      <family val="2"/>
    </font>
    <font>
      <sz val="10"/>
      <color theme="1"/>
      <name val="Arial"/>
      <family val="2"/>
      <scheme val="minor"/>
    </font>
    <font>
      <sz val="10"/>
      <name val="Tahoma"/>
      <family val="2"/>
    </font>
    <font>
      <sz val="11"/>
      <name val="ＭＳ Ｐゴシック"/>
      <family val="3"/>
      <charset val="128"/>
    </font>
    <font>
      <b/>
      <sz val="11"/>
      <color indexed="63"/>
      <name val="Calibri"/>
      <family val="2"/>
    </font>
    <font>
      <sz val="10"/>
      <name val="Univers (E1)"/>
    </font>
    <font>
      <sz val="1"/>
      <color indexed="8"/>
      <name val="Courier"/>
      <family val="3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56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9"/>
      <color indexed="56"/>
      <name val="Arial"/>
      <family val="2"/>
    </font>
    <font>
      <b/>
      <i/>
      <sz val="12"/>
      <color indexed="32"/>
      <name val="Arial"/>
      <family val="2"/>
    </font>
    <font>
      <sz val="12"/>
      <color indexed="56"/>
      <name val="Arial"/>
      <family val="2"/>
    </font>
    <font>
      <b/>
      <i/>
      <sz val="12"/>
      <color indexed="56"/>
      <name val="Arial"/>
      <family val="2"/>
    </font>
    <font>
      <b/>
      <sz val="28"/>
      <color indexed="56"/>
      <name val="Arial"/>
      <family val="2"/>
    </font>
    <font>
      <sz val="12"/>
      <color indexed="14"/>
      <name val="Arial"/>
      <family val="2"/>
    </font>
    <font>
      <b/>
      <sz val="10"/>
      <name val="Arial CE"/>
      <charset val="238"/>
    </font>
    <font>
      <sz val="10"/>
      <color indexed="48"/>
      <name val="Arial"/>
      <family val="2"/>
    </font>
    <font>
      <b/>
      <sz val="18"/>
      <color indexed="62"/>
      <name val="Cambria"/>
      <family val="2"/>
    </font>
    <font>
      <sz val="10"/>
      <name val="Verdana"/>
      <family val="2"/>
    </font>
    <font>
      <b/>
      <sz val="8"/>
      <color indexed="8"/>
      <name val="Helvetica"/>
      <family val="2"/>
    </font>
    <font>
      <b/>
      <sz val="12"/>
      <name val="Univers (WN)"/>
    </font>
    <font>
      <b/>
      <sz val="10"/>
      <name val="Univers (WN)"/>
    </font>
    <font>
      <sz val="11"/>
      <color indexed="10"/>
      <name val="Calibri"/>
      <family val="2"/>
    </font>
    <font>
      <b/>
      <sz val="16"/>
      <color indexed="9"/>
      <name val="Arial"/>
      <family val="2"/>
    </font>
    <font>
      <b/>
      <sz val="14"/>
      <color indexed="24"/>
      <name val="Arial"/>
      <family val="2"/>
    </font>
    <font>
      <b/>
      <sz val="18"/>
      <color indexed="56"/>
      <name val="Cambria"/>
      <family val="2"/>
    </font>
    <font>
      <b/>
      <sz val="14"/>
      <name val="Arial"/>
      <family val="2"/>
    </font>
    <font>
      <sz val="12"/>
      <name val="新細明體"/>
      <family val="1"/>
      <charset val="136"/>
    </font>
    <font>
      <u/>
      <sz val="10"/>
      <color indexed="36"/>
      <name val="Arial"/>
      <family val="2"/>
    </font>
    <font>
      <sz val="8"/>
      <color indexed="12"/>
      <name val="Arial"/>
      <family val="2"/>
    </font>
    <font>
      <sz val="10"/>
      <name val="Times New Roman CE"/>
      <family val="1"/>
      <charset val="238"/>
    </font>
    <font>
      <i/>
      <u/>
      <sz val="10"/>
      <name val="Arial CE"/>
      <family val="2"/>
      <charset val="238"/>
    </font>
    <font>
      <i/>
      <sz val="8"/>
      <name val="Times New Roman CE"/>
      <family val="1"/>
      <charset val="238"/>
    </font>
    <font>
      <b/>
      <i/>
      <u/>
      <sz val="10"/>
      <name val="Arial CE"/>
      <family val="2"/>
      <charset val="238"/>
    </font>
    <font>
      <b/>
      <sz val="10"/>
      <name val="Times New Roman CE"/>
      <family val="1"/>
      <charset val="238"/>
    </font>
    <font>
      <b/>
      <i/>
      <sz val="10"/>
      <name val="Arial CE"/>
      <family val="2"/>
      <charset val="238"/>
    </font>
    <font>
      <sz val="8"/>
      <name val="Times"/>
      <family val="1"/>
    </font>
    <font>
      <sz val="12"/>
      <name val="???"/>
      <family val="1"/>
      <charset val="129"/>
    </font>
    <font>
      <sz val="10"/>
      <name val="Helv"/>
      <family val="2"/>
    </font>
    <font>
      <sz val="10"/>
      <color indexed="9"/>
      <name val="Arial"/>
      <family val="2"/>
    </font>
    <font>
      <sz val="10"/>
      <color indexed="18"/>
      <name val="Arial"/>
      <family val="2"/>
    </font>
    <font>
      <sz val="10"/>
      <color indexed="9"/>
      <name val="False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8"/>
      <color indexed="8"/>
      <name val="Times New Roman"/>
      <family val="1"/>
    </font>
    <font>
      <sz val="8"/>
      <color indexed="14"/>
      <name val="Times New Roman"/>
      <family val="1"/>
    </font>
    <font>
      <sz val="12"/>
      <color indexed="18"/>
      <name val="Arial"/>
      <family val="2"/>
    </font>
    <font>
      <i/>
      <sz val="10"/>
      <color indexed="32"/>
      <name val="Arial Narrow"/>
      <family val="2"/>
    </font>
    <font>
      <sz val="10"/>
      <name val="Palatino"/>
      <family val="1"/>
    </font>
    <font>
      <sz val="8"/>
      <name val="Helv"/>
    </font>
    <font>
      <sz val="8"/>
      <color indexed="17"/>
      <name val="Helv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7"/>
      <color indexed="8"/>
      <name val="Arial"/>
      <family val="2"/>
    </font>
    <font>
      <b/>
      <sz val="10"/>
      <color indexed="63"/>
      <name val="Arial"/>
      <family val="2"/>
    </font>
    <font>
      <sz val="11"/>
      <color indexed="53"/>
      <name val="Calibri"/>
      <family val="2"/>
    </font>
    <font>
      <sz val="12"/>
      <color indexed="12"/>
      <name val="Times New Roman"/>
      <family val="1"/>
    </font>
    <font>
      <b/>
      <sz val="11"/>
      <color indexed="8"/>
      <name val="Arial"/>
      <family val="2"/>
    </font>
    <font>
      <b/>
      <sz val="12"/>
      <color indexed="9"/>
      <name val="Arial"/>
      <family val="2"/>
    </font>
    <font>
      <b/>
      <sz val="7"/>
      <name val="Arial"/>
      <family val="2"/>
    </font>
    <font>
      <i/>
      <sz val="7"/>
      <color indexed="8"/>
      <name val="Arial"/>
      <family val="2"/>
    </font>
    <font>
      <b/>
      <sz val="10"/>
      <color indexed="52"/>
      <name val="Arial"/>
      <family val="2"/>
    </font>
    <font>
      <sz val="10"/>
      <name val="Frutiger 45 Light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8"/>
      <color indexed="25"/>
      <name val="Arial"/>
      <family val="2"/>
    </font>
    <font>
      <sz val="7"/>
      <name val="Arial"/>
      <family val="2"/>
    </font>
    <font>
      <b/>
      <sz val="9"/>
      <color indexed="25"/>
      <name val="Arial"/>
      <family val="2"/>
    </font>
    <font>
      <u val="singleAccounting"/>
      <sz val="10"/>
      <name val="Arial"/>
      <family val="2"/>
    </font>
    <font>
      <sz val="24"/>
      <name val="Times New Roman"/>
      <family val="1"/>
    </font>
    <font>
      <sz val="11"/>
      <name val="?? ?????"/>
      <family val="3"/>
      <charset val="128"/>
    </font>
    <font>
      <b/>
      <sz val="8"/>
      <color indexed="8"/>
      <name val="Arial"/>
      <family val="2"/>
    </font>
    <font>
      <sz val="7"/>
      <color indexed="12"/>
      <name val="Arial"/>
      <family val="2"/>
    </font>
    <font>
      <i/>
      <sz val="7"/>
      <name val="Arial"/>
      <family val="2"/>
    </font>
    <font>
      <sz val="11"/>
      <color indexed="20"/>
      <name val="Calibri"/>
      <family val="2"/>
      <charset val="238"/>
    </font>
    <font>
      <u/>
      <sz val="8"/>
      <color indexed="12"/>
      <name val="Times New Roman"/>
      <family val="1"/>
    </font>
    <font>
      <sz val="11"/>
      <color indexed="12"/>
      <name val="Arial"/>
      <family val="2"/>
    </font>
    <font>
      <sz val="8"/>
      <color indexed="12"/>
      <name val="Times New Roman"/>
      <family val="1"/>
    </font>
    <font>
      <sz val="8"/>
      <name val="Palatino"/>
      <family val="1"/>
    </font>
    <font>
      <b/>
      <u/>
      <sz val="10"/>
      <color indexed="16"/>
      <name val="Arial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b/>
      <sz val="9"/>
      <color indexed="9"/>
      <name val="Arial"/>
      <family val="2"/>
    </font>
    <font>
      <i/>
      <sz val="7"/>
      <color indexed="12"/>
      <name val="Arial"/>
      <family val="2"/>
    </font>
    <font>
      <u val="doubleAccounting"/>
      <sz val="10"/>
      <name val="Times New Roman"/>
      <family val="1"/>
    </font>
    <font>
      <sz val="12"/>
      <name val="Tms Rmn"/>
    </font>
    <font>
      <sz val="12"/>
      <color indexed="10"/>
      <name val="Times New Roman"/>
      <family val="1"/>
    </font>
    <font>
      <b/>
      <u val="double"/>
      <sz val="9"/>
      <name val="Arial"/>
      <family val="2"/>
    </font>
    <font>
      <u val="doubleAccounting"/>
      <sz val="10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b/>
      <sz val="10"/>
      <color indexed="32"/>
      <name val="Arial Narrow"/>
      <family val="2"/>
    </font>
    <font>
      <sz val="14"/>
      <name val="Arial"/>
      <family val="2"/>
    </font>
    <font>
      <b/>
      <sz val="12"/>
      <color indexed="55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b/>
      <sz val="16"/>
      <name val="Arial"/>
      <family val="2"/>
    </font>
    <font>
      <b/>
      <sz val="14"/>
      <color indexed="32"/>
      <name val="Arial"/>
      <family val="2"/>
    </font>
    <font>
      <sz val="8"/>
      <color indexed="32"/>
      <name val="Arial Narrow"/>
      <family val="2"/>
    </font>
    <font>
      <b/>
      <i/>
      <sz val="10"/>
      <name val="Arial Narrow"/>
      <family val="2"/>
    </font>
    <font>
      <sz val="10"/>
      <name val="Geneva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10"/>
      <color indexed="17"/>
      <name val="Arial"/>
      <family val="2"/>
    </font>
    <font>
      <sz val="6"/>
      <name val="Palatino"/>
      <family val="1"/>
    </font>
    <font>
      <b/>
      <i/>
      <sz val="8"/>
      <name val="Helv"/>
    </font>
    <font>
      <sz val="10"/>
      <name val="Helvetica-Black"/>
    </font>
    <font>
      <sz val="28"/>
      <name val="Helvetica-Black"/>
    </font>
    <font>
      <sz val="18"/>
      <name val="Palatino"/>
      <family val="1"/>
    </font>
    <font>
      <i/>
      <sz val="14"/>
      <name val="Palatino"/>
      <family val="1"/>
    </font>
    <font>
      <b/>
      <i/>
      <sz val="14"/>
      <color indexed="8"/>
      <name val="Arial"/>
      <family val="2"/>
    </font>
    <font>
      <b/>
      <sz val="14"/>
      <name val="Times New Roman"/>
      <family val="1"/>
    </font>
    <font>
      <b/>
      <i/>
      <sz val="22"/>
      <name val="Times New Roman"/>
      <family val="1"/>
    </font>
    <font>
      <sz val="10"/>
      <color indexed="12"/>
      <name val="Arial"/>
      <family val="2"/>
    </font>
    <font>
      <u/>
      <sz val="11.5"/>
      <color theme="10"/>
      <name val="Arial"/>
      <family val="2"/>
    </font>
    <font>
      <b/>
      <sz val="7"/>
      <color indexed="12"/>
      <name val="Arial"/>
      <family val="2"/>
    </font>
    <font>
      <u/>
      <sz val="8"/>
      <color indexed="8"/>
      <name val="Arial"/>
      <family val="2"/>
    </font>
    <font>
      <b/>
      <i/>
      <sz val="10"/>
      <color indexed="17"/>
      <name val="Arial"/>
      <family val="2"/>
    </font>
    <font>
      <b/>
      <sz val="12"/>
      <color indexed="18"/>
      <name val="Arial"/>
      <family val="2"/>
    </font>
    <font>
      <sz val="10"/>
      <name val="Geneva"/>
      <family val="2"/>
    </font>
    <font>
      <b/>
      <sz val="11"/>
      <color indexed="9"/>
      <name val="Calibri"/>
      <family val="2"/>
      <charset val="238"/>
    </font>
    <font>
      <i/>
      <sz val="12"/>
      <color indexed="18"/>
      <name val="Arial"/>
      <family val="2"/>
    </font>
    <font>
      <sz val="10"/>
      <name val="Sabon"/>
    </font>
    <font>
      <b/>
      <sz val="11"/>
      <name val="Helv"/>
    </font>
    <font>
      <sz val="8"/>
      <color indexed="10"/>
      <name val="Century Schoolbook"/>
      <family val="1"/>
    </font>
    <font>
      <b/>
      <sz val="7"/>
      <color indexed="8"/>
      <name val="Arial"/>
      <family val="2"/>
    </font>
    <font>
      <i/>
      <sz val="8"/>
      <color indexed="8"/>
      <name val="Arial"/>
      <family val="2"/>
    </font>
    <font>
      <b/>
      <u val="singleAccounting"/>
      <sz val="9"/>
      <color indexed="9"/>
      <name val="Arial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i/>
      <sz val="7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1"/>
      <color indexed="60"/>
      <name val="Arial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b/>
      <i/>
      <sz val="24"/>
      <color indexed="8"/>
      <name val="Times New Roman"/>
      <family val="1"/>
    </font>
    <font>
      <sz val="10"/>
      <color indexed="10"/>
      <name val="Arial"/>
      <family val="2"/>
    </font>
    <font>
      <i/>
      <sz val="12"/>
      <color indexed="12"/>
      <name val="Tms Rmn"/>
    </font>
    <font>
      <sz val="10"/>
      <color indexed="16"/>
      <name val="Helvetica-Black"/>
    </font>
    <font>
      <b/>
      <sz val="10"/>
      <name val="Arial CE"/>
      <family val="2"/>
      <charset val="238"/>
    </font>
    <font>
      <sz val="10"/>
      <color indexed="8"/>
      <name val="Times New Roman"/>
      <family val="1"/>
    </font>
    <font>
      <sz val="10"/>
      <name val="Arial"/>
      <family val="2"/>
      <charset val="238"/>
    </font>
    <font>
      <sz val="11"/>
      <color indexed="52"/>
      <name val="Calibri"/>
      <family val="2"/>
      <charset val="238"/>
    </font>
    <font>
      <sz val="10"/>
      <color indexed="56"/>
      <name val="Times New Roman"/>
      <family val="1"/>
    </font>
    <font>
      <sz val="10"/>
      <name val="Tms Rmn"/>
    </font>
    <font>
      <vertAlign val="superscript"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000000"/>
      <name val="Arial"/>
      <family val="2"/>
      <scheme val="minor"/>
    </font>
    <font>
      <b/>
      <i/>
      <sz val="8"/>
      <color rgb="FF000000"/>
      <name val="Arial"/>
      <family val="2"/>
      <scheme val="minor"/>
    </font>
    <font>
      <sz val="8"/>
      <name val="Helvetica 45 Light"/>
    </font>
    <font>
      <sz val="9.75"/>
      <name val="Arial"/>
      <family val="2"/>
    </font>
    <font>
      <sz val="12"/>
      <name val="Weiss"/>
    </font>
    <font>
      <b/>
      <sz val="14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129">
    <fill>
      <patternFill patternType="none"/>
    </fill>
    <fill>
      <patternFill patternType="gray125"/>
    </fill>
    <fill>
      <patternFill patternType="solid">
        <fgColor rgb="FF409D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5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3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lightGray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indexed="32"/>
        <bgColor indexed="64"/>
      </patternFill>
    </fill>
    <fill>
      <patternFill patternType="solid">
        <fgColor indexed="18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48"/>
        <bgColor indexed="64"/>
      </patternFill>
    </fill>
    <fill>
      <patternFill patternType="gray0625">
        <fgColor indexed="11"/>
      </patternFill>
    </fill>
    <fill>
      <patternFill patternType="solid">
        <fgColor indexed="1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lightGray">
        <fgColor indexed="15"/>
      </patternFill>
    </fill>
    <fill>
      <patternFill patternType="solid">
        <fgColor indexed="48"/>
      </patternFill>
    </fill>
    <fill>
      <patternFill patternType="solid">
        <fgColor indexed="23"/>
      </patternFill>
    </fill>
    <fill>
      <patternFill patternType="solid">
        <fgColor indexed="1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43B02A"/>
        <bgColor indexed="64"/>
      </patternFill>
    </fill>
    <fill>
      <patternFill patternType="solid">
        <fgColor rgb="FFEAAA00"/>
        <bgColor indexed="64"/>
      </patternFill>
    </fill>
    <fill>
      <patternFill patternType="solid">
        <fgColor rgb="FF00A3A1"/>
        <bgColor indexed="64"/>
      </patternFill>
    </fill>
  </fills>
  <borders count="181">
    <border>
      <left/>
      <right/>
      <top/>
      <bottom/>
      <diagonal/>
    </border>
    <border>
      <left style="thin">
        <color indexed="24"/>
      </left>
      <right/>
      <top style="thin">
        <color rgb="FF409DAD"/>
      </top>
      <bottom/>
      <diagonal/>
    </border>
    <border>
      <left/>
      <right/>
      <top style="thin">
        <color rgb="FF409DAD"/>
      </top>
      <bottom/>
      <diagonal/>
    </border>
    <border>
      <left/>
      <right style="thin">
        <color indexed="24"/>
      </right>
      <top style="thin">
        <color rgb="FF409DAD"/>
      </top>
      <bottom/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medium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 style="thin">
        <color indexed="24"/>
      </right>
      <top/>
      <bottom style="medium">
        <color indexed="24"/>
      </bottom>
      <diagonal/>
    </border>
    <border>
      <left style="thin">
        <color rgb="FF409DAD"/>
      </left>
      <right/>
      <top style="thin">
        <color indexed="24"/>
      </top>
      <bottom style="thin">
        <color rgb="FF409DAD"/>
      </bottom>
      <diagonal/>
    </border>
    <border>
      <left/>
      <right/>
      <top style="thin">
        <color indexed="24"/>
      </top>
      <bottom style="thin">
        <color rgb="FF409DAD"/>
      </bottom>
      <diagonal/>
    </border>
    <border>
      <left/>
      <right style="thin">
        <color rgb="FF409DAD"/>
      </right>
      <top style="thin">
        <color indexed="24"/>
      </top>
      <bottom style="thin">
        <color rgb="FF409DA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28"/>
      </left>
      <right style="dotted">
        <color indexed="28"/>
      </right>
      <top style="dotted">
        <color indexed="28"/>
      </top>
      <bottom style="dotted">
        <color indexed="28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14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dashed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24"/>
      </top>
      <bottom/>
      <diagonal/>
    </border>
    <border>
      <left/>
      <right/>
      <top style="thin">
        <color indexed="24"/>
      </top>
      <bottom style="medium">
        <color indexed="24"/>
      </bottom>
      <diagonal/>
    </border>
    <border>
      <left/>
      <right style="thick">
        <color indexed="9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n">
        <color indexed="1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/>
      <top style="thin">
        <color indexed="24"/>
      </top>
      <bottom style="medium">
        <color indexed="24"/>
      </bottom>
      <diagonal/>
    </border>
    <border>
      <left/>
      <right style="thin">
        <color indexed="24"/>
      </right>
      <top style="thin">
        <color indexed="24"/>
      </top>
      <bottom style="medium">
        <color indexed="24"/>
      </bottom>
      <diagonal/>
    </border>
    <border>
      <left style="thin">
        <color indexed="24"/>
      </left>
      <right/>
      <top style="medium">
        <color indexed="24"/>
      </top>
      <bottom/>
      <diagonal/>
    </border>
    <border>
      <left/>
      <right/>
      <top style="medium">
        <color indexed="24"/>
      </top>
      <bottom/>
      <diagonal/>
    </border>
    <border>
      <left/>
      <right style="thin">
        <color indexed="24"/>
      </right>
      <top style="medium">
        <color indexed="2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4"/>
      </right>
      <top/>
      <bottom/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  <diagonal/>
    </border>
    <border>
      <left style="thin">
        <color rgb="FF00338D"/>
      </left>
      <right/>
      <top/>
      <bottom/>
      <diagonal/>
    </border>
    <border>
      <left/>
      <right style="thin">
        <color rgb="FF00338D"/>
      </right>
      <top/>
      <bottom/>
      <diagonal/>
    </border>
    <border>
      <left style="thin">
        <color rgb="FF00338D"/>
      </left>
      <right/>
      <top/>
      <bottom style="medium">
        <color rgb="FF00338D"/>
      </bottom>
      <diagonal/>
    </border>
    <border>
      <left/>
      <right/>
      <top/>
      <bottom style="medium">
        <color rgb="FF00338D"/>
      </bottom>
      <diagonal/>
    </border>
    <border>
      <left/>
      <right style="thin">
        <color rgb="FF00338D"/>
      </right>
      <top/>
      <bottom style="medium">
        <color rgb="FF00338D"/>
      </bottom>
      <diagonal/>
    </border>
    <border>
      <left style="thin">
        <color rgb="FF00338D"/>
      </left>
      <right/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 style="thin">
        <color rgb="FF00338D"/>
      </top>
      <bottom style="thin">
        <color rgb="FF00338D"/>
      </bottom>
      <diagonal/>
    </border>
    <border>
      <left style="thin">
        <color rgb="FF00338D"/>
      </left>
      <right/>
      <top/>
      <bottom style="thin">
        <color rgb="FF00338D"/>
      </bottom>
      <diagonal/>
    </border>
    <border>
      <left/>
      <right/>
      <top/>
      <bottom style="thin">
        <color rgb="FF00338D"/>
      </bottom>
      <diagonal/>
    </border>
    <border>
      <left/>
      <right style="thin">
        <color rgb="FF00338D"/>
      </right>
      <top/>
      <bottom style="thin">
        <color rgb="FF00338D"/>
      </bottom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 style="thin">
        <color rgb="FF00338D"/>
      </left>
      <right/>
      <top style="thin">
        <color rgb="FF00338D"/>
      </top>
      <bottom style="medium">
        <color rgb="FF00338D"/>
      </bottom>
      <diagonal/>
    </border>
    <border>
      <left/>
      <right/>
      <top style="thin">
        <color rgb="FF00338D"/>
      </top>
      <bottom style="medium">
        <color rgb="FF00338D"/>
      </bottom>
      <diagonal/>
    </border>
    <border>
      <left/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 style="thin">
        <color rgb="FF00338D"/>
      </left>
      <right/>
      <top style="thin">
        <color rgb="FF00338D"/>
      </top>
      <bottom/>
      <diagonal/>
    </border>
    <border>
      <left/>
      <right/>
      <top style="thin">
        <color rgb="FF00338D"/>
      </top>
      <bottom/>
      <diagonal/>
    </border>
    <border>
      <left style="thin">
        <color rgb="FF6D2077"/>
      </left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 style="thin">
        <color rgb="FF6D2077"/>
      </left>
      <right style="thin">
        <color rgb="FF00338D"/>
      </right>
      <top style="thin">
        <color rgb="FF00338D"/>
      </top>
      <bottom/>
      <diagonal/>
    </border>
    <border>
      <left style="thin">
        <color rgb="FF6D2077"/>
      </left>
      <right style="thin">
        <color rgb="FF00338D"/>
      </right>
      <top/>
      <bottom style="thin">
        <color rgb="FF00338D"/>
      </bottom>
      <diagonal/>
    </border>
    <border>
      <left style="thin">
        <color rgb="FF6D2077"/>
      </left>
      <right style="thin">
        <color rgb="FF00338D"/>
      </right>
      <top/>
      <bottom/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rgb="FF43B02A"/>
      </left>
      <right/>
      <top style="thin">
        <color rgb="FF00338D"/>
      </top>
      <bottom/>
      <diagonal/>
    </border>
    <border>
      <left style="thin">
        <color rgb="FF43B02A"/>
      </left>
      <right/>
      <top/>
      <bottom style="thin">
        <color indexed="24"/>
      </bottom>
      <diagonal/>
    </border>
    <border>
      <left style="thin">
        <color rgb="FF43B02A"/>
      </left>
      <right/>
      <top/>
      <bottom/>
      <diagonal/>
    </border>
    <border>
      <left style="thin">
        <color rgb="FF43B02A"/>
      </left>
      <right/>
      <top/>
      <bottom style="medium">
        <color indexed="24"/>
      </bottom>
      <diagonal/>
    </border>
    <border>
      <left style="thin">
        <color rgb="FF00338D"/>
      </left>
      <right/>
      <top/>
      <bottom style="thin">
        <color indexed="24"/>
      </bottom>
      <diagonal/>
    </border>
    <border>
      <left style="thin">
        <color rgb="FF00338D"/>
      </left>
      <right/>
      <top style="thin">
        <color indexed="24"/>
      </top>
      <bottom style="medium">
        <color indexed="24"/>
      </bottom>
      <diagonal/>
    </border>
    <border>
      <left style="thin">
        <color rgb="FF6D2077"/>
      </left>
      <right style="thin">
        <color rgb="FF00338D"/>
      </right>
      <top/>
      <bottom style="thin">
        <color indexed="24"/>
      </bottom>
      <diagonal/>
    </border>
    <border>
      <left style="thin">
        <color rgb="FF6D2077"/>
      </left>
      <right style="thin">
        <color rgb="FF00338D"/>
      </right>
      <top style="thin">
        <color indexed="24"/>
      </top>
      <bottom style="medium">
        <color indexed="24"/>
      </bottom>
      <diagonal/>
    </border>
    <border>
      <left/>
      <right style="thin">
        <color rgb="FF00338D"/>
      </right>
      <top style="thin">
        <color rgb="FF409DAD"/>
      </top>
      <bottom/>
      <diagonal/>
    </border>
    <border>
      <left style="thin">
        <color rgb="FF00338D"/>
      </left>
      <right/>
      <top style="thin">
        <color rgb="FF409DAD"/>
      </top>
      <bottom/>
      <diagonal/>
    </border>
    <border>
      <left style="thin">
        <color rgb="FF00338D"/>
      </left>
      <right/>
      <top style="thin">
        <color indexed="24"/>
      </top>
      <bottom/>
      <diagonal/>
    </border>
    <border>
      <left style="thin">
        <color rgb="FF00338D"/>
      </left>
      <right/>
      <top/>
      <bottom style="medium">
        <color indexed="24"/>
      </bottom>
      <diagonal/>
    </border>
    <border>
      <left style="thin">
        <color rgb="FFEAAA00"/>
      </left>
      <right/>
      <top style="thin">
        <color rgb="FF00338D"/>
      </top>
      <bottom/>
      <diagonal/>
    </border>
    <border>
      <left style="thin">
        <color rgb="FFEAAA00"/>
      </left>
      <right/>
      <top/>
      <bottom style="thin">
        <color rgb="FF00338D"/>
      </bottom>
      <diagonal/>
    </border>
    <border>
      <left style="thin">
        <color rgb="FFEAAA00"/>
      </left>
      <right/>
      <top/>
      <bottom/>
      <diagonal/>
    </border>
    <border>
      <left style="thin">
        <color rgb="FFEAAA00"/>
      </left>
      <right/>
      <top style="thin">
        <color indexed="24"/>
      </top>
      <bottom/>
      <diagonal/>
    </border>
    <border>
      <left style="thin">
        <color rgb="FFEAAA00"/>
      </left>
      <right/>
      <top style="thin">
        <color indexed="24"/>
      </top>
      <bottom style="medium">
        <color indexed="24"/>
      </bottom>
      <diagonal/>
    </border>
    <border>
      <left style="thin">
        <color rgb="FFEAAA00"/>
      </left>
      <right/>
      <top/>
      <bottom style="medium">
        <color indexed="24"/>
      </bottom>
      <diagonal/>
    </border>
    <border>
      <left style="thin">
        <color rgb="FF6D2077"/>
      </left>
      <right/>
      <top style="thin">
        <color rgb="FF00338D"/>
      </top>
      <bottom/>
      <diagonal/>
    </border>
    <border>
      <left style="thin">
        <color rgb="FF6D2077"/>
      </left>
      <right/>
      <top/>
      <bottom style="thin">
        <color rgb="FF00338D"/>
      </bottom>
      <diagonal/>
    </border>
    <border>
      <left style="thin">
        <color rgb="FF6D2077"/>
      </left>
      <right/>
      <top/>
      <bottom/>
      <diagonal/>
    </border>
    <border>
      <left style="thin">
        <color rgb="FF6D2077"/>
      </left>
      <right/>
      <top style="thin">
        <color indexed="24"/>
      </top>
      <bottom/>
      <diagonal/>
    </border>
    <border>
      <left style="thin">
        <color rgb="FF6D2077"/>
      </left>
      <right/>
      <top style="thin">
        <color indexed="24"/>
      </top>
      <bottom style="medium">
        <color indexed="24"/>
      </bottom>
      <diagonal/>
    </border>
    <border>
      <left style="thin">
        <color rgb="FF6D2077"/>
      </left>
      <right/>
      <top/>
      <bottom style="medium">
        <color indexed="24"/>
      </bottom>
      <diagonal/>
    </border>
    <border>
      <left style="thin">
        <color rgb="FF43B02A"/>
      </left>
      <right style="thin">
        <color rgb="FF00338D"/>
      </right>
      <top style="thin">
        <color rgb="FF00338D"/>
      </top>
      <bottom/>
      <diagonal/>
    </border>
    <border>
      <left style="thin">
        <color rgb="FF43B02A"/>
      </left>
      <right style="thin">
        <color rgb="FF00338D"/>
      </right>
      <top/>
      <bottom style="thin">
        <color rgb="FF00338D"/>
      </bottom>
      <diagonal/>
    </border>
    <border>
      <left style="thin">
        <color rgb="FF43B02A"/>
      </left>
      <right style="thin">
        <color rgb="FF00338D"/>
      </right>
      <top/>
      <bottom/>
      <diagonal/>
    </border>
    <border>
      <left style="thin">
        <color rgb="FF43B02A"/>
      </left>
      <right style="thin">
        <color rgb="FF00338D"/>
      </right>
      <top style="thin">
        <color indexed="24"/>
      </top>
      <bottom/>
      <diagonal/>
    </border>
    <border>
      <left style="thin">
        <color rgb="FF43B02A"/>
      </left>
      <right style="thin">
        <color rgb="FF00338D"/>
      </right>
      <top style="thin">
        <color indexed="24"/>
      </top>
      <bottom style="medium">
        <color indexed="24"/>
      </bottom>
      <diagonal/>
    </border>
    <border>
      <left style="thin">
        <color rgb="FF43B02A"/>
      </left>
      <right style="thin">
        <color rgb="FF00338D"/>
      </right>
      <top/>
      <bottom style="medium">
        <color indexed="24"/>
      </bottom>
      <diagonal/>
    </border>
    <border>
      <left style="thin">
        <color rgb="FF00338D"/>
      </left>
      <right style="thin">
        <color rgb="FF00338D"/>
      </right>
      <top/>
      <bottom/>
      <diagonal/>
    </border>
    <border>
      <left/>
      <right style="thin">
        <color rgb="FF00338D"/>
      </right>
      <top style="thin">
        <color rgb="FF00338D"/>
      </top>
      <bottom/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2097">
    <xf numFmtId="0" fontId="0" fillId="0" borderId="0"/>
    <xf numFmtId="9" fontId="7" fillId="0" borderId="0" applyFont="0" applyFill="0" applyBorder="0" applyAlignment="0" applyProtection="0"/>
    <xf numFmtId="0" fontId="38" fillId="0" borderId="0"/>
    <xf numFmtId="0" fontId="40" fillId="0" borderId="0" applyFill="0" applyBorder="0">
      <alignment horizontal="left" vertical="top"/>
    </xf>
    <xf numFmtId="176" fontId="40" fillId="0" borderId="0" applyFill="0" applyBorder="0">
      <alignment horizontal="right" vertical="top"/>
    </xf>
    <xf numFmtId="0" fontId="7" fillId="0" borderId="0"/>
    <xf numFmtId="0" fontId="7" fillId="0" borderId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0" fontId="7" fillId="37" borderId="0"/>
    <xf numFmtId="0" fontId="17" fillId="37" borderId="0"/>
    <xf numFmtId="0" fontId="18" fillId="37" borderId="0"/>
    <xf numFmtId="0" fontId="41" fillId="37" borderId="0"/>
    <xf numFmtId="0" fontId="42" fillId="37" borderId="0"/>
    <xf numFmtId="0" fontId="43" fillId="37" borderId="0"/>
    <xf numFmtId="0" fontId="11" fillId="37" borderId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7" fillId="38" borderId="21"/>
    <xf numFmtId="4" fontId="7" fillId="38" borderId="0"/>
    <xf numFmtId="185" fontId="7" fillId="0" borderId="0" applyFont="0" applyFill="0" applyBorder="0" applyAlignment="0" applyProtection="0"/>
    <xf numFmtId="0" fontId="18" fillId="38" borderId="0"/>
    <xf numFmtId="0" fontId="44" fillId="0" borderId="0" applyNumberFormat="0" applyFill="0" applyBorder="0" applyAlignment="0" applyProtection="0"/>
    <xf numFmtId="0" fontId="7" fillId="39" borderId="0" applyNumberFormat="0" applyFont="0" applyAlignment="0" applyProtection="0"/>
    <xf numFmtId="186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Font="0" applyFill="0" applyBorder="0" applyProtection="0">
      <alignment horizontal="right"/>
    </xf>
    <xf numFmtId="189" fontId="7" fillId="0" borderId="0" applyFont="0" applyFill="0" applyBorder="0" applyProtection="0">
      <alignment horizontal="right"/>
    </xf>
    <xf numFmtId="0" fontId="45" fillId="0" borderId="0"/>
    <xf numFmtId="0" fontId="46" fillId="0" borderId="0"/>
    <xf numFmtId="0" fontId="7" fillId="37" borderId="0"/>
    <xf numFmtId="0" fontId="17" fillId="37" borderId="0"/>
    <xf numFmtId="0" fontId="18" fillId="37" borderId="0"/>
    <xf numFmtId="0" fontId="7" fillId="37" borderId="0"/>
    <xf numFmtId="0" fontId="42" fillId="37" borderId="0"/>
    <xf numFmtId="0" fontId="43" fillId="37" borderId="0"/>
    <xf numFmtId="0" fontId="11" fillId="37" borderId="0"/>
    <xf numFmtId="0" fontId="45" fillId="0" borderId="0"/>
    <xf numFmtId="0" fontId="47" fillId="0" borderId="0" applyNumberFormat="0" applyFill="0" applyBorder="0" applyProtection="0">
      <alignment vertical="top"/>
    </xf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9" fillId="0" borderId="23" applyNumberFormat="0" applyFill="0" applyProtection="0">
      <alignment horizontal="center"/>
    </xf>
    <xf numFmtId="0" fontId="49" fillId="0" borderId="23" applyNumberFormat="0" applyFill="0" applyProtection="0">
      <alignment horizontal="center"/>
    </xf>
    <xf numFmtId="0" fontId="49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centerContinuous"/>
    </xf>
    <xf numFmtId="0" fontId="51" fillId="0" borderId="0">
      <protection locked="0"/>
    </xf>
    <xf numFmtId="190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0" fontId="6" fillId="12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52" fillId="40" borderId="0" applyNumberFormat="0" applyBorder="0" applyAlignment="0" applyProtection="0"/>
    <xf numFmtId="0" fontId="6" fillId="16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6" fillId="20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52" fillId="42" borderId="0" applyNumberFormat="0" applyBorder="0" applyAlignment="0" applyProtection="0"/>
    <xf numFmtId="0" fontId="6" fillId="24" borderId="0" applyNumberFormat="0" applyBorder="0" applyAlignment="0" applyProtection="0"/>
    <xf numFmtId="0" fontId="52" fillId="43" borderId="0" applyNumberFormat="0" applyBorder="0" applyAlignment="0" applyProtection="0"/>
    <xf numFmtId="0" fontId="52" fillId="43" borderId="0" applyNumberFormat="0" applyBorder="0" applyAlignment="0" applyProtection="0"/>
    <xf numFmtId="0" fontId="52" fillId="43" borderId="0" applyNumberFormat="0" applyBorder="0" applyAlignment="0" applyProtection="0"/>
    <xf numFmtId="0" fontId="6" fillId="28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52" fillId="44" borderId="0" applyNumberFormat="0" applyBorder="0" applyAlignment="0" applyProtection="0"/>
    <xf numFmtId="0" fontId="6" fillId="32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2" fillId="45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6" fillId="13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6" fillId="1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52" fillId="47" borderId="0" applyNumberFormat="0" applyBorder="0" applyAlignment="0" applyProtection="0"/>
    <xf numFmtId="0" fontId="6" fillId="21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52" fillId="48" borderId="0" applyNumberFormat="0" applyBorder="0" applyAlignment="0" applyProtection="0"/>
    <xf numFmtId="0" fontId="6" fillId="25" borderId="0" applyNumberFormat="0" applyBorder="0" applyAlignment="0" applyProtection="0"/>
    <xf numFmtId="0" fontId="52" fillId="43" borderId="0" applyNumberFormat="0" applyBorder="0" applyAlignment="0" applyProtection="0"/>
    <xf numFmtId="0" fontId="52" fillId="43" borderId="0" applyNumberFormat="0" applyBorder="0" applyAlignment="0" applyProtection="0"/>
    <xf numFmtId="0" fontId="52" fillId="43" borderId="0" applyNumberFormat="0" applyBorder="0" applyAlignment="0" applyProtection="0"/>
    <xf numFmtId="0" fontId="6" fillId="29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52" fillId="46" borderId="0" applyNumberFormat="0" applyBorder="0" applyAlignment="0" applyProtection="0"/>
    <xf numFmtId="0" fontId="6" fillId="33" borderId="0" applyNumberFormat="0" applyBorder="0" applyAlignment="0" applyProtection="0"/>
    <xf numFmtId="0" fontId="52" fillId="49" borderId="0" applyNumberFormat="0" applyBorder="0" applyAlignment="0" applyProtection="0"/>
    <xf numFmtId="0" fontId="52" fillId="49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43" borderId="0" applyNumberFormat="0" applyBorder="0" applyAlignment="0" applyProtection="0"/>
    <xf numFmtId="0" fontId="52" fillId="46" borderId="0" applyNumberFormat="0" applyBorder="0" applyAlignment="0" applyProtection="0"/>
    <xf numFmtId="0" fontId="52" fillId="49" borderId="0" applyNumberFormat="0" applyBorder="0" applyAlignment="0" applyProtection="0"/>
    <xf numFmtId="0" fontId="37" fillId="14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53" fillId="50" borderId="0" applyNumberFormat="0" applyBorder="0" applyAlignment="0" applyProtection="0"/>
    <xf numFmtId="0" fontId="37" fillId="18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53" fillId="47" borderId="0" applyNumberFormat="0" applyBorder="0" applyAlignment="0" applyProtection="0"/>
    <xf numFmtId="0" fontId="37" fillId="22" borderId="0" applyNumberFormat="0" applyBorder="0" applyAlignment="0" applyProtection="0"/>
    <xf numFmtId="0" fontId="53" fillId="48" borderId="0" applyNumberFormat="0" applyBorder="0" applyAlignment="0" applyProtection="0"/>
    <xf numFmtId="0" fontId="53" fillId="48" borderId="0" applyNumberFormat="0" applyBorder="0" applyAlignment="0" applyProtection="0"/>
    <xf numFmtId="0" fontId="53" fillId="48" borderId="0" applyNumberFormat="0" applyBorder="0" applyAlignment="0" applyProtection="0"/>
    <xf numFmtId="0" fontId="37" fillId="26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37" fillId="30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37" fillId="34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0" borderId="0" applyNumberFormat="0" applyBorder="0" applyAlignment="0" applyProtection="0"/>
    <xf numFmtId="0" fontId="53" fillId="47" borderId="0" applyNumberFormat="0" applyBorder="0" applyAlignment="0" applyProtection="0"/>
    <xf numFmtId="0" fontId="53" fillId="48" borderId="0" applyNumberFormat="0" applyBorder="0" applyAlignment="0" applyProtection="0"/>
    <xf numFmtId="0" fontId="53" fillId="51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3" fillId="56" borderId="0" applyNumberFormat="0" applyBorder="0" applyAlignment="0" applyProtection="0"/>
    <xf numFmtId="0" fontId="37" fillId="11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3" fillId="57" borderId="0" applyNumberFormat="0" applyBorder="0" applyAlignment="0" applyProtection="0"/>
    <xf numFmtId="0" fontId="52" fillId="58" borderId="0" applyNumberFormat="0" applyBorder="0" applyAlignment="0" applyProtection="0"/>
    <xf numFmtId="0" fontId="52" fillId="59" borderId="0" applyNumberFormat="0" applyBorder="0" applyAlignment="0" applyProtection="0"/>
    <xf numFmtId="0" fontId="53" fillId="60" borderId="0" applyNumberFormat="0" applyBorder="0" applyAlignment="0" applyProtection="0"/>
    <xf numFmtId="0" fontId="37" fillId="15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3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3" borderId="0" applyNumberFormat="0" applyBorder="0" applyAlignment="0" applyProtection="0"/>
    <xf numFmtId="0" fontId="53" fillId="64" borderId="0" applyNumberFormat="0" applyBorder="0" applyAlignment="0" applyProtection="0"/>
    <xf numFmtId="0" fontId="37" fillId="19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3" fillId="65" borderId="0" applyNumberFormat="0" applyBorder="0" applyAlignment="0" applyProtection="0"/>
    <xf numFmtId="0" fontId="52" fillId="63" borderId="0" applyNumberFormat="0" applyBorder="0" applyAlignment="0" applyProtection="0"/>
    <xf numFmtId="0" fontId="52" fillId="64" borderId="0" applyNumberFormat="0" applyBorder="0" applyAlignment="0" applyProtection="0"/>
    <xf numFmtId="0" fontId="53" fillId="64" borderId="0" applyNumberFormat="0" applyBorder="0" applyAlignment="0" applyProtection="0"/>
    <xf numFmtId="0" fontId="37" fillId="23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3" fillId="51" borderId="0" applyNumberFormat="0" applyBorder="0" applyAlignment="0" applyProtection="0"/>
    <xf numFmtId="0" fontId="52" fillId="54" borderId="0" applyNumberFormat="0" applyBorder="0" applyAlignment="0" applyProtection="0"/>
    <xf numFmtId="0" fontId="52" fillId="55" borderId="0" applyNumberFormat="0" applyBorder="0" applyAlignment="0" applyProtection="0"/>
    <xf numFmtId="0" fontId="53" fillId="55" borderId="0" applyNumberFormat="0" applyBorder="0" applyAlignment="0" applyProtection="0"/>
    <xf numFmtId="0" fontId="37" fillId="27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3" fillId="52" borderId="0" applyNumberFormat="0" applyBorder="0" applyAlignment="0" applyProtection="0"/>
    <xf numFmtId="0" fontId="52" fillId="66" borderId="0" applyNumberFormat="0" applyBorder="0" applyAlignment="0" applyProtection="0"/>
    <xf numFmtId="0" fontId="52" fillId="59" borderId="0" applyNumberFormat="0" applyBorder="0" applyAlignment="0" applyProtection="0"/>
    <xf numFmtId="0" fontId="53" fillId="67" borderId="0" applyNumberFormat="0" applyBorder="0" applyAlignment="0" applyProtection="0"/>
    <xf numFmtId="0" fontId="37" fillId="31" borderId="0" applyNumberFormat="0" applyBorder="0" applyAlignment="0" applyProtection="0"/>
    <xf numFmtId="0" fontId="53" fillId="68" borderId="0" applyNumberFormat="0" applyBorder="0" applyAlignment="0" applyProtection="0"/>
    <xf numFmtId="0" fontId="53" fillId="68" borderId="0" applyNumberFormat="0" applyBorder="0" applyAlignment="0" applyProtection="0"/>
    <xf numFmtId="0" fontId="53" fillId="68" borderId="0" applyNumberFormat="0" applyBorder="0" applyAlignment="0" applyProtection="0"/>
    <xf numFmtId="2" fontId="54" fillId="69" borderId="0">
      <alignment vertical="center"/>
    </xf>
    <xf numFmtId="2" fontId="55" fillId="69" borderId="0">
      <alignment vertical="center"/>
    </xf>
    <xf numFmtId="0" fontId="7" fillId="64" borderId="0" applyNumberFormat="0" applyFont="0" applyBorder="0" applyAlignment="0" applyProtection="0"/>
    <xf numFmtId="0" fontId="7" fillId="64" borderId="0" applyNumberFormat="0" applyFont="0" applyBorder="0" applyAlignment="0" applyProtection="0"/>
    <xf numFmtId="0" fontId="7" fillId="64" borderId="0" applyNumberFormat="0" applyFont="0" applyBorder="0" applyAlignment="0" applyProtection="0"/>
    <xf numFmtId="0" fontId="7" fillId="64" borderId="0" applyNumberFormat="0" applyFont="0" applyBorder="0" applyAlignment="0" applyProtection="0"/>
    <xf numFmtId="0" fontId="27" fillId="5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192" fontId="57" fillId="0" borderId="0" applyNumberFormat="0" applyFill="0" applyBorder="0" applyAlignment="0"/>
    <xf numFmtId="5" fontId="58" fillId="0" borderId="24" applyAlignment="0" applyProtection="0"/>
    <xf numFmtId="49" fontId="59" fillId="0" borderId="0" applyFont="0" applyFill="0" applyBorder="0" applyAlignment="0" applyProtection="0">
      <alignment horizontal="left"/>
    </xf>
    <xf numFmtId="193" fontId="19" fillId="0" borderId="0" applyAlignment="0" applyProtection="0"/>
    <xf numFmtId="172" fontId="11" fillId="0" borderId="0" applyFill="0" applyBorder="0" applyAlignment="0" applyProtection="0"/>
    <xf numFmtId="49" fontId="11" fillId="0" borderId="0" applyNumberFormat="0" applyAlignment="0" applyProtection="0">
      <alignment horizontal="left"/>
    </xf>
    <xf numFmtId="49" fontId="60" fillId="0" borderId="7" applyNumberFormat="0" applyAlignment="0" applyProtection="0">
      <alignment horizontal="left" wrapText="1"/>
    </xf>
    <xf numFmtId="49" fontId="60" fillId="0" borderId="0" applyNumberFormat="0" applyAlignment="0" applyProtection="0">
      <alignment horizontal="left" wrapText="1"/>
    </xf>
    <xf numFmtId="49" fontId="61" fillId="0" borderId="0" applyAlignment="0" applyProtection="0">
      <alignment horizontal="left"/>
    </xf>
    <xf numFmtId="0" fontId="62" fillId="42" borderId="0" applyNumberFormat="0" applyBorder="0" applyAlignment="0" applyProtection="0"/>
    <xf numFmtId="194" fontId="63" fillId="70" borderId="25" applyNumberFormat="0">
      <alignment vertical="center"/>
    </xf>
    <xf numFmtId="195" fontId="63" fillId="38" borderId="25" applyNumberFormat="0">
      <alignment vertical="center"/>
    </xf>
    <xf numFmtId="1" fontId="7" fillId="71" borderId="25" applyNumberFormat="0">
      <alignment vertical="center"/>
    </xf>
    <xf numFmtId="194" fontId="63" fillId="72" borderId="25" applyNumberFormat="0">
      <alignment vertical="center"/>
    </xf>
    <xf numFmtId="194" fontId="63" fillId="37" borderId="25" applyNumberFormat="0">
      <alignment vertical="center"/>
    </xf>
    <xf numFmtId="3" fontId="63" fillId="0" borderId="25" applyNumberFormat="0">
      <alignment vertical="center"/>
    </xf>
    <xf numFmtId="196" fontId="7" fillId="0" borderId="0" applyFill="0" applyBorder="0" applyAlignment="0"/>
    <xf numFmtId="196" fontId="7" fillId="0" borderId="0" applyFill="0" applyBorder="0" applyAlignment="0"/>
    <xf numFmtId="196" fontId="7" fillId="0" borderId="0" applyFill="0" applyBorder="0" applyAlignment="0"/>
    <xf numFmtId="196" fontId="7" fillId="0" borderId="0" applyFill="0" applyBorder="0" applyAlignment="0"/>
    <xf numFmtId="196" fontId="7" fillId="0" borderId="0" applyFill="0" applyBorder="0" applyAlignment="0"/>
    <xf numFmtId="38" fontId="63" fillId="0" borderId="0"/>
    <xf numFmtId="194" fontId="64" fillId="0" borderId="26"/>
    <xf numFmtId="0" fontId="31" fillId="8" borderId="15" applyNumberFormat="0" applyAlignment="0" applyProtection="0"/>
    <xf numFmtId="0" fontId="65" fillId="73" borderId="27" applyNumberFormat="0" applyAlignment="0" applyProtection="0"/>
    <xf numFmtId="0" fontId="65" fillId="73" borderId="27" applyNumberFormat="0" applyAlignment="0" applyProtection="0"/>
    <xf numFmtId="0" fontId="65" fillId="73" borderId="27" applyNumberFormat="0" applyAlignment="0" applyProtection="0"/>
    <xf numFmtId="0" fontId="65" fillId="73" borderId="27" applyNumberFormat="0" applyAlignment="0" applyProtection="0"/>
    <xf numFmtId="38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0" fontId="67" fillId="74" borderId="28" applyNumberFormat="0" applyAlignment="0" applyProtection="0"/>
    <xf numFmtId="0" fontId="68" fillId="0" borderId="29" applyNumberFormat="0" applyFill="0" applyAlignment="0" applyProtection="0"/>
    <xf numFmtId="0" fontId="51" fillId="0" borderId="30">
      <protection locked="0"/>
    </xf>
    <xf numFmtId="0" fontId="33" fillId="9" borderId="18" applyNumberFormat="0" applyAlignment="0" applyProtection="0"/>
    <xf numFmtId="0" fontId="67" fillId="74" borderId="28" applyNumberFormat="0" applyAlignment="0" applyProtection="0"/>
    <xf numFmtId="0" fontId="67" fillId="74" borderId="28" applyNumberFormat="0" applyAlignment="0" applyProtection="0"/>
    <xf numFmtId="0" fontId="67" fillId="74" borderId="28" applyNumberFormat="0" applyAlignment="0" applyProtection="0"/>
    <xf numFmtId="197" fontId="51" fillId="0" borderId="0" applyFont="0" applyFill="0" applyBorder="0" applyAlignment="0" applyProtection="0"/>
    <xf numFmtId="198" fontId="69" fillId="0" borderId="5" applyNumberFormat="0" applyFill="0" applyBorder="0" applyAlignment="0" applyProtection="0">
      <alignment horizontal="right" vertical="center"/>
    </xf>
    <xf numFmtId="0" fontId="17" fillId="0" borderId="31">
      <alignment horizontal="center" vertical="top" wrapText="1"/>
    </xf>
    <xf numFmtId="0" fontId="17" fillId="0" borderId="0" applyNumberFormat="0" applyFill="0" applyBorder="0" applyAlignment="0" applyProtection="0"/>
    <xf numFmtId="197" fontId="51" fillId="75" borderId="0" applyNumberFormat="0" applyFont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0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46" fillId="0" borderId="0"/>
    <xf numFmtId="0" fontId="72" fillId="0" borderId="0" applyNumberFormat="0" applyAlignment="0">
      <alignment horizontal="left"/>
    </xf>
    <xf numFmtId="0" fontId="72" fillId="0" borderId="0" applyNumberFormat="0" applyAlignment="0">
      <alignment horizontal="left"/>
    </xf>
    <xf numFmtId="0" fontId="72" fillId="0" borderId="0" applyNumberFormat="0" applyAlignment="0">
      <alignment horizontal="left"/>
    </xf>
    <xf numFmtId="0" fontId="73" fillId="0" borderId="0">
      <alignment horizontal="left" vertical="center" indent="2"/>
    </xf>
    <xf numFmtId="6" fontId="66" fillId="0" borderId="0" applyFont="0" applyFill="0" applyBorder="0" applyAlignment="0" applyProtection="0"/>
    <xf numFmtId="8" fontId="66" fillId="0" borderId="0" applyFont="0" applyFill="0" applyBorder="0" applyAlignment="0" applyProtection="0"/>
    <xf numFmtId="8" fontId="74" fillId="0" borderId="32">
      <protection locked="0"/>
    </xf>
    <xf numFmtId="16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0" fillId="0" borderId="0" applyFont="0" applyFill="0" applyBorder="0" applyAlignment="0" applyProtection="0"/>
    <xf numFmtId="0" fontId="71" fillId="0" borderId="0" applyNumberFormat="0" applyFill="0" applyBorder="0" applyAlignment="0" applyProtection="0"/>
    <xf numFmtId="194" fontId="76" fillId="0" borderId="0">
      <protection locked="0"/>
    </xf>
    <xf numFmtId="194" fontId="77" fillId="0" borderId="26">
      <protection locked="0"/>
    </xf>
    <xf numFmtId="15" fontId="66" fillId="0" borderId="0" applyFont="0" applyFill="0" applyBorder="0" applyAlignment="0" applyProtection="0">
      <alignment horizontal="left"/>
    </xf>
    <xf numFmtId="200" fontId="66" fillId="0" borderId="0" applyFont="0" applyFill="0" applyBorder="0" applyProtection="0">
      <alignment horizontal="left"/>
    </xf>
    <xf numFmtId="14" fontId="51" fillId="0" borderId="0">
      <protection locked="0"/>
    </xf>
    <xf numFmtId="175" fontId="78" fillId="0" borderId="0" applyFont="0" applyFill="0" applyBorder="0" applyAlignment="0" applyProtection="0">
      <protection locked="0"/>
    </xf>
    <xf numFmtId="39" fontId="46" fillId="0" borderId="0" applyFont="0" applyFill="0" applyBorder="0" applyAlignment="0" applyProtection="0"/>
    <xf numFmtId="201" fontId="79" fillId="0" borderId="0" applyFont="0" applyFill="0" applyBorder="0" applyAlignment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202" fontId="7" fillId="0" borderId="0" applyFont="0" applyFill="0" applyBorder="0" applyAlignment="0" applyProtection="0"/>
    <xf numFmtId="167" fontId="52" fillId="0" borderId="0" applyFont="0" applyFill="0" applyBorder="0" applyAlignment="0" applyProtection="0"/>
    <xf numFmtId="194" fontId="80" fillId="0" borderId="33" applyProtection="0">
      <protection locked="0"/>
    </xf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81" fillId="76" borderId="0" applyNumberFormat="0" applyBorder="0" applyAlignment="0" applyProtection="0"/>
    <xf numFmtId="0" fontId="81" fillId="77" borderId="0" applyNumberFormat="0" applyBorder="0" applyAlignment="0" applyProtection="0"/>
    <xf numFmtId="0" fontId="81" fillId="78" borderId="0" applyNumberFormat="0" applyBorder="0" applyAlignment="0" applyProtection="0"/>
    <xf numFmtId="0" fontId="82" fillId="0" borderId="0" applyNumberFormat="0" applyFill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0" fontId="53" fillId="65" borderId="0" applyNumberFormat="0" applyBorder="0" applyAlignment="0" applyProtection="0"/>
    <xf numFmtId="0" fontId="53" fillId="51" borderId="0" applyNumberFormat="0" applyBorder="0" applyAlignment="0" applyProtection="0"/>
    <xf numFmtId="0" fontId="53" fillId="52" borderId="0" applyNumberFormat="0" applyBorder="0" applyAlignment="0" applyProtection="0"/>
    <xf numFmtId="0" fontId="53" fillId="68" borderId="0" applyNumberFormat="0" applyBorder="0" applyAlignment="0" applyProtection="0"/>
    <xf numFmtId="0" fontId="83" fillId="0" borderId="0" applyNumberFormat="0" applyAlignment="0">
      <alignment horizontal="left"/>
    </xf>
    <xf numFmtId="0" fontId="83" fillId="0" borderId="0" applyNumberFormat="0" applyAlignment="0">
      <alignment horizontal="left"/>
    </xf>
    <xf numFmtId="0" fontId="83" fillId="0" borderId="0" applyNumberFormat="0" applyAlignment="0">
      <alignment horizontal="left"/>
    </xf>
    <xf numFmtId="0" fontId="84" fillId="45" borderId="27" applyNumberFormat="0" applyAlignment="0" applyProtection="0"/>
    <xf numFmtId="197" fontId="85" fillId="0" borderId="0">
      <alignment horizontal="right"/>
    </xf>
    <xf numFmtId="203" fontId="85" fillId="0" borderId="0">
      <alignment horizontal="right"/>
    </xf>
    <xf numFmtId="199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0" fontId="63" fillId="79" borderId="34" applyNumberFormat="0">
      <alignment vertical="center"/>
    </xf>
    <xf numFmtId="0" fontId="3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7" fontId="40" fillId="0" borderId="0" applyFill="0" applyBorder="0">
      <alignment horizontal="right" vertical="top"/>
    </xf>
    <xf numFmtId="205" fontId="87" fillId="0" borderId="0" applyFill="0" applyBorder="0">
      <alignment horizontal="right" vertical="top"/>
    </xf>
    <xf numFmtId="0" fontId="88" fillId="0" borderId="35">
      <alignment horizontal="right" wrapText="1"/>
    </xf>
    <xf numFmtId="206" fontId="89" fillId="0" borderId="35">
      <alignment horizontal="left"/>
    </xf>
    <xf numFmtId="206" fontId="87" fillId="0" borderId="0">
      <alignment horizontal="center"/>
    </xf>
    <xf numFmtId="206" fontId="90" fillId="0" borderId="35">
      <alignment horizontal="center"/>
    </xf>
    <xf numFmtId="0" fontId="87" fillId="0" borderId="0" applyFill="0" applyBorder="0">
      <alignment horizontal="left" vertical="top" wrapText="1"/>
    </xf>
    <xf numFmtId="0" fontId="91" fillId="0" borderId="0">
      <alignment horizontal="left" vertical="top" wrapText="1"/>
    </xf>
    <xf numFmtId="0" fontId="92" fillId="0" borderId="0">
      <alignment horizontal="left" vertical="top" wrapText="1"/>
    </xf>
    <xf numFmtId="0" fontId="63" fillId="37" borderId="36" applyNumberFormat="0">
      <alignment vertical="center"/>
    </xf>
    <xf numFmtId="207" fontId="63" fillId="80" borderId="37" applyNumberFormat="0">
      <alignment vertical="center"/>
    </xf>
    <xf numFmtId="0" fontId="93" fillId="0" borderId="0">
      <protection locked="0"/>
    </xf>
    <xf numFmtId="0" fontId="26" fillId="4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38" fontId="94" fillId="37" borderId="0" applyNumberFormat="0" applyBorder="0" applyAlignment="0" applyProtection="0"/>
    <xf numFmtId="0" fontId="95" fillId="37" borderId="38" applyNumberFormat="0">
      <alignment vertical="center"/>
    </xf>
    <xf numFmtId="197" fontId="96" fillId="81" borderId="0" applyNumberFormat="0" applyFont="0" applyBorder="0" applyAlignment="0" applyProtection="0"/>
    <xf numFmtId="0" fontId="17" fillId="0" borderId="39"/>
    <xf numFmtId="0" fontId="17" fillId="0" borderId="39"/>
    <xf numFmtId="0" fontId="17" fillId="0" borderId="39"/>
    <xf numFmtId="0" fontId="8" fillId="0" borderId="40" applyNumberFormat="0" applyAlignment="0" applyProtection="0">
      <alignment horizontal="left" vertical="center"/>
    </xf>
    <xf numFmtId="0" fontId="8" fillId="0" borderId="41">
      <alignment horizontal="left" vertical="center"/>
    </xf>
    <xf numFmtId="0" fontId="23" fillId="0" borderId="12" applyNumberFormat="0" applyFill="0" applyAlignment="0" applyProtection="0"/>
    <xf numFmtId="0" fontId="97" fillId="0" borderId="42" applyNumberFormat="0" applyFill="0" applyAlignment="0" applyProtection="0"/>
    <xf numFmtId="0" fontId="97" fillId="0" borderId="42" applyNumberFormat="0" applyFill="0" applyAlignment="0" applyProtection="0"/>
    <xf numFmtId="0" fontId="97" fillId="0" borderId="42" applyNumberFormat="0" applyFill="0" applyAlignment="0" applyProtection="0"/>
    <xf numFmtId="0" fontId="24" fillId="0" borderId="13" applyNumberFormat="0" applyFill="0" applyAlignment="0" applyProtection="0"/>
    <xf numFmtId="0" fontId="98" fillId="0" borderId="43" applyNumberFormat="0" applyFill="0" applyAlignment="0" applyProtection="0"/>
    <xf numFmtId="0" fontId="98" fillId="0" borderId="43" applyNumberFormat="0" applyFill="0" applyAlignment="0" applyProtection="0"/>
    <xf numFmtId="0" fontId="98" fillId="0" borderId="43" applyNumberFormat="0" applyFill="0" applyAlignment="0" applyProtection="0"/>
    <xf numFmtId="0" fontId="25" fillId="0" borderId="1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82" fillId="0" borderId="44" applyNumberFormat="0" applyFill="0" applyAlignment="0" applyProtection="0"/>
    <xf numFmtId="0" fontId="2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99" fillId="0" borderId="0">
      <protection locked="0"/>
    </xf>
    <xf numFmtId="0" fontId="99" fillId="0" borderId="0"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56" fillId="41" borderId="0" applyNumberFormat="0" applyBorder="0" applyAlignment="0" applyProtection="0"/>
    <xf numFmtId="172" fontId="102" fillId="0" borderId="45" applyFill="0" applyBorder="0" applyAlignment="0">
      <alignment horizontal="center"/>
      <protection locked="0"/>
    </xf>
    <xf numFmtId="10" fontId="94" fillId="38" borderId="46" applyNumberFormat="0" applyBorder="0" applyAlignment="0" applyProtection="0"/>
    <xf numFmtId="175" fontId="102" fillId="0" borderId="0" applyFill="0" applyBorder="0" applyAlignment="0">
      <protection locked="0"/>
    </xf>
    <xf numFmtId="167" fontId="63" fillId="82" borderId="0" applyNumberFormat="0">
      <alignment vertical="center"/>
      <protection locked="0"/>
    </xf>
    <xf numFmtId="0" fontId="103" fillId="83" borderId="47" applyNumberFormat="0">
      <alignment vertical="center"/>
      <protection locked="0"/>
    </xf>
    <xf numFmtId="38" fontId="64" fillId="84" borderId="46"/>
    <xf numFmtId="38" fontId="64" fillId="84" borderId="46"/>
    <xf numFmtId="201" fontId="102" fillId="0" borderId="0" applyFill="0" applyBorder="0" applyAlignment="0" applyProtection="0">
      <protection locked="0"/>
    </xf>
    <xf numFmtId="0" fontId="104" fillId="0" borderId="0"/>
    <xf numFmtId="38" fontId="105" fillId="0" borderId="0"/>
    <xf numFmtId="38" fontId="106" fillId="0" borderId="0"/>
    <xf numFmtId="38" fontId="107" fillId="0" borderId="0"/>
    <xf numFmtId="38" fontId="108" fillId="0" borderId="0"/>
    <xf numFmtId="0" fontId="109" fillId="0" borderId="0"/>
    <xf numFmtId="0" fontId="109" fillId="0" borderId="0"/>
    <xf numFmtId="0" fontId="110" fillId="0" borderId="0">
      <alignment horizontal="right"/>
    </xf>
    <xf numFmtId="174" fontId="111" fillId="0" borderId="0" applyFont="0" applyFill="0" applyBorder="0" applyAlignment="0" applyProtection="0"/>
    <xf numFmtId="0" fontId="111" fillId="0" borderId="0">
      <alignment horizontal="left" indent="1"/>
    </xf>
    <xf numFmtId="0" fontId="111" fillId="0" borderId="0">
      <alignment horizontal="left" indent="2"/>
    </xf>
    <xf numFmtId="174" fontId="111" fillId="0" borderId="0" applyFill="0" applyBorder="0" applyAlignment="0" applyProtection="0">
      <alignment horizontal="right"/>
    </xf>
    <xf numFmtId="208" fontId="112" fillId="0" borderId="0">
      <alignment horizontal="right"/>
    </xf>
    <xf numFmtId="49" fontId="112" fillId="0" borderId="0">
      <alignment horizontal="left"/>
    </xf>
    <xf numFmtId="0" fontId="113" fillId="0" borderId="0" applyFill="0" applyBorder="0" applyAlignment="0" applyProtection="0"/>
    <xf numFmtId="0" fontId="114" fillId="0" borderId="0" applyNumberFormat="0" applyFont="0" applyFill="0" applyBorder="0" applyProtection="0">
      <alignment horizontal="left" vertical="center"/>
    </xf>
    <xf numFmtId="0" fontId="32" fillId="0" borderId="17" applyNumberFormat="0" applyFill="0" applyAlignment="0" applyProtection="0"/>
    <xf numFmtId="0" fontId="68" fillId="0" borderId="29" applyNumberFormat="0" applyFill="0" applyAlignment="0" applyProtection="0"/>
    <xf numFmtId="0" fontId="68" fillId="0" borderId="29" applyNumberFormat="0" applyFill="0" applyAlignment="0" applyProtection="0"/>
    <xf numFmtId="0" fontId="68" fillId="0" borderId="29" applyNumberFormat="0" applyFill="0" applyAlignment="0" applyProtection="0"/>
    <xf numFmtId="190" fontId="51" fillId="0" borderId="0" applyFont="0" applyFill="0" applyBorder="0" applyAlignment="0" applyProtection="0"/>
    <xf numFmtId="0" fontId="51" fillId="0" borderId="0">
      <protection locked="0"/>
    </xf>
    <xf numFmtId="209" fontId="51" fillId="0" borderId="0" applyFont="0" applyFill="0" applyBorder="0" applyAlignment="0" applyProtection="0"/>
    <xf numFmtId="211" fontId="116" fillId="0" borderId="0" applyFont="0" applyFill="0" applyBorder="0" applyAlignment="0" applyProtection="0"/>
    <xf numFmtId="175" fontId="114" fillId="0" borderId="0" applyFill="0" applyBorder="0" applyAlignment="0" applyProtection="0"/>
    <xf numFmtId="0" fontId="51" fillId="0" borderId="0">
      <protection locked="0"/>
    </xf>
    <xf numFmtId="0" fontId="51" fillId="0" borderId="0">
      <protection locked="0"/>
    </xf>
    <xf numFmtId="0" fontId="103" fillId="70" borderId="48" applyNumberFormat="0" applyFill="0" applyAlignment="0" applyProtection="0">
      <alignment vertical="center"/>
      <protection locked="0"/>
    </xf>
    <xf numFmtId="0" fontId="15" fillId="0" borderId="0" applyNumberFormat="0" applyBorder="0">
      <alignment horizontal="left" vertical="top"/>
    </xf>
    <xf numFmtId="0" fontId="28" fillId="6" borderId="0" applyNumberFormat="0" applyBorder="0" applyAlignment="0" applyProtection="0"/>
    <xf numFmtId="0" fontId="117" fillId="39" borderId="0" applyNumberFormat="0" applyBorder="0" applyAlignment="0" applyProtection="0"/>
    <xf numFmtId="0" fontId="117" fillId="39" borderId="0" applyNumberFormat="0" applyBorder="0" applyAlignment="0" applyProtection="0"/>
    <xf numFmtId="0" fontId="117" fillId="39" borderId="0" applyNumberFormat="0" applyBorder="0" applyAlignment="0" applyProtection="0"/>
    <xf numFmtId="197" fontId="118" fillId="83" borderId="0" applyNumberFormat="0" applyFont="0" applyBorder="0" applyAlignment="0" applyProtection="0"/>
    <xf numFmtId="0" fontId="119" fillId="0" borderId="0"/>
    <xf numFmtId="3" fontId="120" fillId="0" borderId="0"/>
    <xf numFmtId="212" fontId="51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92" fontId="63" fillId="0" borderId="0" applyFill="0" applyBorder="0" applyAlignmen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0" fillId="0" borderId="0"/>
    <xf numFmtId="0" fontId="70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3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0" fillId="0" borderId="0"/>
    <xf numFmtId="0" fontId="70" fillId="0" borderId="0"/>
    <xf numFmtId="0" fontId="6" fillId="0" borderId="0"/>
    <xf numFmtId="0" fontId="6" fillId="0" borderId="0"/>
    <xf numFmtId="0" fontId="70" fillId="0" borderId="0"/>
    <xf numFmtId="0" fontId="6" fillId="0" borderId="0"/>
    <xf numFmtId="0" fontId="7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37" fontId="109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1" fillId="0" borderId="0">
      <alignment vertical="center"/>
    </xf>
    <xf numFmtId="0" fontId="6" fillId="0" borderId="0"/>
    <xf numFmtId="0" fontId="122" fillId="0" borderId="0"/>
    <xf numFmtId="0" fontId="7" fillId="0" borderId="0"/>
    <xf numFmtId="0" fontId="7" fillId="0" borderId="0"/>
    <xf numFmtId="0" fontId="123" fillId="0" borderId="0"/>
    <xf numFmtId="0" fontId="7" fillId="0" borderId="0"/>
    <xf numFmtId="0" fontId="6" fillId="0" borderId="0"/>
    <xf numFmtId="0" fontId="6" fillId="0" borderId="0"/>
    <xf numFmtId="0" fontId="1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0" fillId="0" borderId="0"/>
    <xf numFmtId="0" fontId="75" fillId="0" borderId="0"/>
    <xf numFmtId="0" fontId="125" fillId="85" borderId="4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6" fillId="10" borderId="19" applyNumberFormat="0" applyFont="0" applyAlignment="0" applyProtection="0"/>
    <xf numFmtId="0" fontId="6" fillId="10" borderId="19" applyNumberFormat="0" applyFont="0" applyAlignment="0" applyProtection="0"/>
    <xf numFmtId="0" fontId="6" fillId="10" borderId="19" applyNumberFormat="0" applyFont="0" applyAlignment="0" applyProtection="0"/>
    <xf numFmtId="0" fontId="6" fillId="10" borderId="19" applyNumberFormat="0" applyFont="0" applyAlignment="0" applyProtection="0"/>
    <xf numFmtId="0" fontId="6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6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52" fillId="10" borderId="19" applyNumberFormat="0" applyFont="0" applyAlignment="0" applyProtection="0"/>
    <xf numFmtId="0" fontId="7" fillId="0" borderId="0"/>
    <xf numFmtId="174" fontId="111" fillId="0" borderId="0" applyFont="0" applyFill="0" applyBorder="0" applyProtection="0">
      <alignment horizontal="right" vertical="center"/>
    </xf>
    <xf numFmtId="0" fontId="17" fillId="0" borderId="31">
      <alignment horizontal="left"/>
    </xf>
    <xf numFmtId="0" fontId="17" fillId="0" borderId="31">
      <alignment horizontal="left"/>
    </xf>
    <xf numFmtId="0" fontId="17" fillId="0" borderId="31">
      <alignment horizontal="left"/>
    </xf>
    <xf numFmtId="0" fontId="30" fillId="8" borderId="16" applyNumberFormat="0" applyAlignment="0" applyProtection="0"/>
    <xf numFmtId="0" fontId="126" fillId="73" borderId="36" applyNumberFormat="0" applyAlignment="0" applyProtection="0"/>
    <xf numFmtId="0" fontId="126" fillId="73" borderId="36" applyNumberFormat="0" applyAlignment="0" applyProtection="0"/>
    <xf numFmtId="0" fontId="126" fillId="73" borderId="36" applyNumberFormat="0" applyAlignment="0" applyProtection="0"/>
    <xf numFmtId="0" fontId="46" fillId="0" borderId="0"/>
    <xf numFmtId="213" fontId="79" fillId="0" borderId="50" applyFont="0" applyFill="0" applyBorder="0" applyAlignment="0" applyProtection="0">
      <alignment horizontal="right"/>
    </xf>
    <xf numFmtId="214" fontId="66" fillId="0" borderId="0" applyFont="0" applyFill="0" applyBorder="0" applyAlignment="0" applyProtection="0"/>
    <xf numFmtId="215" fontId="66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216" fontId="1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9" fillId="0" borderId="0" applyFont="0" applyFill="0" applyBorder="0" applyAlignment="0" applyProtection="0"/>
    <xf numFmtId="217" fontId="6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" fontId="128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0" fontId="58" fillId="0" borderId="51">
      <alignment horizontal="center"/>
    </xf>
    <xf numFmtId="3" fontId="66" fillId="0" borderId="0" applyFont="0" applyFill="0" applyBorder="0" applyAlignment="0" applyProtection="0"/>
    <xf numFmtId="0" fontId="66" fillId="86" borderId="0" applyNumberFormat="0" applyFont="0" applyBorder="0" applyAlignment="0" applyProtection="0"/>
    <xf numFmtId="218" fontId="7" fillId="0" borderId="0" applyNumberFormat="0" applyFill="0" applyBorder="0" applyAlignment="0" applyProtection="0">
      <alignment horizontal="left"/>
    </xf>
    <xf numFmtId="218" fontId="7" fillId="0" borderId="0" applyNumberFormat="0" applyFill="0" applyBorder="0" applyAlignment="0" applyProtection="0">
      <alignment horizontal="left"/>
    </xf>
    <xf numFmtId="218" fontId="7" fillId="0" borderId="0" applyNumberFormat="0" applyFill="0" applyBorder="0" applyAlignment="0" applyProtection="0">
      <alignment horizontal="left"/>
    </xf>
    <xf numFmtId="218" fontId="7" fillId="0" borderId="0" applyNumberFormat="0" applyFill="0" applyBorder="0" applyAlignment="0" applyProtection="0">
      <alignment horizontal="left"/>
    </xf>
    <xf numFmtId="218" fontId="7" fillId="0" borderId="0" applyNumberFormat="0" applyFill="0" applyBorder="0" applyAlignment="0" applyProtection="0">
      <alignment horizontal="left"/>
    </xf>
    <xf numFmtId="49" fontId="111" fillId="0" borderId="52" applyFont="0" applyFill="0" applyBorder="0" applyProtection="0">
      <alignment horizontal="left" vertical="center" wrapText="1"/>
    </xf>
    <xf numFmtId="0" fontId="17" fillId="0" borderId="0" applyNumberFormat="0" applyFill="0" applyBorder="0" applyAlignment="0" applyProtection="0"/>
    <xf numFmtId="0" fontId="126" fillId="73" borderId="36" applyNumberFormat="0" applyAlignment="0" applyProtection="0"/>
    <xf numFmtId="4" fontId="8" fillId="87" borderId="53">
      <alignment vertical="center"/>
    </xf>
    <xf numFmtId="4" fontId="130" fillId="84" borderId="53">
      <alignment vertical="center"/>
    </xf>
    <xf numFmtId="4" fontId="8" fillId="88" borderId="53">
      <alignment horizontal="left" vertical="center" indent="1"/>
    </xf>
    <xf numFmtId="0" fontId="131" fillId="84" borderId="53" applyNumberFormat="0" applyProtection="0">
      <alignment horizontal="left" vertical="top" indent="1"/>
    </xf>
    <xf numFmtId="0" fontId="131" fillId="39" borderId="53" applyNumberFormat="0" applyProtection="0">
      <alignment horizontal="left" vertical="top" indent="1"/>
    </xf>
    <xf numFmtId="4" fontId="132" fillId="89" borderId="54" applyNumberFormat="0" applyProtection="0">
      <alignment horizontal="left" vertical="center" indent="1"/>
    </xf>
    <xf numFmtId="4" fontId="133" fillId="90" borderId="53">
      <alignment horizontal="right" vertical="center"/>
    </xf>
    <xf numFmtId="4" fontId="133" fillId="90" borderId="53" applyNumberFormat="0" applyProtection="0">
      <alignment horizontal="right" vertical="center"/>
    </xf>
    <xf numFmtId="4" fontId="133" fillId="90" borderId="53">
      <alignment horizontal="right" vertical="center"/>
    </xf>
    <xf numFmtId="4" fontId="133" fillId="91" borderId="53">
      <alignment horizontal="right" vertical="center"/>
    </xf>
    <xf numFmtId="4" fontId="133" fillId="91" borderId="53" applyNumberFormat="0" applyProtection="0">
      <alignment horizontal="right" vertical="center"/>
    </xf>
    <xf numFmtId="4" fontId="133" fillId="91" borderId="53">
      <alignment horizontal="right" vertical="center"/>
    </xf>
    <xf numFmtId="4" fontId="133" fillId="92" borderId="53">
      <alignment horizontal="right" vertical="center"/>
    </xf>
    <xf numFmtId="4" fontId="133" fillId="92" borderId="53">
      <alignment horizontal="right" vertical="center"/>
    </xf>
    <xf numFmtId="4" fontId="133" fillId="92" borderId="53" applyNumberFormat="0" applyProtection="0">
      <alignment horizontal="right" vertical="center"/>
    </xf>
    <xf numFmtId="4" fontId="134" fillId="93" borderId="27" applyNumberFormat="0" applyProtection="0">
      <alignment horizontal="left" vertical="center" indent="1"/>
    </xf>
    <xf numFmtId="4" fontId="134" fillId="94" borderId="54" applyNumberFormat="0" applyProtection="0">
      <alignment horizontal="left" vertical="center" indent="1"/>
    </xf>
    <xf numFmtId="4" fontId="135" fillId="89" borderId="0">
      <alignment horizontal="left" vertical="center" indent="1"/>
    </xf>
    <xf numFmtId="4" fontId="133" fillId="75" borderId="53">
      <alignment horizontal="right" vertical="center"/>
    </xf>
    <xf numFmtId="4" fontId="136" fillId="75" borderId="46" applyNumberFormat="0" applyProtection="0">
      <alignment horizontal="left" vertical="center" indent="1"/>
    </xf>
    <xf numFmtId="4" fontId="136" fillId="89" borderId="46" applyNumberFormat="0" applyProtection="0">
      <alignment horizontal="left" vertical="center" indent="1"/>
    </xf>
    <xf numFmtId="0" fontId="7" fillId="89" borderId="53" applyNumberFormat="0" applyProtection="0">
      <alignment horizontal="left" vertical="center" indent="1"/>
    </xf>
    <xf numFmtId="0" fontId="7" fillId="95" borderId="53" applyNumberFormat="0" applyProtection="0">
      <alignment horizontal="left" vertical="center" indent="1"/>
    </xf>
    <xf numFmtId="0" fontId="129" fillId="46" borderId="53" applyNumberFormat="0" applyProtection="0">
      <alignment horizontal="left" vertical="top" indent="1"/>
    </xf>
    <xf numFmtId="0" fontId="7" fillId="95" borderId="53" applyNumberFormat="0" applyProtection="0">
      <alignment horizontal="left" vertical="top" indent="1"/>
    </xf>
    <xf numFmtId="0" fontId="7" fillId="88" borderId="53" applyNumberFormat="0" applyProtection="0">
      <alignment horizontal="left" vertical="center" indent="1"/>
    </xf>
    <xf numFmtId="0" fontId="7" fillId="96" borderId="53" applyNumberFormat="0" applyProtection="0">
      <alignment horizontal="left" vertical="center" indent="1"/>
    </xf>
    <xf numFmtId="0" fontId="7" fillId="88" borderId="53" applyNumberFormat="0" applyProtection="0">
      <alignment horizontal="left" vertical="top" indent="1"/>
    </xf>
    <xf numFmtId="0" fontId="7" fillId="96" borderId="53" applyNumberFormat="0" applyProtection="0">
      <alignment horizontal="left" vertical="top" indent="1"/>
    </xf>
    <xf numFmtId="0" fontId="7" fillId="75" borderId="53" applyNumberFormat="0" applyProtection="0">
      <alignment horizontal="left" vertical="center" indent="1"/>
    </xf>
    <xf numFmtId="0" fontId="7" fillId="46" borderId="53" applyNumberFormat="0" applyProtection="0">
      <alignment horizontal="left" vertical="center" indent="1"/>
    </xf>
    <xf numFmtId="0" fontId="7" fillId="75" borderId="53" applyNumberFormat="0" applyProtection="0">
      <alignment horizontal="left" vertical="top" indent="1"/>
    </xf>
    <xf numFmtId="0" fontId="7" fillId="46" borderId="53" applyNumberFormat="0" applyProtection="0">
      <alignment horizontal="left" vertical="top" indent="1"/>
    </xf>
    <xf numFmtId="0" fontId="7" fillId="94" borderId="53" applyNumberFormat="0" applyProtection="0">
      <alignment horizontal="left" vertical="center" indent="1"/>
    </xf>
    <xf numFmtId="0" fontId="7" fillId="97" borderId="53" applyNumberFormat="0" applyProtection="0">
      <alignment horizontal="left" vertical="center" indent="1"/>
    </xf>
    <xf numFmtId="0" fontId="7" fillId="94" borderId="53" applyNumberFormat="0" applyProtection="0">
      <alignment horizontal="left" vertical="top" indent="1"/>
    </xf>
    <xf numFmtId="0" fontId="7" fillId="97" borderId="53" applyNumberFormat="0" applyProtection="0">
      <alignment horizontal="left" vertical="top" indent="1"/>
    </xf>
    <xf numFmtId="0" fontId="7" fillId="98" borderId="46" applyNumberFormat="0">
      <protection locked="0"/>
    </xf>
    <xf numFmtId="4" fontId="133" fillId="38" borderId="53" applyNumberFormat="0" applyProtection="0">
      <alignment vertical="center"/>
    </xf>
    <xf numFmtId="4" fontId="137" fillId="84" borderId="53" applyNumberFormat="0" applyProtection="0">
      <alignment vertical="center"/>
    </xf>
    <xf numFmtId="4" fontId="135" fillId="37" borderId="53">
      <alignment horizontal="left" vertical="center" indent="1"/>
    </xf>
    <xf numFmtId="0" fontId="75" fillId="38" borderId="53" applyNumberFormat="0" applyProtection="0">
      <alignment horizontal="left" vertical="top" indent="1"/>
    </xf>
    <xf numFmtId="0" fontId="75" fillId="85" borderId="53" applyNumberFormat="0" applyProtection="0">
      <alignment horizontal="left" vertical="top" indent="1"/>
    </xf>
    <xf numFmtId="4" fontId="138" fillId="0" borderId="53" applyNumberFormat="0" applyProtection="0">
      <alignment horizontal="right" vertical="center"/>
    </xf>
    <xf numFmtId="4" fontId="139" fillId="84" borderId="53">
      <alignment horizontal="right" vertical="center"/>
    </xf>
    <xf numFmtId="4" fontId="138" fillId="75" borderId="53">
      <alignment horizontal="left" vertical="center" indent="1"/>
    </xf>
    <xf numFmtId="0" fontId="133" fillId="46" borderId="53" applyNumberFormat="0" applyProtection="0">
      <alignment horizontal="left" vertical="top" indent="1"/>
    </xf>
    <xf numFmtId="0" fontId="75" fillId="96" borderId="53" applyNumberFormat="0" applyProtection="0">
      <alignment horizontal="left" vertical="top" indent="1"/>
    </xf>
    <xf numFmtId="4" fontId="140" fillId="0" borderId="41" applyNumberFormat="0" applyProtection="0">
      <alignment horizontal="left" vertical="center" indent="2"/>
    </xf>
    <xf numFmtId="4" fontId="141" fillId="94" borderId="53">
      <alignment horizontal="right" vertical="center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1" fontId="7" fillId="0" borderId="31">
      <alignment horizontal="left"/>
    </xf>
    <xf numFmtId="1" fontId="7" fillId="0" borderId="31">
      <alignment horizontal="left"/>
    </xf>
    <xf numFmtId="1" fontId="7" fillId="0" borderId="31">
      <alignment horizontal="left"/>
    </xf>
    <xf numFmtId="1" fontId="7" fillId="0" borderId="31">
      <alignment horizontal="left"/>
    </xf>
    <xf numFmtId="1" fontId="7" fillId="0" borderId="31">
      <alignment horizontal="left"/>
    </xf>
    <xf numFmtId="0" fontId="142" fillId="37" borderId="55">
      <alignment horizontal="center"/>
    </xf>
    <xf numFmtId="37" fontId="143" fillId="0" borderId="56">
      <protection locked="0"/>
    </xf>
    <xf numFmtId="37" fontId="143" fillId="0" borderId="56">
      <protection locked="0"/>
    </xf>
    <xf numFmtId="37" fontId="143" fillId="0" borderId="56">
      <protection locked="0"/>
    </xf>
    <xf numFmtId="37" fontId="17" fillId="0" borderId="31"/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37" fontId="80" fillId="0" borderId="31"/>
    <xf numFmtId="38" fontId="66" fillId="99" borderId="0" applyNumberFormat="0" applyFont="0" applyBorder="0" applyAlignment="0" applyProtection="0"/>
    <xf numFmtId="0" fontId="144" fillId="0" borderId="0" applyNumberFormat="0" applyFill="0" applyBorder="0" applyAlignment="0" applyProtection="0"/>
    <xf numFmtId="197" fontId="85" fillId="0" borderId="57" applyFont="0"/>
    <xf numFmtId="37" fontId="143" fillId="0" borderId="56">
      <protection locked="0"/>
    </xf>
    <xf numFmtId="37" fontId="17" fillId="0" borderId="31"/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37" fontId="80" fillId="0" borderId="31"/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219" fontId="7" fillId="0" borderId="31">
      <alignment horizontal="left"/>
    </xf>
    <xf numFmtId="0" fontId="7" fillId="0" borderId="0"/>
    <xf numFmtId="0" fontId="7" fillId="94" borderId="0"/>
    <xf numFmtId="0" fontId="129" fillId="0" borderId="0"/>
    <xf numFmtId="0" fontId="7" fillId="0" borderId="0"/>
    <xf numFmtId="3" fontId="145" fillId="0" borderId="0">
      <alignment vertical="center"/>
    </xf>
    <xf numFmtId="0" fontId="7" fillId="0" borderId="0"/>
    <xf numFmtId="0" fontId="45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40" fontId="146" fillId="0" borderId="0" applyBorder="0">
      <alignment horizontal="right"/>
    </xf>
    <xf numFmtId="38" fontId="147" fillId="0" borderId="0" applyFill="0" applyBorder="0" applyAlignment="0" applyProtection="0"/>
    <xf numFmtId="216" fontId="148" fillId="0" borderId="0" applyFill="0" applyBorder="0" applyAlignment="0" applyProtection="0"/>
    <xf numFmtId="220" fontId="7" fillId="0" borderId="0" applyFont="0" applyFill="0" applyBorder="0" applyAlignment="0" applyProtection="0"/>
    <xf numFmtId="0" fontId="69" fillId="0" borderId="0" applyFill="0" applyBorder="0" applyAlignment="0" applyProtection="0"/>
    <xf numFmtId="0" fontId="14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221" fontId="66" fillId="0" borderId="0" applyFont="0" applyFill="0" applyBorder="0" applyAlignment="0" applyProtection="0"/>
    <xf numFmtId="222" fontId="66" fillId="0" borderId="0" applyFont="0" applyFill="0" applyBorder="0" applyAlignment="0" applyProtection="0"/>
    <xf numFmtId="18" fontId="78" fillId="0" borderId="0" applyFont="0" applyFill="0" applyBorder="0" applyAlignment="0" applyProtection="0">
      <alignment horizontal="left"/>
    </xf>
    <xf numFmtId="194" fontId="150" fillId="100" borderId="0" applyNumberFormat="0">
      <alignment vertical="center"/>
    </xf>
    <xf numFmtId="194" fontId="151" fillId="70" borderId="0" applyNumberFormat="0">
      <alignment vertical="center"/>
    </xf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194" fontId="153" fillId="0" borderId="0" applyNumberFormat="0">
      <alignment vertical="center"/>
    </xf>
    <xf numFmtId="194" fontId="57" fillId="0" borderId="0" applyNumberFormat="0">
      <alignment vertical="center"/>
    </xf>
    <xf numFmtId="0" fontId="152" fillId="0" borderId="0" applyNumberFormat="0" applyFill="0" applyBorder="0" applyAlignment="0" applyProtection="0"/>
    <xf numFmtId="0" fontId="97" fillId="0" borderId="42" applyNumberFormat="0" applyFill="0" applyAlignment="0" applyProtection="0"/>
    <xf numFmtId="0" fontId="98" fillId="0" borderId="43" applyNumberFormat="0" applyFill="0" applyAlignment="0" applyProtection="0"/>
    <xf numFmtId="0" fontId="82" fillId="0" borderId="44" applyNumberFormat="0" applyFill="0" applyAlignment="0" applyProtection="0"/>
    <xf numFmtId="0" fontId="36" fillId="0" borderId="20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81" fillId="0" borderId="58" applyNumberFormat="0" applyFill="0" applyAlignment="0" applyProtection="0"/>
    <xf numFmtId="0" fontId="119" fillId="0" borderId="0"/>
    <xf numFmtId="10" fontId="127" fillId="0" borderId="59" applyNumberFormat="0" applyFont="0" applyFill="0" applyAlignment="0" applyProtection="0"/>
    <xf numFmtId="42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223" fontId="7" fillId="0" borderId="0" applyFont="0" applyFill="0" applyBorder="0" applyAlignment="0" applyProtection="0"/>
    <xf numFmtId="224" fontId="7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7" fillId="0" borderId="0">
      <alignment horizontal="left"/>
    </xf>
    <xf numFmtId="0" fontId="115" fillId="0" borderId="0" applyNumberFormat="0" applyFont="0" applyFill="0" applyBorder="0" applyProtection="0">
      <alignment horizontal="center" vertical="center" wrapText="1"/>
    </xf>
    <xf numFmtId="225" fontId="17" fillId="0" borderId="41" applyFon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0" fontId="155" fillId="0" borderId="0" applyNumberFormat="0" applyFill="0" applyBorder="0" applyAlignment="0" applyProtection="0">
      <alignment vertical="top"/>
      <protection locked="0"/>
    </xf>
    <xf numFmtId="228" fontId="7" fillId="0" borderId="0" applyFont="0" applyFill="0" applyBorder="0" applyAlignment="0" applyProtection="0"/>
    <xf numFmtId="229" fontId="7" fillId="0" borderId="0" applyFont="0" applyFill="0" applyBorder="0" applyAlignment="0" applyProtection="0"/>
    <xf numFmtId="0" fontId="7" fillId="0" borderId="0"/>
    <xf numFmtId="0" fontId="6" fillId="0" borderId="0"/>
    <xf numFmtId="9" fontId="156" fillId="0" borderId="0">
      <alignment horizontal="right"/>
    </xf>
    <xf numFmtId="231" fontId="7" fillId="0" borderId="0"/>
    <xf numFmtId="1" fontId="157" fillId="0" borderId="0">
      <alignment horizontal="left"/>
      <protection hidden="1"/>
    </xf>
    <xf numFmtId="1" fontId="158" fillId="0" borderId="0">
      <protection hidden="1"/>
    </xf>
    <xf numFmtId="1" fontId="159" fillId="0" borderId="0">
      <protection hidden="1"/>
    </xf>
    <xf numFmtId="1" fontId="160" fillId="0" borderId="0">
      <protection hidden="1"/>
    </xf>
    <xf numFmtId="1" fontId="161" fillId="0" borderId="41">
      <alignment horizontal="left"/>
      <protection hidden="1"/>
    </xf>
    <xf numFmtId="1" fontId="162" fillId="0" borderId="60">
      <protection hidden="1"/>
    </xf>
    <xf numFmtId="1" fontId="161" fillId="0" borderId="61">
      <alignment horizontal="left"/>
      <protection hidden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/>
    <xf numFmtId="0" fontId="16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4" fontId="38" fillId="0" borderId="62" applyFont="0" applyFill="0" applyBorder="0" applyAlignment="0" applyProtection="0"/>
    <xf numFmtId="175" fontId="114" fillId="0" borderId="0" applyFont="0" applyFill="0" applyBorder="0" applyAlignment="0" applyProtection="0"/>
    <xf numFmtId="175" fontId="114" fillId="0" borderId="0" applyFont="0" applyFill="0" applyBorder="0" applyAlignment="0" applyProtection="0"/>
    <xf numFmtId="232" fontId="114" fillId="0" borderId="0" applyFont="0" applyFill="0" applyBorder="0" applyAlignment="0"/>
    <xf numFmtId="233" fontId="7" fillId="0" borderId="0" applyFont="0" applyFill="0" applyBorder="0" applyAlignment="0" applyProtection="0"/>
    <xf numFmtId="0" fontId="164" fillId="0" borderId="0"/>
    <xf numFmtId="49" fontId="114" fillId="0" borderId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" fontId="119" fillId="0" borderId="0"/>
    <xf numFmtId="2" fontId="119" fillId="0" borderId="0"/>
    <xf numFmtId="2" fontId="1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7" borderId="0"/>
    <xf numFmtId="3" fontId="7" fillId="37" borderId="0"/>
    <xf numFmtId="3" fontId="7" fillId="37" borderId="0"/>
    <xf numFmtId="3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166" fillId="101" borderId="0" applyNumberFormat="0">
      <alignment horizontal="left"/>
    </xf>
    <xf numFmtId="0" fontId="166" fillId="101" borderId="0" applyNumberFormat="0">
      <alignment horizontal="left"/>
    </xf>
    <xf numFmtId="0" fontId="166" fillId="101" borderId="0" applyNumberFormat="0">
      <alignment horizontal="left"/>
    </xf>
    <xf numFmtId="0" fontId="166" fillId="101" borderId="0" applyNumberFormat="0">
      <alignment horizontal="left"/>
    </xf>
    <xf numFmtId="0" fontId="166" fillId="101" borderId="0" applyNumberFormat="0">
      <alignment horizontal="left"/>
    </xf>
    <xf numFmtId="0" fontId="7" fillId="37" borderId="0"/>
    <xf numFmtId="3" fontId="7" fillId="37" borderId="0"/>
    <xf numFmtId="3" fontId="7" fillId="37" borderId="0"/>
    <xf numFmtId="3" fontId="7" fillId="37" borderId="0"/>
    <xf numFmtId="3" fontId="7" fillId="37" borderId="0"/>
    <xf numFmtId="3" fontId="7" fillId="37" borderId="0"/>
    <xf numFmtId="3" fontId="7" fillId="37" borderId="0"/>
    <xf numFmtId="0" fontId="7" fillId="37" borderId="0"/>
    <xf numFmtId="0" fontId="166" fillId="101" borderId="0" applyNumberFormat="0">
      <alignment horizontal="left"/>
    </xf>
    <xf numFmtId="0" fontId="166" fillId="101" borderId="0" applyNumberFormat="0">
      <alignment horizontal="left"/>
    </xf>
    <xf numFmtId="0" fontId="7" fillId="37" borderId="0"/>
    <xf numFmtId="0" fontId="17" fillId="37" borderId="0"/>
    <xf numFmtId="0" fontId="17" fillId="37" borderId="0"/>
    <xf numFmtId="0" fontId="17" fillId="37" borderId="0"/>
    <xf numFmtId="49" fontId="166" fillId="61" borderId="0" applyNumberFormat="0">
      <alignment horizontal="left"/>
    </xf>
    <xf numFmtId="49" fontId="166" fillId="61" borderId="0" applyNumberFormat="0">
      <alignment horizontal="left"/>
    </xf>
    <xf numFmtId="49" fontId="166" fillId="61" borderId="0" applyNumberFormat="0">
      <alignment horizontal="left"/>
    </xf>
    <xf numFmtId="49" fontId="166" fillId="61" borderId="0" applyNumberFormat="0">
      <alignment horizontal="left"/>
    </xf>
    <xf numFmtId="49" fontId="166" fillId="61" borderId="0" applyNumberFormat="0">
      <alignment horizontal="left"/>
    </xf>
    <xf numFmtId="0" fontId="17" fillId="37" borderId="0"/>
    <xf numFmtId="49" fontId="166" fillId="61" borderId="0" applyNumberFormat="0">
      <alignment horizontal="left"/>
    </xf>
    <xf numFmtId="49" fontId="166" fillId="61" borderId="0" applyNumberFormat="0">
      <alignment horizontal="left"/>
    </xf>
    <xf numFmtId="0" fontId="17" fillId="37" borderId="0"/>
    <xf numFmtId="0" fontId="18" fillId="37" borderId="0"/>
    <xf numFmtId="0" fontId="18" fillId="37" borderId="0"/>
    <xf numFmtId="0" fontId="18" fillId="37" borderId="0"/>
    <xf numFmtId="0" fontId="166" fillId="48" borderId="0" applyNumberFormat="0">
      <alignment horizontal="left"/>
    </xf>
    <xf numFmtId="0" fontId="166" fillId="48" borderId="0" applyNumberFormat="0">
      <alignment horizontal="left"/>
    </xf>
    <xf numFmtId="0" fontId="166" fillId="48" borderId="0" applyNumberFormat="0">
      <alignment horizontal="left"/>
    </xf>
    <xf numFmtId="0" fontId="166" fillId="48" borderId="0" applyNumberFormat="0">
      <alignment horizontal="left"/>
    </xf>
    <xf numFmtId="0" fontId="166" fillId="48" borderId="0" applyNumberFormat="0">
      <alignment horizontal="left"/>
    </xf>
    <xf numFmtId="0" fontId="18" fillId="37" borderId="0"/>
    <xf numFmtId="0" fontId="166" fillId="48" borderId="0" applyNumberFormat="0">
      <alignment horizontal="left"/>
    </xf>
    <xf numFmtId="0" fontId="166" fillId="48" borderId="0" applyNumberFormat="0">
      <alignment horizontal="left"/>
    </xf>
    <xf numFmtId="0" fontId="18" fillId="37" borderId="0"/>
    <xf numFmtId="0" fontId="41" fillId="37" borderId="0"/>
    <xf numFmtId="0" fontId="41" fillId="37" borderId="0"/>
    <xf numFmtId="0" fontId="41" fillId="37" borderId="0"/>
    <xf numFmtId="0" fontId="41" fillId="37" borderId="0"/>
    <xf numFmtId="49" fontId="166" fillId="102" borderId="0" applyNumberFormat="0">
      <alignment horizontal="left"/>
    </xf>
    <xf numFmtId="49" fontId="166" fillId="102" borderId="0" applyNumberFormat="0">
      <alignment horizontal="left"/>
    </xf>
    <xf numFmtId="49" fontId="166" fillId="102" borderId="0" applyNumberFormat="0">
      <alignment horizontal="left"/>
    </xf>
    <xf numFmtId="49" fontId="166" fillId="102" borderId="0" applyNumberFormat="0">
      <alignment horizontal="left"/>
    </xf>
    <xf numFmtId="49" fontId="166" fillId="102" borderId="0" applyNumberFormat="0">
      <alignment horizontal="left"/>
    </xf>
    <xf numFmtId="0" fontId="41" fillId="37" borderId="0"/>
    <xf numFmtId="0" fontId="41" fillId="37" borderId="0"/>
    <xf numFmtId="49" fontId="166" fillId="102" borderId="0" applyNumberFormat="0">
      <alignment horizontal="left"/>
    </xf>
    <xf numFmtId="49" fontId="166" fillId="102" borderId="0" applyNumberFormat="0">
      <alignment horizontal="left"/>
    </xf>
    <xf numFmtId="0" fontId="41" fillId="37" borderId="0"/>
    <xf numFmtId="0" fontId="42" fillId="37" borderId="0"/>
    <xf numFmtId="0" fontId="42" fillId="37" borderId="0"/>
    <xf numFmtId="0" fontId="42" fillId="37" borderId="0"/>
    <xf numFmtId="0" fontId="166" fillId="103" borderId="0" applyNumberFormat="0">
      <alignment horizontal="left"/>
    </xf>
    <xf numFmtId="0" fontId="166" fillId="103" borderId="0" applyNumberFormat="0">
      <alignment horizontal="left"/>
    </xf>
    <xf numFmtId="0" fontId="166" fillId="103" borderId="0" applyNumberFormat="0">
      <alignment horizontal="left"/>
    </xf>
    <xf numFmtId="0" fontId="166" fillId="103" borderId="0" applyNumberFormat="0">
      <alignment horizontal="left"/>
    </xf>
    <xf numFmtId="0" fontId="166" fillId="103" borderId="0" applyNumberFormat="0">
      <alignment horizontal="left"/>
    </xf>
    <xf numFmtId="0" fontId="42" fillId="37" borderId="0"/>
    <xf numFmtId="0" fontId="166" fillId="103" borderId="0" applyNumberFormat="0">
      <alignment horizontal="left"/>
    </xf>
    <xf numFmtId="0" fontId="166" fillId="103" borderId="0" applyNumberFormat="0">
      <alignment horizontal="left"/>
    </xf>
    <xf numFmtId="0" fontId="42" fillId="37" borderId="0"/>
    <xf numFmtId="0" fontId="43" fillId="37" borderId="0"/>
    <xf numFmtId="0" fontId="43" fillId="37" borderId="0"/>
    <xf numFmtId="0" fontId="43" fillId="37" borderId="0"/>
    <xf numFmtId="0" fontId="43" fillId="37" borderId="0"/>
    <xf numFmtId="0" fontId="43" fillId="37" borderId="0"/>
    <xf numFmtId="0" fontId="43" fillId="37" borderId="0"/>
    <xf numFmtId="0" fontId="166" fillId="104" borderId="0" applyNumberFormat="0">
      <alignment horizontal="left"/>
    </xf>
    <xf numFmtId="0" fontId="166" fillId="104" borderId="0" applyNumberFormat="0">
      <alignment horizontal="left"/>
    </xf>
    <xf numFmtId="0" fontId="166" fillId="104" borderId="0" applyNumberFormat="0">
      <alignment horizontal="left"/>
    </xf>
    <xf numFmtId="0" fontId="166" fillId="104" borderId="0" applyNumberFormat="0">
      <alignment horizontal="left"/>
    </xf>
    <xf numFmtId="0" fontId="166" fillId="104" borderId="0" applyNumberFormat="0">
      <alignment horizontal="left"/>
    </xf>
    <xf numFmtId="0" fontId="43" fillId="37" borderId="0"/>
    <xf numFmtId="0" fontId="166" fillId="104" borderId="0" applyNumberFormat="0">
      <alignment horizontal="left"/>
    </xf>
    <xf numFmtId="0" fontId="166" fillId="104" borderId="0" applyNumberFormat="0">
      <alignment horizontal="left"/>
    </xf>
    <xf numFmtId="0" fontId="43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75" fillId="105" borderId="0" applyNumberFormat="0">
      <alignment horizontal="left"/>
    </xf>
    <xf numFmtId="0" fontId="75" fillId="105" borderId="0" applyNumberFormat="0">
      <alignment horizontal="left"/>
    </xf>
    <xf numFmtId="0" fontId="75" fillId="105" borderId="0" applyNumberFormat="0">
      <alignment horizontal="left"/>
    </xf>
    <xf numFmtId="0" fontId="75" fillId="105" borderId="0" applyNumberFormat="0">
      <alignment horizontal="left"/>
    </xf>
    <xf numFmtId="0" fontId="75" fillId="105" borderId="0" applyNumberFormat="0">
      <alignment horizontal="left"/>
    </xf>
    <xf numFmtId="0" fontId="11" fillId="37" borderId="0"/>
    <xf numFmtId="0" fontId="75" fillId="105" borderId="0" applyNumberFormat="0">
      <alignment horizontal="left"/>
    </xf>
    <xf numFmtId="0" fontId="75" fillId="105" borderId="0" applyNumberFormat="0">
      <alignment horizontal="left"/>
    </xf>
    <xf numFmtId="0" fontId="11" fillId="37" borderId="0"/>
    <xf numFmtId="0" fontId="11" fillId="37" borderId="0"/>
    <xf numFmtId="0" fontId="75" fillId="98" borderId="0" applyNumberFormat="0">
      <alignment horizontal="left"/>
    </xf>
    <xf numFmtId="0" fontId="75" fillId="98" borderId="0" applyNumberFormat="0">
      <alignment horizontal="left"/>
    </xf>
    <xf numFmtId="184" fontId="7" fillId="38" borderId="21"/>
    <xf numFmtId="184" fontId="7" fillId="38" borderId="21"/>
    <xf numFmtId="184" fontId="7" fillId="38" borderId="21"/>
    <xf numFmtId="184" fontId="7" fillId="38" borderId="21"/>
    <xf numFmtId="184" fontId="7" fillId="38" borderId="21"/>
    <xf numFmtId="184" fontId="7" fillId="38" borderId="21"/>
    <xf numFmtId="184" fontId="7" fillId="38" borderId="21"/>
    <xf numFmtId="4" fontId="167" fillId="45" borderId="63" applyBorder="0"/>
    <xf numFmtId="4" fontId="167" fillId="45" borderId="63" applyBorder="0"/>
    <xf numFmtId="4" fontId="167" fillId="45" borderId="63" applyBorder="0"/>
    <xf numFmtId="4" fontId="167" fillId="45" borderId="63" applyBorder="0"/>
    <xf numFmtId="184" fontId="7" fillId="38" borderId="21"/>
    <xf numFmtId="4" fontId="167" fillId="45" borderId="63" applyBorder="0"/>
    <xf numFmtId="184" fontId="7" fillId="38" borderId="21"/>
    <xf numFmtId="4" fontId="167" fillId="45" borderId="63" applyBorder="0"/>
    <xf numFmtId="4" fontId="167" fillId="73" borderId="63" applyBorder="0"/>
    <xf numFmtId="4" fontId="167" fillId="73" borderId="63" applyBorder="0"/>
    <xf numFmtId="184" fontId="7" fillId="38" borderId="21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38" borderId="0"/>
    <xf numFmtId="0" fontId="18" fillId="38" borderId="0"/>
    <xf numFmtId="0" fontId="18" fillId="38" borderId="0"/>
    <xf numFmtId="0" fontId="168" fillId="72" borderId="0"/>
    <xf numFmtId="0" fontId="168" fillId="72" borderId="0"/>
    <xf numFmtId="0" fontId="168" fillId="72" borderId="0"/>
    <xf numFmtId="0" fontId="168" fillId="72" borderId="0"/>
    <xf numFmtId="0" fontId="18" fillId="38" borderId="0"/>
    <xf numFmtId="0" fontId="168" fillId="72" borderId="0"/>
    <xf numFmtId="0" fontId="168" fillId="72" borderId="0"/>
    <xf numFmtId="0" fontId="18" fillId="38" borderId="0"/>
    <xf numFmtId="0" fontId="7" fillId="39" borderId="0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34" fontId="7" fillId="0" borderId="0" applyFont="0" applyFill="0" applyBorder="0" applyAlignment="0" applyProtection="0"/>
    <xf numFmtId="0" fontId="75" fillId="45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" fontId="119" fillId="0" borderId="0"/>
    <xf numFmtId="2" fontId="119" fillId="0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166" fillId="101" borderId="0" applyNumberFormat="0"/>
    <xf numFmtId="0" fontId="166" fillId="101" borderId="0" applyNumberFormat="0"/>
    <xf numFmtId="0" fontId="166" fillId="101" borderId="0" applyNumberFormat="0"/>
    <xf numFmtId="0" fontId="166" fillId="101" borderId="0" applyNumberFormat="0"/>
    <xf numFmtId="0" fontId="166" fillId="101" borderId="0" applyNumberFormat="0"/>
    <xf numFmtId="0" fontId="7" fillId="37" borderId="0"/>
    <xf numFmtId="0" fontId="7" fillId="37" borderId="0"/>
    <xf numFmtId="0" fontId="166" fillId="101" borderId="0" applyNumberFormat="0"/>
    <xf numFmtId="0" fontId="166" fillId="101" borderId="0" applyNumberFormat="0"/>
    <xf numFmtId="0" fontId="7" fillId="37" borderId="0"/>
    <xf numFmtId="0" fontId="7" fillId="106" borderId="0" applyNumberFormat="0"/>
    <xf numFmtId="0" fontId="7" fillId="106" borderId="0" applyNumberFormat="0"/>
    <xf numFmtId="0" fontId="7" fillId="106" borderId="0" applyNumberFormat="0"/>
    <xf numFmtId="0" fontId="17" fillId="37" borderId="0"/>
    <xf numFmtId="0" fontId="17" fillId="37" borderId="0"/>
    <xf numFmtId="0" fontId="17" fillId="37" borderId="0"/>
    <xf numFmtId="0" fontId="166" fillId="61" borderId="0" applyNumberFormat="0"/>
    <xf numFmtId="0" fontId="166" fillId="61" borderId="0" applyNumberFormat="0"/>
    <xf numFmtId="0" fontId="166" fillId="61" borderId="0" applyNumberFormat="0"/>
    <xf numFmtId="0" fontId="166" fillId="61" borderId="0" applyNumberFormat="0"/>
    <xf numFmtId="0" fontId="166" fillId="61" borderId="0" applyNumberFormat="0"/>
    <xf numFmtId="0" fontId="17" fillId="37" borderId="0"/>
    <xf numFmtId="0" fontId="166" fillId="61" borderId="0" applyNumberFormat="0"/>
    <xf numFmtId="0" fontId="166" fillId="61" borderId="0" applyNumberFormat="0"/>
    <xf numFmtId="0" fontId="17" fillId="37" borderId="0"/>
    <xf numFmtId="0" fontId="18" fillId="37" borderId="0"/>
    <xf numFmtId="0" fontId="18" fillId="37" borderId="0"/>
    <xf numFmtId="0" fontId="18" fillId="37" borderId="0"/>
    <xf numFmtId="0" fontId="166" fillId="48" borderId="0" applyNumberFormat="0"/>
    <xf numFmtId="0" fontId="166" fillId="48" borderId="0" applyNumberFormat="0"/>
    <xf numFmtId="0" fontId="166" fillId="48" borderId="0" applyNumberFormat="0"/>
    <xf numFmtId="0" fontId="166" fillId="48" borderId="0" applyNumberFormat="0"/>
    <xf numFmtId="0" fontId="166" fillId="48" borderId="0" applyNumberFormat="0"/>
    <xf numFmtId="0" fontId="18" fillId="37" borderId="0"/>
    <xf numFmtId="0" fontId="166" fillId="48" borderId="0" applyNumberFormat="0"/>
    <xf numFmtId="0" fontId="166" fillId="48" borderId="0" applyNumberFormat="0"/>
    <xf numFmtId="0" fontId="18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7" fillId="37" borderId="0"/>
    <xf numFmtId="0" fontId="166" fillId="102" borderId="0" applyNumberFormat="0"/>
    <xf numFmtId="0" fontId="166" fillId="102" borderId="0" applyNumberFormat="0"/>
    <xf numFmtId="0" fontId="166" fillId="102" borderId="0" applyNumberFormat="0"/>
    <xf numFmtId="0" fontId="166" fillId="102" borderId="0" applyNumberFormat="0"/>
    <xf numFmtId="0" fontId="166" fillId="102" borderId="0" applyNumberFormat="0"/>
    <xf numFmtId="0" fontId="7" fillId="37" borderId="0"/>
    <xf numFmtId="0" fontId="166" fillId="102" borderId="0" applyNumberFormat="0"/>
    <xf numFmtId="0" fontId="166" fillId="102" borderId="0" applyNumberFormat="0"/>
    <xf numFmtId="0" fontId="7" fillId="37" borderId="0"/>
    <xf numFmtId="0" fontId="42" fillId="37" borderId="0"/>
    <xf numFmtId="0" fontId="42" fillId="37" borderId="0"/>
    <xf numFmtId="0" fontId="42" fillId="37" borderId="0"/>
    <xf numFmtId="0" fontId="166" fillId="103" borderId="0" applyNumberFormat="0"/>
    <xf numFmtId="0" fontId="166" fillId="103" borderId="0" applyNumberFormat="0"/>
    <xf numFmtId="0" fontId="166" fillId="103" borderId="0" applyNumberFormat="0"/>
    <xf numFmtId="0" fontId="166" fillId="103" borderId="0" applyNumberFormat="0"/>
    <xf numFmtId="0" fontId="166" fillId="103" borderId="0" applyNumberFormat="0"/>
    <xf numFmtId="0" fontId="42" fillId="37" borderId="0"/>
    <xf numFmtId="0" fontId="166" fillId="103" borderId="0" applyNumberFormat="0"/>
    <xf numFmtId="0" fontId="166" fillId="103" borderId="0" applyNumberFormat="0"/>
    <xf numFmtId="0" fontId="42" fillId="37" borderId="0"/>
    <xf numFmtId="0" fontId="43" fillId="37" borderId="0"/>
    <xf numFmtId="0" fontId="43" fillId="37" borderId="0"/>
    <xf numFmtId="0" fontId="43" fillId="37" borderId="0"/>
    <xf numFmtId="0" fontId="43" fillId="37" borderId="0"/>
    <xf numFmtId="0" fontId="43" fillId="37" borderId="0"/>
    <xf numFmtId="0" fontId="43" fillId="37" borderId="0"/>
    <xf numFmtId="0" fontId="166" fillId="104" borderId="0" applyNumberFormat="0"/>
    <xf numFmtId="0" fontId="166" fillId="104" borderId="0" applyNumberFormat="0"/>
    <xf numFmtId="0" fontId="166" fillId="104" borderId="0" applyNumberFormat="0"/>
    <xf numFmtId="0" fontId="166" fillId="104" borderId="0" applyNumberFormat="0"/>
    <xf numFmtId="0" fontId="166" fillId="104" borderId="0" applyNumberFormat="0"/>
    <xf numFmtId="0" fontId="43" fillId="37" borderId="0"/>
    <xf numFmtId="0" fontId="166" fillId="104" borderId="0" applyNumberFormat="0"/>
    <xf numFmtId="0" fontId="166" fillId="104" borderId="0" applyNumberFormat="0"/>
    <xf numFmtId="0" fontId="43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11" fillId="37" borderId="0"/>
    <xf numFmtId="0" fontId="75" fillId="105" borderId="0" applyNumberFormat="0"/>
    <xf numFmtId="0" fontId="75" fillId="105" borderId="0" applyNumberFormat="0"/>
    <xf numFmtId="0" fontId="75" fillId="105" borderId="0" applyNumberFormat="0"/>
    <xf numFmtId="0" fontId="75" fillId="105" borderId="0" applyNumberFormat="0"/>
    <xf numFmtId="0" fontId="75" fillId="105" borderId="0" applyNumberFormat="0"/>
    <xf numFmtId="0" fontId="11" fillId="37" borderId="0"/>
    <xf numFmtId="0" fontId="75" fillId="105" borderId="0" applyNumberFormat="0"/>
    <xf numFmtId="0" fontId="75" fillId="105" borderId="0" applyNumberFormat="0"/>
    <xf numFmtId="0" fontId="11" fillId="37" borderId="0"/>
    <xf numFmtId="0" fontId="11" fillId="37" borderId="0"/>
    <xf numFmtId="0" fontId="75" fillId="98" borderId="0" applyNumberFormat="0" applyProtection="0"/>
    <xf numFmtId="0" fontId="75" fillId="98" borderId="0" applyNumberFormat="0" applyProtection="0"/>
    <xf numFmtId="0" fontId="48" fillId="0" borderId="22" applyNumberFormat="0" applyFill="0" applyAlignment="0" applyProtection="0"/>
    <xf numFmtId="0" fontId="49" fillId="0" borderId="23" applyNumberFormat="0" applyFill="0" applyProtection="0">
      <alignment horizontal="center"/>
    </xf>
    <xf numFmtId="0" fontId="166" fillId="90" borderId="0"/>
    <xf numFmtId="0" fontId="166" fillId="9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35" fontId="114" fillId="0" borderId="0" applyFill="0" applyBorder="0" applyProtection="0">
      <alignment horizontal="right"/>
    </xf>
    <xf numFmtId="236" fontId="114" fillId="0" borderId="0" applyFill="0" applyBorder="0" applyProtection="0">
      <alignment horizontal="right"/>
    </xf>
    <xf numFmtId="237" fontId="169" fillId="0" borderId="0" applyFill="0" applyBorder="0" applyProtection="0">
      <alignment horizontal="center"/>
    </xf>
    <xf numFmtId="238" fontId="169" fillId="0" borderId="0" applyFill="0" applyBorder="0" applyProtection="0">
      <alignment horizontal="center"/>
    </xf>
    <xf numFmtId="239" fontId="170" fillId="0" borderId="0" applyFill="0" applyBorder="0" applyProtection="0">
      <alignment horizontal="right"/>
    </xf>
    <xf numFmtId="240" fontId="114" fillId="0" borderId="0" applyFill="0" applyBorder="0" applyProtection="0">
      <alignment horizontal="right"/>
    </xf>
    <xf numFmtId="241" fontId="114" fillId="0" borderId="0" applyFill="0" applyBorder="0" applyProtection="0">
      <alignment horizontal="right"/>
    </xf>
    <xf numFmtId="242" fontId="171" fillId="0" borderId="0" applyFont="0" applyFill="0" applyBorder="0" applyAlignment="0" applyProtection="0"/>
    <xf numFmtId="243" fontId="171" fillId="0" borderId="0" applyFont="0" applyFill="0" applyBorder="0" applyAlignment="0" applyProtection="0"/>
    <xf numFmtId="244" fontId="171" fillId="0" borderId="0" applyFont="0" applyFill="0" applyBorder="0" applyAlignment="0" applyProtection="0"/>
    <xf numFmtId="245" fontId="171" fillId="0" borderId="0" applyFont="0" applyFill="0" applyBorder="0" applyAlignment="0" applyProtection="0"/>
    <xf numFmtId="246" fontId="171" fillId="0" borderId="0" applyFont="0" applyFill="0" applyBorder="0" applyAlignment="0" applyProtection="0"/>
    <xf numFmtId="247" fontId="172" fillId="0" borderId="0" applyFont="0" applyFill="0" applyBorder="0" applyAlignment="0" applyProtection="0"/>
    <xf numFmtId="248" fontId="173" fillId="0" borderId="0" applyFont="0" applyFill="0" applyBorder="0" applyAlignment="0" applyProtection="0"/>
    <xf numFmtId="249" fontId="48" fillId="0" borderId="0"/>
    <xf numFmtId="206" fontId="174" fillId="0" borderId="64">
      <alignment horizontal="left" vertical="center"/>
    </xf>
    <xf numFmtId="0" fontId="7" fillId="0" borderId="0"/>
    <xf numFmtId="231" fontId="7" fillId="0" borderId="0"/>
    <xf numFmtId="0" fontId="7" fillId="0" borderId="0"/>
    <xf numFmtId="250" fontId="175" fillId="0" borderId="0">
      <alignment horizontal="center"/>
    </xf>
    <xf numFmtId="251" fontId="175" fillId="0" borderId="0">
      <alignment horizontal="center"/>
    </xf>
    <xf numFmtId="252" fontId="175" fillId="0" borderId="0">
      <alignment horizontal="center"/>
    </xf>
    <xf numFmtId="250" fontId="175" fillId="0" borderId="0">
      <alignment horizontal="center"/>
    </xf>
    <xf numFmtId="253" fontId="176" fillId="0" borderId="65" applyFill="0" applyBorder="0" applyAlignment="0" applyProtection="0">
      <alignment horizontal="right" vertical="center"/>
      <protection hidden="1"/>
    </xf>
    <xf numFmtId="254" fontId="176" fillId="0" borderId="50" applyFill="0" applyBorder="0" applyProtection="0">
      <alignment horizontal="right" vertical="center"/>
      <protection locked="0"/>
    </xf>
    <xf numFmtId="254" fontId="66" fillId="0" borderId="50" applyFill="0" applyBorder="0">
      <alignment horizontal="right" vertical="center"/>
      <protection locked="0"/>
    </xf>
    <xf numFmtId="254" fontId="66" fillId="0" borderId="50" applyFill="0" applyBorder="0">
      <alignment horizontal="right" vertical="center"/>
      <protection locked="0"/>
    </xf>
    <xf numFmtId="255" fontId="177" fillId="0" borderId="66" applyFill="0" applyBorder="0" applyProtection="0">
      <alignment horizontal="right" vertical="center"/>
      <protection locked="0"/>
    </xf>
    <xf numFmtId="255" fontId="177" fillId="0" borderId="66" applyFill="0" applyBorder="0" applyAlignment="0" applyProtection="0">
      <alignment horizontal="right" vertical="center"/>
      <protection locked="0"/>
    </xf>
    <xf numFmtId="255" fontId="177" fillId="0" borderId="67" applyFill="0" applyBorder="0" applyAlignment="0" applyProtection="0">
      <alignment horizontal="right" vertical="center"/>
      <protection locked="0"/>
    </xf>
    <xf numFmtId="256" fontId="38" fillId="0" borderId="0">
      <alignment horizontal="center"/>
    </xf>
    <xf numFmtId="256" fontId="38" fillId="0" borderId="0">
      <alignment horizontal="center"/>
    </xf>
    <xf numFmtId="250" fontId="175" fillId="0" borderId="0">
      <alignment horizontal="center"/>
    </xf>
    <xf numFmtId="256" fontId="38" fillId="0" borderId="0">
      <alignment horizontal="center"/>
    </xf>
    <xf numFmtId="177" fontId="48" fillId="0" borderId="0">
      <alignment horizontal="right" vertical="top"/>
    </xf>
    <xf numFmtId="257" fontId="176" fillId="0" borderId="33" applyFill="0" applyBorder="0" applyProtection="0">
      <alignment horizontal="right" vertical="center"/>
      <protection locked="0"/>
    </xf>
    <xf numFmtId="257" fontId="66" fillId="0" borderId="33" applyFill="0" applyBorder="0" applyProtection="0">
      <alignment horizontal="right" vertical="center"/>
      <protection locked="0"/>
    </xf>
    <xf numFmtId="257" fontId="66" fillId="0" borderId="33" applyFill="0" applyBorder="0" applyProtection="0">
      <alignment horizontal="right" vertical="center"/>
      <protection locked="0"/>
    </xf>
    <xf numFmtId="257" fontId="66" fillId="0" borderId="33" applyFill="0" applyBorder="0" applyProtection="0">
      <alignment horizontal="right" vertical="center"/>
      <protection locked="0"/>
    </xf>
    <xf numFmtId="257" fontId="66" fillId="0" borderId="33" applyFill="0" applyBorder="0" applyProtection="0">
      <alignment horizontal="right" vertical="center"/>
      <protection locked="0"/>
    </xf>
    <xf numFmtId="258" fontId="177" fillId="107" borderId="68" applyFill="0" applyBorder="0" applyProtection="0">
      <alignment horizontal="right" vertical="center"/>
      <protection locked="0"/>
    </xf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178" fillId="40" borderId="0" applyNumberFormat="0" applyBorder="0" applyAlignment="0" applyProtection="0"/>
    <xf numFmtId="0" fontId="178" fillId="41" borderId="0" applyNumberFormat="0" applyBorder="0" applyAlignment="0" applyProtection="0"/>
    <xf numFmtId="0" fontId="178" fillId="42" borderId="0" applyNumberFormat="0" applyBorder="0" applyAlignment="0" applyProtection="0"/>
    <xf numFmtId="0" fontId="178" fillId="43" borderId="0" applyNumberFormat="0" applyBorder="0" applyAlignment="0" applyProtection="0"/>
    <xf numFmtId="0" fontId="178" fillId="44" borderId="0" applyNumberFormat="0" applyBorder="0" applyAlignment="0" applyProtection="0"/>
    <xf numFmtId="0" fontId="178" fillId="45" borderId="0" applyNumberFormat="0" applyBorder="0" applyAlignment="0" applyProtection="0"/>
    <xf numFmtId="0" fontId="52" fillId="98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98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6" fillId="40" borderId="0" applyNumberFormat="0" applyBorder="0" applyAlignment="0" applyProtection="0"/>
    <xf numFmtId="0" fontId="52" fillId="40" borderId="0" applyNumberFormat="0" applyBorder="0" applyAlignment="0" applyProtection="0"/>
    <xf numFmtId="0" fontId="6" fillId="41" borderId="0" applyNumberFormat="0" applyBorder="0" applyAlignment="0" applyProtection="0"/>
    <xf numFmtId="0" fontId="52" fillId="41" borderId="0" applyNumberFormat="0" applyBorder="0" applyAlignment="0" applyProtection="0"/>
    <xf numFmtId="0" fontId="6" fillId="42" borderId="0" applyNumberFormat="0" applyBorder="0" applyAlignment="0" applyProtection="0"/>
    <xf numFmtId="0" fontId="52" fillId="42" borderId="0" applyNumberFormat="0" applyBorder="0" applyAlignment="0" applyProtection="0"/>
    <xf numFmtId="0" fontId="6" fillId="43" borderId="0" applyNumberFormat="0" applyBorder="0" applyAlignment="0" applyProtection="0"/>
    <xf numFmtId="0" fontId="52" fillId="43" borderId="0" applyNumberFormat="0" applyBorder="0" applyAlignment="0" applyProtection="0"/>
    <xf numFmtId="0" fontId="6" fillId="28" borderId="0" applyNumberFormat="0" applyBorder="0" applyAlignment="0" applyProtection="0"/>
    <xf numFmtId="0" fontId="52" fillId="44" borderId="0" applyNumberFormat="0" applyBorder="0" applyAlignment="0" applyProtection="0"/>
    <xf numFmtId="0" fontId="6" fillId="32" borderId="0" applyNumberFormat="0" applyBorder="0" applyAlignment="0" applyProtection="0"/>
    <xf numFmtId="0" fontId="52" fillId="45" borderId="0" applyNumberFormat="0" applyBorder="0" applyAlignment="0" applyProtection="0"/>
    <xf numFmtId="206" fontId="174" fillId="0" borderId="69">
      <alignment horizontal="left" vertical="center"/>
    </xf>
    <xf numFmtId="259" fontId="176" fillId="0" borderId="45"/>
    <xf numFmtId="259" fontId="176" fillId="0" borderId="45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43" borderId="0" applyNumberFormat="0" applyBorder="0" applyAlignment="0" applyProtection="0"/>
    <xf numFmtId="0" fontId="52" fillId="46" borderId="0" applyNumberFormat="0" applyBorder="0" applyAlignment="0" applyProtection="0"/>
    <xf numFmtId="0" fontId="52" fillId="49" borderId="0" applyNumberFormat="0" applyBorder="0" applyAlignment="0" applyProtection="0"/>
    <xf numFmtId="0" fontId="178" fillId="46" borderId="0" applyNumberFormat="0" applyBorder="0" applyAlignment="0" applyProtection="0"/>
    <xf numFmtId="0" fontId="178" fillId="47" borderId="0" applyNumberFormat="0" applyBorder="0" applyAlignment="0" applyProtection="0"/>
    <xf numFmtId="0" fontId="178" fillId="48" borderId="0" applyNumberFormat="0" applyBorder="0" applyAlignment="0" applyProtection="0"/>
    <xf numFmtId="0" fontId="178" fillId="43" borderId="0" applyNumberFormat="0" applyBorder="0" applyAlignment="0" applyProtection="0"/>
    <xf numFmtId="0" fontId="178" fillId="46" borderId="0" applyNumberFormat="0" applyBorder="0" applyAlignment="0" applyProtection="0"/>
    <xf numFmtId="0" fontId="178" fillId="49" borderId="0" applyNumberFormat="0" applyBorder="0" applyAlignment="0" applyProtection="0"/>
    <xf numFmtId="0" fontId="52" fillId="73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73" borderId="0" applyNumberFormat="0" applyBorder="0" applyAlignment="0" applyProtection="0"/>
    <xf numFmtId="0" fontId="52" fillId="46" borderId="0" applyNumberFormat="0" applyBorder="0" applyAlignment="0" applyProtection="0"/>
    <xf numFmtId="0" fontId="52" fillId="45" borderId="0" applyNumberFormat="0" applyBorder="0" applyAlignment="0" applyProtection="0"/>
    <xf numFmtId="0" fontId="6" fillId="13" borderId="0" applyNumberFormat="0" applyBorder="0" applyAlignment="0" applyProtection="0"/>
    <xf numFmtId="0" fontId="52" fillId="46" borderId="0" applyNumberFormat="0" applyBorder="0" applyAlignment="0" applyProtection="0"/>
    <xf numFmtId="0" fontId="6" fillId="17" borderId="0" applyNumberFormat="0" applyBorder="0" applyAlignment="0" applyProtection="0"/>
    <xf numFmtId="0" fontId="52" fillId="47" borderId="0" applyNumberFormat="0" applyBorder="0" applyAlignment="0" applyProtection="0"/>
    <xf numFmtId="0" fontId="6" fillId="48" borderId="0" applyNumberFormat="0" applyBorder="0" applyAlignment="0" applyProtection="0"/>
    <xf numFmtId="0" fontId="52" fillId="48" borderId="0" applyNumberFormat="0" applyBorder="0" applyAlignment="0" applyProtection="0"/>
    <xf numFmtId="0" fontId="6" fillId="25" borderId="0" applyNumberFormat="0" applyBorder="0" applyAlignment="0" applyProtection="0"/>
    <xf numFmtId="0" fontId="52" fillId="43" borderId="0" applyNumberFormat="0" applyBorder="0" applyAlignment="0" applyProtection="0"/>
    <xf numFmtId="0" fontId="6" fillId="29" borderId="0" applyNumberFormat="0" applyBorder="0" applyAlignment="0" applyProtection="0"/>
    <xf numFmtId="0" fontId="52" fillId="46" borderId="0" applyNumberFormat="0" applyBorder="0" applyAlignment="0" applyProtection="0"/>
    <xf numFmtId="0" fontId="6" fillId="33" borderId="0" applyNumberFormat="0" applyBorder="0" applyAlignment="0" applyProtection="0"/>
    <xf numFmtId="0" fontId="52" fillId="49" borderId="0" applyNumberFormat="0" applyBorder="0" applyAlignment="0" applyProtection="0"/>
    <xf numFmtId="0" fontId="53" fillId="50" borderId="0" applyNumberFormat="0" applyBorder="0" applyAlignment="0" applyProtection="0"/>
    <xf numFmtId="0" fontId="53" fillId="47" borderId="0" applyNumberFormat="0" applyBorder="0" applyAlignment="0" applyProtection="0"/>
    <xf numFmtId="0" fontId="53" fillId="48" borderId="0" applyNumberFormat="0" applyBorder="0" applyAlignment="0" applyProtection="0"/>
    <xf numFmtId="0" fontId="53" fillId="51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179" fillId="50" borderId="0" applyNumberFormat="0" applyBorder="0" applyAlignment="0" applyProtection="0"/>
    <xf numFmtId="0" fontId="179" fillId="47" borderId="0" applyNumberFormat="0" applyBorder="0" applyAlignment="0" applyProtection="0"/>
    <xf numFmtId="0" fontId="179" fillId="48" borderId="0" applyNumberFormat="0" applyBorder="0" applyAlignment="0" applyProtection="0"/>
    <xf numFmtId="0" fontId="179" fillId="51" borderId="0" applyNumberFormat="0" applyBorder="0" applyAlignment="0" applyProtection="0"/>
    <xf numFmtId="0" fontId="179" fillId="52" borderId="0" applyNumberFormat="0" applyBorder="0" applyAlignment="0" applyProtection="0"/>
    <xf numFmtId="0" fontId="179" fillId="53" borderId="0" applyNumberFormat="0" applyBorder="0" applyAlignment="0" applyProtection="0"/>
    <xf numFmtId="0" fontId="53" fillId="52" borderId="0" applyNumberFormat="0" applyBorder="0" applyAlignment="0" applyProtection="0"/>
    <xf numFmtId="0" fontId="53" fillId="47" borderId="0" applyNumberFormat="0" applyBorder="0" applyAlignment="0" applyProtection="0"/>
    <xf numFmtId="0" fontId="53" fillId="61" borderId="0" applyNumberFormat="0" applyBorder="0" applyAlignment="0" applyProtection="0"/>
    <xf numFmtId="0" fontId="53" fillId="73" borderId="0" applyNumberFormat="0" applyBorder="0" applyAlignment="0" applyProtection="0"/>
    <xf numFmtId="0" fontId="53" fillId="52" borderId="0" applyNumberFormat="0" applyBorder="0" applyAlignment="0" applyProtection="0"/>
    <xf numFmtId="0" fontId="53" fillId="45" borderId="0" applyNumberFormat="0" applyBorder="0" applyAlignment="0" applyProtection="0"/>
    <xf numFmtId="0" fontId="37" fillId="14" borderId="0" applyNumberFormat="0" applyBorder="0" applyAlignment="0" applyProtection="0"/>
    <xf numFmtId="0" fontId="53" fillId="50" borderId="0" applyNumberFormat="0" applyBorder="0" applyAlignment="0" applyProtection="0"/>
    <xf numFmtId="0" fontId="37" fillId="18" borderId="0" applyNumberFormat="0" applyBorder="0" applyAlignment="0" applyProtection="0"/>
    <xf numFmtId="0" fontId="53" fillId="47" borderId="0" applyNumberFormat="0" applyBorder="0" applyAlignment="0" applyProtection="0"/>
    <xf numFmtId="0" fontId="37" fillId="48" borderId="0" applyNumberFormat="0" applyBorder="0" applyAlignment="0" applyProtection="0"/>
    <xf numFmtId="0" fontId="53" fillId="48" borderId="0" applyNumberFormat="0" applyBorder="0" applyAlignment="0" applyProtection="0"/>
    <xf numFmtId="0" fontId="37" fillId="51" borderId="0" applyNumberFormat="0" applyBorder="0" applyAlignment="0" applyProtection="0"/>
    <xf numFmtId="0" fontId="53" fillId="51" borderId="0" applyNumberFormat="0" applyBorder="0" applyAlignment="0" applyProtection="0"/>
    <xf numFmtId="0" fontId="37" fillId="30" borderId="0" applyNumberFormat="0" applyBorder="0" applyAlignment="0" applyProtection="0"/>
    <xf numFmtId="0" fontId="53" fillId="52" borderId="0" applyNumberFormat="0" applyBorder="0" applyAlignment="0" applyProtection="0"/>
    <xf numFmtId="0" fontId="37" fillId="53" borderId="0" applyNumberFormat="0" applyBorder="0" applyAlignment="0" applyProtection="0"/>
    <xf numFmtId="0" fontId="53" fillId="53" borderId="0" applyNumberFormat="0" applyBorder="0" applyAlignment="0" applyProtection="0"/>
    <xf numFmtId="0" fontId="53" fillId="52" borderId="0" applyNumberFormat="0" applyBorder="0" applyAlignment="0" applyProtection="0"/>
    <xf numFmtId="0" fontId="53" fillId="68" borderId="0" applyNumberFormat="0" applyBorder="0" applyAlignment="0" applyProtection="0"/>
    <xf numFmtId="0" fontId="53" fillId="65" borderId="0" applyNumberFormat="0" applyBorder="0" applyAlignment="0" applyProtection="0"/>
    <xf numFmtId="0" fontId="53" fillId="95" borderId="0" applyNumberFormat="0" applyBorder="0" applyAlignment="0" applyProtection="0"/>
    <xf numFmtId="0" fontId="53" fillId="52" borderId="0" applyNumberFormat="0" applyBorder="0" applyAlignment="0" applyProtection="0"/>
    <xf numFmtId="0" fontId="53" fillId="68" borderId="0" applyNumberFormat="0" applyBorder="0" applyAlignment="0" applyProtection="0"/>
    <xf numFmtId="0" fontId="11" fillId="75" borderId="70">
      <alignment horizontal="center" vertical="center"/>
    </xf>
    <xf numFmtId="0" fontId="37" fillId="11" borderId="0" applyNumberFormat="0" applyBorder="0" applyAlignment="0" applyProtection="0"/>
    <xf numFmtId="0" fontId="53" fillId="57" borderId="0" applyNumberFormat="0" applyBorder="0" applyAlignment="0" applyProtection="0"/>
    <xf numFmtId="0" fontId="166" fillId="57" borderId="0" applyNumberFormat="0" applyBorder="0" applyAlignment="0" applyProtection="0"/>
    <xf numFmtId="0" fontId="53" fillId="57" borderId="0" applyNumberFormat="0" applyBorder="0" applyAlignment="0" applyProtection="0"/>
    <xf numFmtId="0" fontId="37" fillId="15" borderId="0" applyNumberFormat="0" applyBorder="0" applyAlignment="0" applyProtection="0"/>
    <xf numFmtId="0" fontId="53" fillId="61" borderId="0" applyNumberFormat="0" applyBorder="0" applyAlignment="0" applyProtection="0"/>
    <xf numFmtId="0" fontId="166" fillId="61" borderId="0" applyNumberFormat="0" applyBorder="0" applyAlignment="0" applyProtection="0"/>
    <xf numFmtId="0" fontId="53" fillId="61" borderId="0" applyNumberFormat="0" applyBorder="0" applyAlignment="0" applyProtection="0"/>
    <xf numFmtId="0" fontId="37" fillId="19" borderId="0" applyNumberFormat="0" applyBorder="0" applyAlignment="0" applyProtection="0"/>
    <xf numFmtId="0" fontId="53" fillId="65" borderId="0" applyNumberFormat="0" applyBorder="0" applyAlignment="0" applyProtection="0"/>
    <xf numFmtId="0" fontId="166" fillId="65" borderId="0" applyNumberFormat="0" applyBorder="0" applyAlignment="0" applyProtection="0"/>
    <xf numFmtId="0" fontId="53" fillId="65" borderId="0" applyNumberFormat="0" applyBorder="0" applyAlignment="0" applyProtection="0"/>
    <xf numFmtId="0" fontId="37" fillId="23" borderId="0" applyNumberFormat="0" applyBorder="0" applyAlignment="0" applyProtection="0"/>
    <xf numFmtId="0" fontId="53" fillId="51" borderId="0" applyNumberFormat="0" applyBorder="0" applyAlignment="0" applyProtection="0"/>
    <xf numFmtId="0" fontId="166" fillId="51" borderId="0" applyNumberFormat="0" applyBorder="0" applyAlignment="0" applyProtection="0"/>
    <xf numFmtId="0" fontId="53" fillId="51" borderId="0" applyNumberFormat="0" applyBorder="0" applyAlignment="0" applyProtection="0"/>
    <xf numFmtId="0" fontId="37" fillId="27" borderId="0" applyNumberFormat="0" applyBorder="0" applyAlignment="0" applyProtection="0"/>
    <xf numFmtId="0" fontId="53" fillId="52" borderId="0" applyNumberFormat="0" applyBorder="0" applyAlignment="0" applyProtection="0"/>
    <xf numFmtId="0" fontId="166" fillId="52" borderId="0" applyNumberFormat="0" applyBorder="0" applyAlignment="0" applyProtection="0"/>
    <xf numFmtId="0" fontId="53" fillId="52" borderId="0" applyNumberFormat="0" applyBorder="0" applyAlignment="0" applyProtection="0"/>
    <xf numFmtId="0" fontId="37" fillId="31" borderId="0" applyNumberFormat="0" applyBorder="0" applyAlignment="0" applyProtection="0"/>
    <xf numFmtId="0" fontId="53" fillId="68" borderId="0" applyNumberFormat="0" applyBorder="0" applyAlignment="0" applyProtection="0"/>
    <xf numFmtId="0" fontId="166" fillId="68" borderId="0" applyNumberFormat="0" applyBorder="0" applyAlignment="0" applyProtection="0"/>
    <xf numFmtId="0" fontId="53" fillId="68" borderId="0" applyNumberFormat="0" applyBorder="0" applyAlignment="0" applyProtection="0"/>
    <xf numFmtId="0" fontId="180" fillId="0" borderId="71"/>
    <xf numFmtId="260" fontId="114" fillId="0" borderId="0">
      <alignment vertical="center"/>
    </xf>
    <xf numFmtId="0" fontId="7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30" fillId="8" borderId="16" applyNumberFormat="0" applyAlignment="0" applyProtection="0"/>
    <xf numFmtId="0" fontId="126" fillId="73" borderId="36" applyNumberFormat="0" applyAlignment="0" applyProtection="0"/>
    <xf numFmtId="0" fontId="181" fillId="73" borderId="36" applyNumberFormat="0" applyAlignment="0" applyProtection="0"/>
    <xf numFmtId="0" fontId="126" fillId="73" borderId="36" applyNumberFormat="0" applyAlignment="0" applyProtection="0"/>
    <xf numFmtId="0" fontId="182" fillId="0" borderId="0" applyNumberFormat="0" applyFill="0" applyBorder="0" applyAlignment="0" applyProtection="0"/>
    <xf numFmtId="1" fontId="7" fillId="108" borderId="0"/>
    <xf numFmtId="0" fontId="183" fillId="0" borderId="0" applyNumberFormat="0" applyFill="0" applyBorder="0" applyAlignment="0" applyProtection="0">
      <alignment horizontal="centerContinuous"/>
    </xf>
    <xf numFmtId="0" fontId="134" fillId="83" borderId="72">
      <alignment horizontal="center"/>
    </xf>
    <xf numFmtId="0" fontId="184" fillId="83" borderId="72">
      <alignment horizontal="center"/>
    </xf>
    <xf numFmtId="0" fontId="185" fillId="108" borderId="0"/>
    <xf numFmtId="0" fontId="150" fillId="108" borderId="0">
      <alignment horizontal="center" vertical="center"/>
    </xf>
    <xf numFmtId="0" fontId="185" fillId="108" borderId="0">
      <alignment vertical="center"/>
    </xf>
    <xf numFmtId="0" fontId="185" fillId="108" borderId="73">
      <alignment horizontal="center"/>
    </xf>
    <xf numFmtId="0" fontId="134" fillId="83" borderId="72">
      <alignment horizontal="center"/>
    </xf>
    <xf numFmtId="49" fontId="186" fillId="109" borderId="74" applyNumberFormat="0" applyFont="0" applyFill="0" applyBorder="0" applyAlignment="0">
      <alignment vertical="center"/>
    </xf>
    <xf numFmtId="261" fontId="187" fillId="0" borderId="0">
      <alignment vertical="center"/>
    </xf>
    <xf numFmtId="0" fontId="31" fillId="8" borderId="15" applyNumberFormat="0" applyAlignment="0" applyProtection="0"/>
    <xf numFmtId="0" fontId="65" fillId="73" borderId="75" applyNumberFormat="0" applyAlignment="0" applyProtection="0"/>
    <xf numFmtId="0" fontId="188" fillId="73" borderId="75" applyNumberFormat="0" applyAlignment="0" applyProtection="0"/>
    <xf numFmtId="0" fontId="65" fillId="73" borderId="75" applyNumberFormat="0" applyAlignment="0" applyProtection="0"/>
    <xf numFmtId="49" fontId="11" fillId="0" borderId="26">
      <alignment horizontal="left" vertical="top" wrapText="1"/>
    </xf>
    <xf numFmtId="49" fontId="19" fillId="0" borderId="76">
      <alignment horizontal="left" vertical="top" wrapText="1"/>
    </xf>
    <xf numFmtId="4" fontId="11" fillId="0" borderId="26"/>
    <xf numFmtId="4" fontId="11" fillId="0" borderId="0"/>
    <xf numFmtId="172" fontId="11" fillId="0" borderId="26"/>
    <xf numFmtId="172" fontId="11" fillId="0" borderId="0"/>
    <xf numFmtId="262" fontId="189" fillId="0" borderId="0" applyFont="0" applyFill="0" applyBorder="0" applyAlignment="0" applyProtection="0"/>
    <xf numFmtId="0" fontId="190" fillId="0" borderId="0" applyNumberFormat="0" applyBorder="0" applyAlignment="0"/>
    <xf numFmtId="0" fontId="191" fillId="108" borderId="74">
      <alignment horizontal="center" vertical="center"/>
    </xf>
    <xf numFmtId="165" fontId="7" fillId="110" borderId="77" applyNumberFormat="0" applyFont="0" applyAlignment="0" applyProtection="0">
      <alignment horizontal="right"/>
    </xf>
    <xf numFmtId="10" fontId="192" fillId="111" borderId="78" applyNumberFormat="0" applyFont="0" applyBorder="0" applyAlignment="0" applyProtection="0">
      <alignment horizontal="left"/>
    </xf>
    <xf numFmtId="193" fontId="19" fillId="0" borderId="0" applyAlignment="0" applyProtection="0"/>
    <xf numFmtId="263" fontId="19" fillId="0" borderId="0" applyAlignment="0" applyProtection="0"/>
    <xf numFmtId="10" fontId="193" fillId="112" borderId="78" applyNumberFormat="0" applyFont="0" applyBorder="0" applyAlignment="0" applyProtection="0">
      <alignment horizontal="left"/>
    </xf>
    <xf numFmtId="10" fontId="194" fillId="112" borderId="78" applyNumberFormat="0" applyFill="0" applyBorder="0" applyAlignment="0" applyProtection="0">
      <alignment horizontal="left"/>
    </xf>
    <xf numFmtId="49" fontId="60" fillId="0" borderId="7" applyNumberFormat="0" applyAlignment="0" applyProtection="0">
      <alignment horizontal="left" wrapText="1"/>
    </xf>
    <xf numFmtId="49" fontId="60" fillId="0" borderId="7" applyNumberFormat="0" applyAlignment="0" applyProtection="0">
      <alignment horizontal="left" wrapText="1"/>
    </xf>
    <xf numFmtId="49" fontId="43" fillId="0" borderId="78" applyNumberFormat="0" applyFill="0" applyAlignment="0" applyProtection="0">
      <alignment horizontal="left"/>
    </xf>
    <xf numFmtId="49" fontId="61" fillId="0" borderId="0" applyAlignment="0" applyProtection="0">
      <alignment horizontal="left"/>
    </xf>
    <xf numFmtId="49" fontId="61" fillId="0" borderId="0" applyProtection="0">
      <alignment horizontal="left"/>
    </xf>
    <xf numFmtId="49" fontId="14" fillId="0" borderId="79" applyNumberFormat="0" applyFill="0" applyAlignment="0" applyProtection="0">
      <alignment horizontal="left"/>
    </xf>
    <xf numFmtId="264" fontId="195" fillId="0" borderId="0" applyFont="0" applyFill="0" applyBorder="0" applyAlignment="0" applyProtection="0"/>
    <xf numFmtId="0" fontId="196" fillId="0" borderId="0" applyNumberFormat="0" applyFont="0" applyFill="0" applyBorder="0" applyProtection="0">
      <alignment horizontal="centerContinuous"/>
    </xf>
    <xf numFmtId="0" fontId="197" fillId="0" borderId="0" applyFill="0" applyBorder="0" applyAlignment="0"/>
    <xf numFmtId="263" fontId="19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265" fontId="7" fillId="0" borderId="0" applyFill="0" applyBorder="0" applyAlignment="0"/>
    <xf numFmtId="265" fontId="7" fillId="0" borderId="0" applyFill="0" applyBorder="0" applyAlignment="0"/>
    <xf numFmtId="265" fontId="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0" fontId="65" fillId="61" borderId="75" applyNumberFormat="0" applyAlignment="0" applyProtection="0"/>
    <xf numFmtId="266" fontId="7" fillId="0" borderId="0" applyFont="0" applyFill="0" applyBorder="0" applyAlignment="0" applyProtection="0"/>
    <xf numFmtId="175" fontId="114" fillId="113" borderId="0" applyNumberFormat="0" applyFont="0" applyBorder="0" applyAlignment="0"/>
    <xf numFmtId="0" fontId="198" fillId="0" borderId="80">
      <alignment horizontal="right" vertical="center"/>
    </xf>
    <xf numFmtId="0" fontId="68" fillId="0" borderId="29" applyNumberFormat="0" applyFill="0" applyAlignment="0" applyProtection="0"/>
    <xf numFmtId="49" fontId="7" fillId="0" borderId="0" applyFont="0" applyFill="0" applyBorder="0" applyProtection="0">
      <alignment horizontal="centerContinuous"/>
    </xf>
    <xf numFmtId="175" fontId="199" fillId="0" borderId="0">
      <alignment vertical="center"/>
    </xf>
    <xf numFmtId="267" fontId="200" fillId="0" borderId="0">
      <alignment vertical="center"/>
    </xf>
    <xf numFmtId="201" fontId="187" fillId="0" borderId="0"/>
    <xf numFmtId="0" fontId="201" fillId="41" borderId="0" applyNumberFormat="0" applyBorder="0" applyAlignment="0" applyProtection="0"/>
    <xf numFmtId="268" fontId="66" fillId="0" borderId="0" applyFont="0" applyFill="0" applyBorder="0" applyAlignment="0" applyProtection="0"/>
    <xf numFmtId="269" fontId="66" fillId="0" borderId="0" applyFont="0" applyFill="0" applyBorder="0" applyAlignment="0" applyProtection="0"/>
    <xf numFmtId="3" fontId="198" fillId="0" borderId="81">
      <alignment horizontal="right" vertical="center"/>
    </xf>
    <xf numFmtId="270" fontId="198" fillId="0" borderId="81">
      <alignment horizontal="right" vertical="center"/>
    </xf>
    <xf numFmtId="17" fontId="198" fillId="0" borderId="81">
      <alignment horizontal="right" vertical="center"/>
    </xf>
    <xf numFmtId="271" fontId="198" fillId="0" borderId="81">
      <alignment horizontal="right" vertical="center"/>
    </xf>
    <xf numFmtId="272" fontId="198" fillId="0" borderId="81">
      <alignment horizontal="right" vertical="center"/>
    </xf>
    <xf numFmtId="273" fontId="198" fillId="0" borderId="81">
      <alignment horizontal="right" vertical="center"/>
    </xf>
    <xf numFmtId="3" fontId="198" fillId="0" borderId="81">
      <alignment horizontal="right" vertical="center"/>
    </xf>
    <xf numFmtId="0" fontId="66" fillId="0" borderId="0">
      <alignment horizontal="center" wrapText="1"/>
      <protection hidden="1"/>
    </xf>
    <xf numFmtId="0" fontId="202" fillId="0" borderId="0" applyNumberFormat="0" applyFill="0" applyBorder="0" applyAlignment="0" applyProtection="0">
      <alignment vertical="top"/>
      <protection locked="0"/>
    </xf>
    <xf numFmtId="0" fontId="203" fillId="0" borderId="0">
      <alignment horizontal="right"/>
    </xf>
    <xf numFmtId="0" fontId="203" fillId="0" borderId="0">
      <alignment horizontal="right"/>
    </xf>
    <xf numFmtId="0" fontId="197" fillId="0" borderId="0" applyFont="0" applyFill="0" applyBorder="0" applyAlignment="0" applyProtection="0"/>
    <xf numFmtId="171" fontId="204" fillId="0" borderId="0" applyFont="0" applyFill="0" applyBorder="0" applyAlignment="0" applyProtection="0"/>
    <xf numFmtId="274" fontId="205" fillId="0" borderId="0" applyFont="0" applyFill="0" applyBorder="0" applyAlignment="0" applyProtection="0">
      <alignment horizontal="right"/>
    </xf>
    <xf numFmtId="275" fontId="11" fillId="0" borderId="0" applyFont="0" applyFill="0" applyBorder="0" applyAlignment="0" applyProtection="0"/>
    <xf numFmtId="0" fontId="205" fillId="0" borderId="0" applyFont="0" applyFill="0" applyBorder="0" applyAlignment="0" applyProtection="0">
      <alignment horizontal="right"/>
    </xf>
    <xf numFmtId="0" fontId="7" fillId="85" borderId="82" applyNumberFormat="0" applyFont="0" applyAlignment="0" applyProtection="0"/>
    <xf numFmtId="0" fontId="206" fillId="0" borderId="0"/>
    <xf numFmtId="0" fontId="206" fillId="0" borderId="0"/>
    <xf numFmtId="0" fontId="207" fillId="0" borderId="0">
      <alignment horizontal="left"/>
    </xf>
    <xf numFmtId="0" fontId="208" fillId="0" borderId="0"/>
    <xf numFmtId="0" fontId="209" fillId="0" borderId="0">
      <alignment horizontal="left"/>
    </xf>
    <xf numFmtId="194" fontId="17" fillId="0" borderId="0"/>
    <xf numFmtId="0" fontId="38" fillId="0" borderId="62" applyNumberFormat="0" applyFont="0" applyFill="0" applyProtection="0">
      <alignment horizontal="centerContinuous"/>
    </xf>
    <xf numFmtId="0" fontId="38" fillId="0" borderId="62" applyNumberFormat="0" applyFont="0" applyFill="0" applyProtection="0">
      <alignment horizontal="centerContinuous"/>
    </xf>
    <xf numFmtId="0" fontId="38" fillId="0" borderId="62" applyNumberFormat="0" applyFont="0" applyFill="0" applyProtection="0">
      <alignment horizontal="centerContinuous"/>
    </xf>
    <xf numFmtId="276" fontId="66" fillId="0" borderId="0" applyFont="0" applyFill="0" applyBorder="0" applyAlignment="0" applyProtection="0"/>
    <xf numFmtId="0" fontId="38" fillId="0" borderId="0" applyFill="0" applyBorder="0">
      <alignment horizontal="right"/>
      <protection locked="0"/>
    </xf>
    <xf numFmtId="0" fontId="38" fillId="0" borderId="0" applyFill="0" applyBorder="0">
      <alignment horizontal="right"/>
      <protection locked="0"/>
    </xf>
    <xf numFmtId="0" fontId="197" fillId="0" borderId="0" applyFont="0" applyFill="0" applyBorder="0" applyAlignment="0" applyProtection="0"/>
    <xf numFmtId="277" fontId="171" fillId="0" borderId="0" applyFont="0" applyFill="0" applyBorder="0" applyAlignment="0" applyProtection="0"/>
    <xf numFmtId="278" fontId="205" fillId="0" borderId="0" applyFont="0" applyFill="0" applyBorder="0" applyAlignment="0" applyProtection="0">
      <alignment horizontal="right"/>
    </xf>
    <xf numFmtId="49" fontId="210" fillId="114" borderId="0">
      <alignment vertical="center"/>
    </xf>
    <xf numFmtId="279" fontId="48" fillId="0" borderId="0" applyFill="0" applyBorder="0" applyProtection="0"/>
    <xf numFmtId="280" fontId="48" fillId="0" borderId="0"/>
    <xf numFmtId="14" fontId="193" fillId="0" borderId="83">
      <alignment vertical="center"/>
    </xf>
    <xf numFmtId="281" fontId="205" fillId="0" borderId="0" applyFont="0" applyFill="0" applyBorder="0" applyAlignment="0" applyProtection="0"/>
    <xf numFmtId="16" fontId="75" fillId="0" borderId="0" applyFont="0" applyFill="0" applyBorder="0" applyAlignment="0" applyProtection="0"/>
    <xf numFmtId="15" fontId="75" fillId="0" borderId="0" applyFont="0" applyFill="0" applyBorder="0" applyAlignment="0" applyProtection="0"/>
    <xf numFmtId="17" fontId="75" fillId="0" borderId="0" applyFont="0" applyFill="0" applyBorder="0" applyAlignment="0" applyProtection="0"/>
    <xf numFmtId="14" fontId="75" fillId="0" borderId="0" applyFill="0" applyBorder="0" applyAlignment="0"/>
    <xf numFmtId="15" fontId="20" fillId="0" borderId="0">
      <alignment horizontal="right" vertical="center"/>
    </xf>
    <xf numFmtId="14" fontId="17" fillId="0" borderId="0" applyFill="0" applyBorder="0" applyProtection="0">
      <alignment horizontal="center" vertical="top" wrapText="1"/>
      <protection locked="0"/>
    </xf>
    <xf numFmtId="14" fontId="57" fillId="0" borderId="0" applyFill="0" applyBorder="0" applyProtection="0">
      <alignment horizontal="center" vertical="top" wrapText="1"/>
      <protection locked="0"/>
    </xf>
    <xf numFmtId="14" fontId="8" fillId="0" borderId="0" applyFill="0" applyBorder="0" applyProtection="0">
      <alignment horizontal="center" vertical="top" wrapText="1"/>
      <protection locked="0"/>
    </xf>
    <xf numFmtId="14" fontId="14" fillId="0" borderId="0" applyFill="0" applyBorder="0" applyProtection="0">
      <alignment horizontal="center" vertical="top" wrapText="1"/>
      <protection locked="0"/>
    </xf>
    <xf numFmtId="14" fontId="43" fillId="0" borderId="0" applyFill="0" applyBorder="0" applyProtection="0">
      <alignment horizontal="center" vertical="top" wrapText="1"/>
      <protection locked="0"/>
    </xf>
    <xf numFmtId="14" fontId="66" fillId="0" borderId="0"/>
    <xf numFmtId="282" fontId="63" fillId="0" borderId="0" applyFont="0" applyFill="0" applyBorder="0" applyAlignment="0" applyProtection="0"/>
    <xf numFmtId="283" fontId="63" fillId="0" borderId="0" applyFont="0" applyFill="0" applyBorder="0" applyAlignment="0" applyProtection="0"/>
    <xf numFmtId="283" fontId="63" fillId="0" borderId="0" applyFont="0" applyFill="0" applyBorder="0" applyAlignment="0" applyProtection="0"/>
    <xf numFmtId="175" fontId="211" fillId="0" borderId="62">
      <alignment vertical="center"/>
    </xf>
    <xf numFmtId="175" fontId="211" fillId="0" borderId="62">
      <alignment vertical="center"/>
    </xf>
    <xf numFmtId="175" fontId="211" fillId="0" borderId="62">
      <alignment vertical="center"/>
    </xf>
    <xf numFmtId="1" fontId="193" fillId="0" borderId="83">
      <alignment vertical="center"/>
    </xf>
    <xf numFmtId="42" fontId="212" fillId="0" borderId="0"/>
    <xf numFmtId="284" fontId="212" fillId="0" borderId="0"/>
    <xf numFmtId="285" fontId="187" fillId="0" borderId="0">
      <alignment horizontal="right" vertical="center"/>
    </xf>
    <xf numFmtId="276" fontId="11" fillId="115" borderId="0">
      <alignment horizontal="right"/>
    </xf>
    <xf numFmtId="15" fontId="167" fillId="116" borderId="0" applyNumberFormat="0" applyFont="0" applyBorder="0" applyAlignment="0" applyProtection="0"/>
    <xf numFmtId="286" fontId="7" fillId="0" borderId="24" applyFont="0" applyFill="0" applyBorder="0" applyAlignment="0" applyProtection="0">
      <alignment horizontal="center"/>
    </xf>
    <xf numFmtId="286" fontId="7" fillId="0" borderId="24" applyFont="0" applyFill="0" applyBorder="0" applyAlignment="0" applyProtection="0">
      <alignment horizontal="center"/>
    </xf>
    <xf numFmtId="167" fontId="52" fillId="0" borderId="0" applyFont="0" applyFill="0" applyBorder="0" applyAlignment="0" applyProtection="0"/>
    <xf numFmtId="167" fontId="6" fillId="0" borderId="0" applyFont="0" applyFill="0" applyBorder="0" applyAlignment="0" applyProtection="0"/>
    <xf numFmtId="287" fontId="7" fillId="0" borderId="0" applyFont="0" applyFill="0" applyBorder="0" applyAlignment="0" applyProtection="0"/>
    <xf numFmtId="288" fontId="213" fillId="0" borderId="0" applyFill="0" applyBorder="0" applyAlignment="0" applyProtection="0"/>
    <xf numFmtId="5" fontId="214" fillId="0" borderId="0" applyFont="0" applyFill="0" applyBorder="0" applyAlignment="0" applyProtection="0"/>
    <xf numFmtId="42" fontId="114" fillId="0" borderId="0"/>
    <xf numFmtId="0" fontId="172" fillId="0" borderId="0" applyFont="0" applyFill="0" applyBorder="0" applyAlignment="0" applyProtection="0"/>
    <xf numFmtId="289" fontId="205" fillId="0" borderId="84" applyNumberFormat="0" applyFont="0" applyFill="0" applyAlignment="0" applyProtection="0"/>
    <xf numFmtId="177" fontId="215" fillId="117" borderId="0">
      <alignment horizontal="right"/>
    </xf>
    <xf numFmtId="290" fontId="216" fillId="0" borderId="0" applyFill="0" applyBorder="0" applyAlignment="0" applyProtection="0"/>
    <xf numFmtId="0" fontId="29" fillId="7" borderId="15" applyNumberFormat="0" applyAlignment="0" applyProtection="0"/>
    <xf numFmtId="0" fontId="84" fillId="45" borderId="75" applyNumberFormat="0" applyAlignment="0" applyProtection="0"/>
    <xf numFmtId="0" fontId="217" fillId="45" borderId="75" applyNumberFormat="0" applyAlignment="0" applyProtection="0"/>
    <xf numFmtId="0" fontId="84" fillId="45" borderId="75" applyNumberFormat="0" applyAlignment="0" applyProtection="0"/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0" fontId="84" fillId="45" borderId="75" applyNumberFormat="0" applyAlignment="0" applyProtection="0"/>
    <xf numFmtId="0" fontId="36" fillId="0" borderId="20" applyNumberFormat="0" applyFill="0" applyAlignment="0" applyProtection="0"/>
    <xf numFmtId="0" fontId="81" fillId="0" borderId="58" applyNumberFormat="0" applyFill="0" applyAlignment="0" applyProtection="0"/>
    <xf numFmtId="0" fontId="131" fillId="0" borderId="58" applyNumberFormat="0" applyFill="0" applyAlignment="0" applyProtection="0"/>
    <xf numFmtId="0" fontId="81" fillId="0" borderId="58" applyNumberFormat="0" applyFill="0" applyAlignment="0" applyProtection="0"/>
    <xf numFmtId="0" fontId="3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291" fontId="48" fillId="0" borderId="0"/>
    <xf numFmtId="292" fontId="7" fillId="0" borderId="0" applyFont="0" applyFill="0" applyBorder="0" applyAlignment="0" applyProtection="0"/>
    <xf numFmtId="49" fontId="87" fillId="0" borderId="0" applyNumberFormat="0" applyFill="0" applyBorder="0" applyProtection="0">
      <alignment horizontal="center" vertical="top"/>
    </xf>
    <xf numFmtId="293" fontId="92" fillId="0" borderId="0" applyBorder="0">
      <alignment horizontal="right" vertical="top"/>
    </xf>
    <xf numFmtId="294" fontId="87" fillId="0" borderId="0" applyBorder="0">
      <alignment horizontal="right" vertical="top"/>
    </xf>
    <xf numFmtId="294" fontId="92" fillId="0" borderId="0" applyBorder="0">
      <alignment horizontal="right" vertical="top"/>
    </xf>
    <xf numFmtId="295" fontId="87" fillId="0" borderId="0" applyFill="0" applyBorder="0">
      <alignment horizontal="right" vertical="top"/>
    </xf>
    <xf numFmtId="296" fontId="87" fillId="0" borderId="0" applyFill="0" applyBorder="0">
      <alignment horizontal="right" vertical="top"/>
    </xf>
    <xf numFmtId="0" fontId="219" fillId="0" borderId="0">
      <alignment horizontal="left"/>
    </xf>
    <xf numFmtId="206" fontId="174" fillId="0" borderId="69">
      <alignment horizontal="left"/>
    </xf>
    <xf numFmtId="0" fontId="220" fillId="0" borderId="0">
      <alignment vertical="center"/>
    </xf>
    <xf numFmtId="297" fontId="220" fillId="0" borderId="0">
      <alignment horizontal="left" vertical="center"/>
    </xf>
    <xf numFmtId="298" fontId="221" fillId="0" borderId="0">
      <alignment vertical="center"/>
    </xf>
    <xf numFmtId="0" fontId="153" fillId="0" borderId="0">
      <alignment vertical="center"/>
    </xf>
    <xf numFmtId="206" fontId="222" fillId="0" borderId="0" applyFill="0" applyBorder="0">
      <alignment vertical="top"/>
    </xf>
    <xf numFmtId="206" fontId="223" fillId="0" borderId="0" applyFill="0" applyBorder="0" applyProtection="0">
      <alignment vertical="top"/>
    </xf>
    <xf numFmtId="206" fontId="224" fillId="0" borderId="0">
      <alignment vertical="top"/>
    </xf>
    <xf numFmtId="299" fontId="38" fillId="84" borderId="37" applyFont="0" applyAlignment="0"/>
    <xf numFmtId="299" fontId="38" fillId="84" borderId="37" applyFont="0" applyAlignment="0"/>
    <xf numFmtId="299" fontId="38" fillId="84" borderId="37" applyFont="0" applyAlignment="0"/>
    <xf numFmtId="165" fontId="87" fillId="0" borderId="69" applyFill="0" applyBorder="0" applyProtection="0">
      <alignment horizontal="right" vertical="top"/>
    </xf>
    <xf numFmtId="206" fontId="129" fillId="0" borderId="0"/>
    <xf numFmtId="206" fontId="225" fillId="0" borderId="0"/>
    <xf numFmtId="206" fontId="226" fillId="0" borderId="0"/>
    <xf numFmtId="206" fontId="7" fillId="0" borderId="0"/>
    <xf numFmtId="206" fontId="227" fillId="0" borderId="0">
      <alignment horizontal="left" vertical="top"/>
    </xf>
    <xf numFmtId="0" fontId="17" fillId="0" borderId="41" applyNumberFormat="0" applyFont="0" applyAlignment="0">
      <alignment horizontal="right"/>
    </xf>
    <xf numFmtId="0" fontId="228" fillId="0" borderId="0">
      <alignment horizontal="left" vertical="top" wrapText="1"/>
    </xf>
    <xf numFmtId="38" fontId="229" fillId="0" borderId="0" applyFont="0" applyFill="0" applyBorder="0" applyAlignment="0" applyProtection="0"/>
    <xf numFmtId="40" fontId="229" fillId="0" borderId="0" applyFont="0" applyFill="0" applyBorder="0" applyAlignment="0" applyProtection="0"/>
    <xf numFmtId="300" fontId="48" fillId="0" borderId="0"/>
    <xf numFmtId="301" fontId="128" fillId="0" borderId="0">
      <protection locked="0"/>
    </xf>
    <xf numFmtId="302" fontId="7" fillId="0" borderId="0">
      <protection locked="0"/>
    </xf>
    <xf numFmtId="302" fontId="7" fillId="0" borderId="0">
      <protection locked="0"/>
    </xf>
    <xf numFmtId="0" fontId="230" fillId="0" borderId="0">
      <alignment horizontal="left"/>
    </xf>
    <xf numFmtId="0" fontId="231" fillId="0" borderId="0">
      <alignment horizontal="left"/>
    </xf>
    <xf numFmtId="0" fontId="232" fillId="0" borderId="0" applyFill="0" applyBorder="0" applyProtection="0">
      <alignment horizontal="left"/>
    </xf>
    <xf numFmtId="0" fontId="232" fillId="0" borderId="0" applyNumberFormat="0" applyFill="0" applyBorder="0" applyProtection="0">
      <alignment horizontal="left"/>
    </xf>
    <xf numFmtId="0" fontId="79" fillId="0" borderId="0" applyFill="0" applyBorder="0" applyProtection="0">
      <alignment horizontal="left"/>
    </xf>
    <xf numFmtId="231" fontId="210" fillId="96" borderId="0">
      <alignment horizontal="right" vertical="center"/>
    </xf>
    <xf numFmtId="0" fontId="11" fillId="112" borderId="0" applyNumberFormat="0" applyFont="0" applyBorder="0" applyAlignment="0" applyProtection="0">
      <alignment horizontal="right"/>
    </xf>
    <xf numFmtId="303" fontId="173" fillId="118" borderId="0" applyNumberFormat="0" applyFont="0" applyBorder="0" applyAlignment="0" applyProtection="0"/>
    <xf numFmtId="0" fontId="128" fillId="0" borderId="85">
      <protection locked="0"/>
    </xf>
    <xf numFmtId="0" fontId="26" fillId="4" borderId="0" applyNumberFormat="0" applyBorder="0" applyAlignment="0" applyProtection="0"/>
    <xf numFmtId="0" fontId="62" fillId="42" borderId="0" applyNumberFormat="0" applyBorder="0" applyAlignment="0" applyProtection="0"/>
    <xf numFmtId="0" fontId="233" fillId="42" borderId="0" applyNumberFormat="0" applyBorder="0" applyAlignment="0" applyProtection="0"/>
    <xf numFmtId="0" fontId="62" fillId="42" borderId="0" applyNumberFormat="0" applyBorder="0" applyAlignment="0" applyProtection="0"/>
    <xf numFmtId="304" fontId="205" fillId="0" borderId="0" applyFont="0" applyFill="0" applyBorder="0" applyAlignment="0" applyProtection="0">
      <alignment horizontal="right"/>
    </xf>
    <xf numFmtId="0" fontId="234" fillId="0" borderId="0">
      <alignment horizontal="left"/>
    </xf>
    <xf numFmtId="0" fontId="235" fillId="0" borderId="62">
      <alignment horizontal="center"/>
    </xf>
    <xf numFmtId="0" fontId="236" fillId="0" borderId="0">
      <alignment horizontal="left"/>
    </xf>
    <xf numFmtId="0" fontId="237" fillId="0" borderId="45">
      <alignment horizontal="left" vertical="top"/>
    </xf>
    <xf numFmtId="0" fontId="235" fillId="0" borderId="62">
      <alignment horizontal="center"/>
    </xf>
    <xf numFmtId="0" fontId="175" fillId="0" borderId="0">
      <alignment horizontal="left"/>
    </xf>
    <xf numFmtId="0" fontId="238" fillId="0" borderId="45">
      <alignment horizontal="left" vertical="top"/>
    </xf>
    <xf numFmtId="0" fontId="239" fillId="0" borderId="0">
      <alignment horizontal="left"/>
    </xf>
    <xf numFmtId="0" fontId="235" fillId="0" borderId="62">
      <alignment horizontal="center"/>
    </xf>
    <xf numFmtId="0" fontId="235" fillId="0" borderId="62">
      <alignment horizontal="center"/>
    </xf>
    <xf numFmtId="0" fontId="235" fillId="0" borderId="62">
      <alignment horizontal="center"/>
    </xf>
    <xf numFmtId="0" fontId="235" fillId="0" borderId="62">
      <alignment horizontal="center"/>
    </xf>
    <xf numFmtId="0" fontId="235" fillId="0" borderId="62">
      <alignment horizontal="center"/>
    </xf>
    <xf numFmtId="0" fontId="131" fillId="119" borderId="0">
      <alignment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175" fontId="11" fillId="0" borderId="62">
      <alignment horizontal="right" vertical="center"/>
    </xf>
    <xf numFmtId="0" fontId="240" fillId="119" borderId="0">
      <alignment horizontal="left" vertical="center"/>
    </xf>
    <xf numFmtId="0" fontId="241" fillId="0" borderId="0" applyNumberFormat="0" applyFill="0" applyBorder="0" applyAlignment="0" applyProtection="0">
      <alignment horizontal="left"/>
    </xf>
    <xf numFmtId="305" fontId="7" fillId="0" borderId="0">
      <protection locked="0"/>
    </xf>
    <xf numFmtId="305" fontId="7" fillId="0" borderId="0">
      <protection locked="0"/>
    </xf>
    <xf numFmtId="0" fontId="242" fillId="0" borderId="86" applyNumberFormat="0" applyFill="0" applyBorder="0" applyAlignment="0" applyProtection="0">
      <alignment horizontal="left"/>
    </xf>
    <xf numFmtId="0" fontId="242" fillId="0" borderId="86" applyNumberFormat="0" applyFill="0" applyBorder="0" applyAlignment="0" applyProtection="0">
      <alignment horizontal="left"/>
    </xf>
    <xf numFmtId="0" fontId="243" fillId="0" borderId="87" applyNumberFormat="0" applyFill="0" applyAlignment="0" applyProtection="0"/>
    <xf numFmtId="0" fontId="244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306" fontId="245" fillId="120" borderId="83">
      <alignment vertical="center"/>
    </xf>
    <xf numFmtId="172" fontId="211" fillId="120" borderId="83">
      <alignment horizontal="right" vertical="center"/>
    </xf>
    <xf numFmtId="307" fontId="199" fillId="120" borderId="83">
      <alignment horizontal="right" vertical="center"/>
    </xf>
    <xf numFmtId="10" fontId="211" fillId="120" borderId="83">
      <alignment vertical="center"/>
    </xf>
    <xf numFmtId="308" fontId="199" fillId="120" borderId="83">
      <alignment horizontal="right" vertical="center"/>
    </xf>
    <xf numFmtId="0" fontId="186" fillId="0" borderId="0">
      <alignment horizontal="left" vertical="center"/>
    </xf>
    <xf numFmtId="0" fontId="187" fillId="0" borderId="0">
      <alignment horizontal="left" vertical="center" indent="1"/>
    </xf>
    <xf numFmtId="0" fontId="186" fillId="0" borderId="0">
      <alignment horizontal="left" vertical="center"/>
    </xf>
    <xf numFmtId="261" fontId="211" fillId="120" borderId="83">
      <alignment vertical="center"/>
    </xf>
    <xf numFmtId="309" fontId="199" fillId="120" borderId="83">
      <alignment vertical="center"/>
    </xf>
    <xf numFmtId="0" fontId="66" fillId="0" borderId="0" applyFont="0" applyFill="0" applyBorder="0" applyAlignment="0" applyProtection="0"/>
    <xf numFmtId="15" fontId="246" fillId="84" borderId="0">
      <alignment horizontal="right" vertical="center"/>
      <protection locked="0"/>
    </xf>
    <xf numFmtId="303" fontId="173" fillId="84" borderId="0" applyNumberFormat="0" applyFont="0" applyBorder="0" applyAlignment="0"/>
    <xf numFmtId="310" fontId="246" fillId="84" borderId="0">
      <alignment horizontal="right" vertical="center"/>
      <protection locked="0"/>
    </xf>
    <xf numFmtId="311" fontId="246" fillId="84" borderId="0" applyProtection="0">
      <alignment horizontal="right" vertical="center"/>
      <protection locked="0"/>
    </xf>
    <xf numFmtId="272" fontId="246" fillId="84" borderId="0">
      <alignment horizontal="right" vertical="center"/>
      <protection locked="0"/>
    </xf>
    <xf numFmtId="303" fontId="173" fillId="91" borderId="0" applyNumberFormat="0" applyFont="0" applyBorder="0" applyAlignment="0" applyProtection="0"/>
    <xf numFmtId="312" fontId="246" fillId="84" borderId="0">
      <alignment horizontal="right" vertical="center"/>
      <protection locked="0"/>
    </xf>
    <xf numFmtId="172" fontId="64" fillId="0" borderId="0"/>
    <xf numFmtId="40" fontId="167" fillId="38" borderId="0" applyNumberFormat="0" applyFont="0" applyBorder="0" applyAlignment="0" applyProtection="0"/>
    <xf numFmtId="38" fontId="173" fillId="94" borderId="0" applyNumberFormat="0" applyFont="0" applyBorder="0" applyAlignment="0" applyProtection="0"/>
    <xf numFmtId="0" fontId="56" fillId="41" borderId="0" applyNumberFormat="0" applyBorder="0" applyAlignment="0" applyProtection="0"/>
    <xf numFmtId="0" fontId="38" fillId="0" borderId="0" applyFill="0" applyBorder="0">
      <alignment horizontal="right"/>
      <protection locked="0"/>
    </xf>
    <xf numFmtId="0" fontId="38" fillId="0" borderId="0" applyFill="0" applyBorder="0">
      <alignment horizontal="right"/>
      <protection locked="0"/>
    </xf>
    <xf numFmtId="0" fontId="7" fillId="102" borderId="88">
      <alignment horizontal="left" vertical="center" wrapText="1"/>
    </xf>
    <xf numFmtId="0" fontId="7" fillId="102" borderId="88">
      <alignment horizontal="left" vertical="center" wrapText="1"/>
    </xf>
    <xf numFmtId="0" fontId="7" fillId="102" borderId="88">
      <alignment horizontal="left" vertical="center" wrapText="1"/>
    </xf>
    <xf numFmtId="178" fontId="247" fillId="0" borderId="46" applyFill="0">
      <protection locked="0"/>
    </xf>
    <xf numFmtId="178" fontId="247" fillId="0" borderId="46" applyFill="0">
      <protection locked="0"/>
    </xf>
    <xf numFmtId="0" fontId="198" fillId="0" borderId="89" applyAlignment="0">
      <alignment horizontal="left"/>
    </xf>
    <xf numFmtId="313" fontId="198" fillId="0" borderId="89">
      <alignment horizontal="right"/>
    </xf>
    <xf numFmtId="314" fontId="198" fillId="0" borderId="89">
      <alignment horizontal="right"/>
    </xf>
    <xf numFmtId="1" fontId="248" fillId="37" borderId="90"/>
    <xf numFmtId="4" fontId="249" fillId="0" borderId="0" applyFont="0" applyFill="0" applyBorder="0" applyAlignment="0" applyProtection="0"/>
    <xf numFmtId="164" fontId="52" fillId="0" borderId="0" applyFont="0" applyFill="0" applyBorder="0" applyAlignment="0" applyProtection="0"/>
    <xf numFmtId="315" fontId="128" fillId="0" borderId="0">
      <protection locked="0"/>
    </xf>
    <xf numFmtId="0" fontId="250" fillId="74" borderId="28" applyNumberFormat="0" applyAlignment="0" applyProtection="0"/>
    <xf numFmtId="303" fontId="251" fillId="0" borderId="91" applyNumberFormat="0" applyFill="0" applyAlignment="0" applyProtection="0"/>
    <xf numFmtId="0" fontId="180" fillId="0" borderId="0">
      <alignment vertical="center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231" fontId="210" fillId="121" borderId="0">
      <alignment horizontal="right" vertical="center"/>
    </xf>
    <xf numFmtId="316" fontId="48" fillId="0" borderId="0"/>
    <xf numFmtId="172" fontId="233" fillId="0" borderId="0"/>
    <xf numFmtId="172" fontId="233" fillId="0" borderId="0"/>
    <xf numFmtId="317" fontId="175" fillId="0" borderId="0">
      <alignment horizontal="center"/>
    </xf>
    <xf numFmtId="165" fontId="7" fillId="0" borderId="0" applyFont="0" applyFill="0" applyBorder="0" applyAlignment="0" applyProtection="0"/>
    <xf numFmtId="262" fontId="38" fillId="0" borderId="0" applyFont="0" applyFill="0" applyBorder="0" applyAlignment="0" applyProtection="0"/>
    <xf numFmtId="318" fontId="7" fillId="0" borderId="0" applyFont="0" applyFill="0" applyBorder="0" applyAlignment="0" applyProtection="0"/>
    <xf numFmtId="31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320" fontId="7" fillId="0" borderId="0" applyFont="0" applyFill="0" applyBorder="0" applyAlignment="0" applyProtection="0"/>
    <xf numFmtId="37" fontId="20" fillId="0" borderId="0" applyFont="0" applyFill="0" applyBorder="0" applyAlignment="0" applyProtection="0"/>
    <xf numFmtId="321" fontId="252" fillId="0" borderId="0" applyFont="0" applyFill="0" applyBorder="0" applyAlignment="0" applyProtection="0"/>
    <xf numFmtId="0" fontId="253" fillId="0" borderId="51"/>
    <xf numFmtId="322" fontId="7" fillId="0" borderId="0" applyFont="0" applyFill="0" applyBorder="0" applyAlignment="0" applyProtection="0"/>
    <xf numFmtId="323" fontId="7" fillId="0" borderId="0" applyFont="0" applyFill="0" applyBorder="0" applyAlignment="0" applyProtection="0"/>
    <xf numFmtId="324" fontId="7" fillId="0" borderId="0" applyFont="0" applyFill="0" applyBorder="0" applyAlignment="0" applyProtection="0"/>
    <xf numFmtId="325" fontId="7" fillId="0" borderId="0" applyFont="0" applyFill="0" applyBorder="0" applyAlignment="0" applyProtection="0"/>
    <xf numFmtId="326" fontId="254" fillId="0" borderId="0" applyFont="0" applyFill="0" applyBorder="0" applyAlignment="0" applyProtection="0"/>
    <xf numFmtId="327" fontId="79" fillId="0" borderId="0" applyFont="0" applyFill="0" applyBorder="0" applyAlignment="0" applyProtection="0"/>
    <xf numFmtId="328" fontId="38" fillId="0" borderId="0" applyFont="0" applyFill="0" applyBorder="0" applyAlignment="0" applyProtection="0"/>
    <xf numFmtId="328" fontId="38" fillId="0" borderId="0" applyFont="0" applyFill="0" applyBorder="0" applyAlignment="0" applyProtection="0"/>
    <xf numFmtId="329" fontId="255" fillId="0" borderId="0">
      <alignment horizontal="right" vertical="center"/>
    </xf>
    <xf numFmtId="309" fontId="180" fillId="0" borderId="0">
      <alignment horizontal="right" vertical="center"/>
    </xf>
    <xf numFmtId="309" fontId="256" fillId="0" borderId="0">
      <alignment horizontal="right"/>
    </xf>
    <xf numFmtId="49" fontId="257" fillId="114" borderId="0">
      <alignment horizontal="centerContinuous" vertical="center"/>
    </xf>
    <xf numFmtId="330" fontId="205" fillId="0" borderId="0" applyFont="0" applyFill="0" applyBorder="0" applyAlignment="0" applyProtection="0">
      <alignment horizontal="right"/>
    </xf>
    <xf numFmtId="309" fontId="193" fillId="0" borderId="0">
      <alignment horizontal="right" vertical="center"/>
    </xf>
    <xf numFmtId="329" fontId="193" fillId="0" borderId="0">
      <alignment horizontal="right" vertical="center"/>
    </xf>
    <xf numFmtId="0" fontId="258" fillId="0" borderId="42" applyNumberFormat="0" applyFill="0" applyAlignment="0" applyProtection="0"/>
    <xf numFmtId="0" fontId="259" fillId="0" borderId="43" applyNumberFormat="0" applyFill="0" applyAlignment="0" applyProtection="0"/>
    <xf numFmtId="0" fontId="260" fillId="0" borderId="44" applyNumberFormat="0" applyFill="0" applyAlignment="0" applyProtection="0"/>
    <xf numFmtId="0" fontId="260" fillId="0" borderId="0" applyNumberFormat="0" applyFill="0" applyBorder="0" applyAlignment="0" applyProtection="0"/>
    <xf numFmtId="311" fontId="261" fillId="0" borderId="0">
      <alignment horizontal="left" vertical="center"/>
    </xf>
    <xf numFmtId="0" fontId="262" fillId="0" borderId="0" applyNumberFormat="0" applyFill="0" applyBorder="0" applyAlignment="0" applyProtection="0"/>
    <xf numFmtId="0" fontId="263" fillId="39" borderId="0" applyNumberFormat="0" applyBorder="0" applyAlignment="0" applyProtection="0"/>
    <xf numFmtId="0" fontId="263" fillId="39" borderId="0" applyNumberFormat="0" applyBorder="0" applyAlignment="0" applyProtection="0"/>
    <xf numFmtId="0" fontId="263" fillId="39" borderId="0" applyNumberFormat="0" applyBorder="0" applyAlignment="0" applyProtection="0"/>
    <xf numFmtId="0" fontId="117" fillId="39" borderId="0" applyNumberFormat="0" applyBorder="0" applyAlignment="0" applyProtection="0"/>
    <xf numFmtId="0" fontId="264" fillId="39" borderId="0" applyNumberFormat="0" applyBorder="0" applyAlignment="0" applyProtection="0"/>
    <xf numFmtId="0" fontId="263" fillId="39" borderId="0" applyNumberFormat="0" applyBorder="0" applyAlignment="0" applyProtection="0"/>
    <xf numFmtId="0" fontId="263" fillId="39" borderId="0" applyNumberFormat="0" applyBorder="0" applyAlignment="0" applyProtection="0"/>
    <xf numFmtId="0" fontId="263" fillId="39" borderId="0" applyNumberFormat="0" applyBorder="0" applyAlignment="0" applyProtection="0"/>
    <xf numFmtId="0" fontId="263" fillId="39" borderId="0" applyNumberFormat="0" applyBorder="0" applyAlignment="0" applyProtection="0"/>
    <xf numFmtId="0" fontId="263" fillId="39" borderId="0" applyNumberFormat="0" applyBorder="0" applyAlignment="0" applyProtection="0"/>
    <xf numFmtId="0" fontId="263" fillId="39" borderId="0" applyNumberFormat="0" applyBorder="0" applyAlignment="0" applyProtection="0"/>
    <xf numFmtId="0" fontId="265" fillId="39" borderId="0" applyNumberFormat="0" applyBorder="0" applyAlignment="0" applyProtection="0"/>
    <xf numFmtId="0" fontId="117" fillId="39" borderId="0" applyNumberFormat="0" applyBorder="0" applyAlignment="0" applyProtection="0"/>
    <xf numFmtId="37" fontId="266" fillId="0" borderId="0"/>
    <xf numFmtId="37" fontId="266" fillId="0" borderId="0"/>
    <xf numFmtId="306" fontId="75" fillId="120" borderId="72" applyFill="0" applyBorder="0" applyAlignment="0">
      <alignment horizontal="right"/>
    </xf>
    <xf numFmtId="0" fontId="7" fillId="0" borderId="0"/>
    <xf numFmtId="0" fontId="52" fillId="0" borderId="0"/>
    <xf numFmtId="331" fontId="75" fillId="0" borderId="0" applyFont="0" applyFill="0" applyBorder="0" applyAlignment="0" applyProtection="0"/>
    <xf numFmtId="332" fontId="75" fillId="0" borderId="0" applyFont="0" applyFill="0" applyBorder="0" applyAlignment="0" applyProtection="0"/>
    <xf numFmtId="333" fontId="75" fillId="0" borderId="0" applyFont="0" applyFill="0" applyBorder="0" applyAlignment="0" applyProtection="0"/>
    <xf numFmtId="334" fontId="75" fillId="0" borderId="0" applyFont="0" applyFill="0" applyBorder="0" applyAlignment="0" applyProtection="0"/>
    <xf numFmtId="0" fontId="7" fillId="0" borderId="0"/>
    <xf numFmtId="0" fontId="7" fillId="0" borderId="0"/>
    <xf numFmtId="0" fontId="175" fillId="0" borderId="0"/>
    <xf numFmtId="0" fontId="267" fillId="0" borderId="92"/>
    <xf numFmtId="0" fontId="178" fillId="0" borderId="0"/>
    <xf numFmtId="0" fontId="51" fillId="0" borderId="0"/>
    <xf numFmtId="0" fontId="51" fillId="0" borderId="0"/>
    <xf numFmtId="311" fontId="180" fillId="0" borderId="0">
      <alignment vertical="center"/>
    </xf>
    <xf numFmtId="0" fontId="52" fillId="10" borderId="19" applyNumberFormat="0" applyFont="0" applyAlignment="0" applyProtection="0"/>
    <xf numFmtId="0" fontId="52" fillId="85" borderId="82" applyNumberFormat="0" applyFont="0" applyAlignment="0" applyProtection="0"/>
    <xf numFmtId="0" fontId="7" fillId="85" borderId="82" applyNumberFormat="0" applyFont="0" applyAlignment="0" applyProtection="0"/>
    <xf numFmtId="0" fontId="52" fillId="85" borderId="82" applyNumberFormat="0" applyFont="0" applyAlignment="0" applyProtection="0"/>
    <xf numFmtId="3" fontId="129" fillId="0" borderId="0"/>
    <xf numFmtId="40" fontId="167" fillId="80" borderId="0" applyNumberFormat="0" applyFont="0" applyBorder="0" applyAlignment="0" applyProtection="0"/>
    <xf numFmtId="178" fontId="268" fillId="0" borderId="46" applyFill="0"/>
    <xf numFmtId="178" fontId="268" fillId="0" borderId="46" applyFill="0"/>
    <xf numFmtId="172" fontId="269" fillId="0" borderId="0" applyFont="0" applyFill="0" applyBorder="0" applyAlignment="0" applyProtection="0"/>
    <xf numFmtId="1" fontId="270" fillId="0" borderId="0" applyProtection="0">
      <alignment horizontal="right" vertical="center"/>
    </xf>
    <xf numFmtId="322" fontId="7" fillId="0" borderId="0" applyFont="0" applyFill="0" applyBorder="0" applyAlignment="0" applyProtection="0"/>
    <xf numFmtId="323" fontId="7" fillId="0" borderId="0" applyFont="0" applyFill="0" applyBorder="0" applyAlignment="0" applyProtection="0"/>
    <xf numFmtId="335" fontId="175" fillId="0" borderId="0">
      <alignment horizontal="center"/>
    </xf>
    <xf numFmtId="0" fontId="223" fillId="0" borderId="93" applyNumberFormat="0" applyAlignment="0" applyProtection="0"/>
    <xf numFmtId="0" fontId="114" fillId="118" borderId="0" applyNumberFormat="0" applyFont="0" applyBorder="0" applyAlignment="0" applyProtection="0"/>
    <xf numFmtId="0" fontId="11" fillId="94" borderId="65" applyNumberFormat="0" applyFont="0" applyBorder="0" applyAlignment="0" applyProtection="0">
      <alignment horizontal="center"/>
    </xf>
    <xf numFmtId="0" fontId="11" fillId="75" borderId="65" applyNumberFormat="0" applyFont="0" applyBorder="0" applyAlignment="0" applyProtection="0">
      <alignment horizontal="center"/>
    </xf>
    <xf numFmtId="0" fontId="114" fillId="0" borderId="94" applyNumberFormat="0" applyAlignment="0" applyProtection="0"/>
    <xf numFmtId="0" fontId="114" fillId="0" borderId="95" applyNumberFormat="0" applyAlignment="0" applyProtection="0"/>
    <xf numFmtId="0" fontId="223" fillId="0" borderId="96" applyNumberFormat="0" applyAlignment="0" applyProtection="0"/>
    <xf numFmtId="6" fontId="229" fillId="0" borderId="0" applyFont="0" applyFill="0" applyBorder="0" applyAlignment="0" applyProtection="0"/>
    <xf numFmtId="8" fontId="229" fillId="0" borderId="0" applyFont="0" applyFill="0" applyBorder="0" applyAlignment="0" applyProtection="0"/>
    <xf numFmtId="172" fontId="200" fillId="0" borderId="0">
      <alignment horizontal="right" vertical="center"/>
    </xf>
    <xf numFmtId="265" fontId="7" fillId="0" borderId="0" applyFont="0" applyFill="0" applyBorder="0" applyAlignment="0" applyProtection="0"/>
    <xf numFmtId="265" fontId="7" fillId="0" borderId="0" applyFont="0" applyFill="0" applyBorder="0" applyAlignment="0" applyProtection="0"/>
    <xf numFmtId="336" fontId="7" fillId="0" borderId="0" applyFont="0" applyFill="0" applyBorder="0" applyAlignment="0" applyProtection="0"/>
    <xf numFmtId="336" fontId="7" fillId="0" borderId="0" applyFont="0" applyFill="0" applyBorder="0" applyAlignment="0" applyProtection="0"/>
    <xf numFmtId="172" fontId="187" fillId="0" borderId="0">
      <alignment horizontal="right" vertical="center"/>
    </xf>
    <xf numFmtId="172" fontId="211" fillId="0" borderId="0">
      <alignment horizontal="right" vertical="center"/>
    </xf>
    <xf numFmtId="172" fontId="211" fillId="0" borderId="0">
      <alignment horizontal="right" vertical="center"/>
    </xf>
    <xf numFmtId="172" fontId="256" fillId="0" borderId="0">
      <alignment horizontal="left" indent="1"/>
    </xf>
    <xf numFmtId="172" fontId="187" fillId="0" borderId="0">
      <alignment horizontal="right" vertical="center"/>
    </xf>
    <xf numFmtId="0" fontId="38" fillId="0" borderId="0" applyFill="0" applyBorder="0">
      <alignment horizontal="right"/>
      <protection locked="0"/>
    </xf>
    <xf numFmtId="0" fontId="38" fillId="0" borderId="0" applyFill="0" applyBorder="0">
      <alignment horizontal="right"/>
      <protection locked="0"/>
    </xf>
    <xf numFmtId="9" fontId="7" fillId="0" borderId="0" applyFont="0" applyFill="0" applyBorder="0" applyAlignment="0" applyProtection="0"/>
    <xf numFmtId="0" fontId="271" fillId="0" borderId="0" applyFont="0"/>
    <xf numFmtId="337" fontId="268" fillId="0" borderId="76" applyFill="0" applyBorder="0">
      <alignment vertical="center"/>
    </xf>
    <xf numFmtId="338" fontId="7" fillId="0" borderId="97" applyFill="0" applyBorder="0" applyProtection="0">
      <alignment horizontal="center"/>
    </xf>
    <xf numFmtId="339" fontId="7" fillId="0" borderId="98" applyFill="0" applyBorder="0">
      <alignment horizontal="left"/>
      <protection hidden="1"/>
    </xf>
    <xf numFmtId="340" fontId="272" fillId="0" borderId="0" applyFont="0" applyFill="0" applyBorder="0" applyAlignment="0" applyProtection="0"/>
    <xf numFmtId="0" fontId="273" fillId="85" borderId="82" applyNumberFormat="0" applyFont="0" applyAlignment="0" applyProtection="0"/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0" fontId="197" fillId="0" borderId="0" applyFill="0" applyBorder="0" applyAlignment="0"/>
    <xf numFmtId="7" fontId="175" fillId="0" borderId="0" applyFont="0" applyFill="0" applyBorder="0" applyAlignment="0" applyProtection="0"/>
    <xf numFmtId="9" fontId="273" fillId="0" borderId="0" applyFont="0" applyFill="0" applyBorder="0" applyAlignment="0" applyProtection="0"/>
    <xf numFmtId="178" fontId="75" fillId="0" borderId="0"/>
    <xf numFmtId="178" fontId="75" fillId="0" borderId="0"/>
    <xf numFmtId="0" fontId="274" fillId="0" borderId="29" applyNumberFormat="0" applyFill="0" applyAlignment="0" applyProtection="0"/>
    <xf numFmtId="341" fontId="177" fillId="98" borderId="99" applyFill="0" applyBorder="0" applyProtection="0">
      <alignment vertical="center"/>
      <protection locked="0"/>
    </xf>
    <xf numFmtId="341" fontId="177" fillId="98" borderId="99" applyFill="0" applyBorder="0" applyProtection="0">
      <alignment vertical="center"/>
      <protection locked="0"/>
    </xf>
    <xf numFmtId="342" fontId="176" fillId="0" borderId="0" applyFill="0" applyBorder="0" applyProtection="0">
      <alignment vertical="center"/>
      <protection hidden="1"/>
    </xf>
    <xf numFmtId="343" fontId="176" fillId="0" borderId="0" applyFill="0" applyBorder="0" applyProtection="0">
      <alignment vertical="center"/>
      <protection hidden="1"/>
    </xf>
    <xf numFmtId="213" fontId="187" fillId="0" borderId="0">
      <alignment horizontal="right" vertical="center"/>
    </xf>
    <xf numFmtId="344" fontId="200" fillId="0" borderId="0">
      <alignment horizontal="right" vertical="center"/>
    </xf>
    <xf numFmtId="9" fontId="63" fillId="0" borderId="0" applyFont="0" applyFill="0" applyBorder="0" applyAlignment="0" applyProtection="0"/>
    <xf numFmtId="172" fontId="7" fillId="0" borderId="24" applyFont="0" applyFill="0" applyBorder="0" applyAlignment="0" applyProtection="0">
      <alignment horizontal="center"/>
    </xf>
    <xf numFmtId="172" fontId="7" fillId="0" borderId="24" applyFont="0" applyFill="0" applyBorder="0" applyAlignment="0" applyProtection="0">
      <alignment horizontal="center"/>
    </xf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72" fontId="275" fillId="0" borderId="0"/>
    <xf numFmtId="345" fontId="213" fillId="0" borderId="24" applyNumberFormat="0" applyFont="0" applyFill="0" applyAlignment="0" applyProtection="0"/>
    <xf numFmtId="0" fontId="276" fillId="0" borderId="24" applyNumberFormat="0" applyFont="0" applyFill="0" applyAlignment="0" applyProtection="0">
      <alignment horizontal="center"/>
    </xf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129" fillId="0" borderId="0" applyFont="0" applyFill="0" applyBorder="0" applyAlignment="0" applyProtection="0"/>
    <xf numFmtId="348" fontId="7" fillId="0" borderId="0"/>
    <xf numFmtId="38" fontId="66" fillId="0" borderId="0" applyFont="0" applyFill="0" applyBorder="0" applyAlignment="0" applyProtection="0"/>
    <xf numFmtId="0" fontId="281" fillId="0" borderId="0"/>
    <xf numFmtId="0" fontId="7" fillId="0" borderId="0"/>
    <xf numFmtId="0" fontId="58" fillId="0" borderId="0" applyNumberFormat="0" applyFill="0" applyBorder="0" applyAlignment="0" applyProtection="0"/>
    <xf numFmtId="0" fontId="282" fillId="0" borderId="0"/>
    <xf numFmtId="0" fontId="75" fillId="0" borderId="0"/>
    <xf numFmtId="0" fontId="7" fillId="0" borderId="0"/>
    <xf numFmtId="349" fontId="7" fillId="0" borderId="0"/>
    <xf numFmtId="0" fontId="75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50" fontId="283" fillId="0" borderId="0" applyFont="0" applyFill="0" applyBorder="0" applyAlignment="0" applyProtection="0"/>
    <xf numFmtId="3" fontId="46" fillId="0" borderId="0" applyFont="0" applyFill="0" applyBorder="0" applyAlignment="0" applyProtection="0"/>
    <xf numFmtId="351" fontId="7" fillId="0" borderId="0"/>
    <xf numFmtId="4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9" fillId="0" borderId="0"/>
    <xf numFmtId="167" fontId="10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288" fillId="0" borderId="0"/>
  </cellStyleXfs>
  <cellXfs count="427">
    <xf numFmtId="0" fontId="0" fillId="0" borderId="0" xfId="0"/>
    <xf numFmtId="0" fontId="11" fillId="3" borderId="4" xfId="0" applyFont="1" applyFill="1" applyBorder="1" applyAlignment="1">
      <alignment horizontal="left" vertical="center"/>
    </xf>
    <xf numFmtId="0" fontId="10" fillId="3" borderId="2" xfId="0" applyNumberFormat="1" applyFont="1" applyFill="1" applyBorder="1" applyAlignment="1">
      <alignment horizontal="right"/>
    </xf>
    <xf numFmtId="0" fontId="11" fillId="3" borderId="6" xfId="0" applyFont="1" applyFill="1" applyBorder="1" applyAlignment="1">
      <alignment horizontal="left" vertical="center"/>
    </xf>
    <xf numFmtId="176" fontId="11" fillId="0" borderId="0" xfId="2" applyNumberFormat="1" applyFont="1" applyFill="1"/>
    <xf numFmtId="176" fontId="11" fillId="0" borderId="0" xfId="2" applyNumberFormat="1" applyFont="1" applyFill="1" applyBorder="1"/>
    <xf numFmtId="176" fontId="11" fillId="35" borderId="0" xfId="2" applyNumberFormat="1" applyFont="1" applyFill="1" applyBorder="1"/>
    <xf numFmtId="177" fontId="11" fillId="0" borderId="0" xfId="2" applyNumberFormat="1" applyFont="1" applyFill="1" applyBorder="1"/>
    <xf numFmtId="177" fontId="11" fillId="36" borderId="4" xfId="3" applyNumberFormat="1" applyFont="1" applyFill="1" applyBorder="1" applyAlignment="1">
      <alignment horizontal="left" vertical="center" wrapText="1"/>
    </xf>
    <xf numFmtId="176" fontId="11" fillId="35" borderId="5" xfId="4" applyNumberFormat="1" applyFont="1" applyFill="1" applyBorder="1" applyAlignment="1">
      <alignment horizontal="right" vertical="center"/>
    </xf>
    <xf numFmtId="177" fontId="11" fillId="36" borderId="4" xfId="3" applyNumberFormat="1" applyFont="1" applyFill="1" applyBorder="1" applyAlignment="1">
      <alignment horizontal="left" vertical="center"/>
    </xf>
    <xf numFmtId="176" fontId="39" fillId="0" borderId="0" xfId="2" applyNumberFormat="1" applyFont="1" applyFill="1"/>
    <xf numFmtId="0" fontId="10" fillId="3" borderId="0" xfId="795" applyFont="1" applyFill="1" applyBorder="1" applyAlignment="1">
      <alignment horizontal="right" vertical="top"/>
    </xf>
    <xf numFmtId="0" fontId="17" fillId="0" borderId="0" xfId="0" applyFont="1"/>
    <xf numFmtId="0" fontId="10" fillId="3" borderId="0" xfId="2069" applyFont="1" applyFill="1" applyBorder="1" applyAlignment="1">
      <alignment horizontal="right" vertical="top"/>
    </xf>
    <xf numFmtId="230" fontId="21" fillId="3" borderId="0" xfId="2069" applyNumberFormat="1" applyFont="1" applyFill="1" applyBorder="1" applyAlignment="1">
      <alignment horizontal="right" vertical="top"/>
    </xf>
    <xf numFmtId="0" fontId="5" fillId="35" borderId="0" xfId="2069" applyFill="1"/>
    <xf numFmtId="0" fontId="22" fillId="35" borderId="100" xfId="2069" applyFont="1" applyFill="1" applyBorder="1"/>
    <xf numFmtId="0" fontId="278" fillId="35" borderId="24" xfId="2069" applyFont="1" applyFill="1" applyBorder="1"/>
    <xf numFmtId="0" fontId="278" fillId="35" borderId="98" xfId="2069" applyFont="1" applyFill="1" applyBorder="1"/>
    <xf numFmtId="0" fontId="278" fillId="35" borderId="45" xfId="2069" applyFont="1" applyFill="1" applyBorder="1"/>
    <xf numFmtId="0" fontId="278" fillId="35" borderId="0" xfId="2069" applyFont="1" applyFill="1" applyBorder="1"/>
    <xf numFmtId="0" fontId="278" fillId="35" borderId="67" xfId="2069" applyFont="1" applyFill="1" applyBorder="1"/>
    <xf numFmtId="178" fontId="278" fillId="35" borderId="0" xfId="2069" applyNumberFormat="1" applyFont="1" applyFill="1" applyBorder="1"/>
    <xf numFmtId="9" fontId="11" fillId="35" borderId="0" xfId="2070" applyFont="1" applyFill="1" applyBorder="1"/>
    <xf numFmtId="0" fontId="278" fillId="35" borderId="101" xfId="2069" applyFont="1" applyFill="1" applyBorder="1"/>
    <xf numFmtId="0" fontId="278" fillId="35" borderId="62" xfId="2069" applyFont="1" applyFill="1" applyBorder="1"/>
    <xf numFmtId="172" fontId="278" fillId="35" borderId="62" xfId="1" applyNumberFormat="1" applyFont="1" applyFill="1" applyBorder="1"/>
    <xf numFmtId="172" fontId="278" fillId="35" borderId="50" xfId="1" applyNumberFormat="1" applyFont="1" applyFill="1" applyBorder="1"/>
    <xf numFmtId="0" fontId="5" fillId="35" borderId="98" xfId="2069" applyFill="1" applyBorder="1"/>
    <xf numFmtId="0" fontId="5" fillId="35" borderId="45" xfId="2069" applyFill="1" applyBorder="1"/>
    <xf numFmtId="0" fontId="5" fillId="35" borderId="67" xfId="2069" applyFill="1" applyBorder="1"/>
    <xf numFmtId="9" fontId="5" fillId="35" borderId="45" xfId="2069" applyNumberFormat="1" applyFill="1" applyBorder="1"/>
    <xf numFmtId="9" fontId="5" fillId="35" borderId="67" xfId="2069" applyNumberFormat="1" applyFill="1" applyBorder="1"/>
    <xf numFmtId="0" fontId="5" fillId="35" borderId="101" xfId="2069" applyFill="1" applyBorder="1"/>
    <xf numFmtId="0" fontId="5" fillId="35" borderId="50" xfId="2069" applyFill="1" applyBorder="1"/>
    <xf numFmtId="0" fontId="0" fillId="35" borderId="0" xfId="0" applyFill="1"/>
    <xf numFmtId="346" fontId="13" fillId="3" borderId="0" xfId="1" applyNumberFormat="1" applyFont="1" applyFill="1" applyBorder="1" applyAlignment="1">
      <alignment horizontal="right" vertical="center"/>
    </xf>
    <xf numFmtId="0" fontId="11" fillId="3" borderId="102" xfId="0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centerContinuous"/>
    </xf>
    <xf numFmtId="0" fontId="6" fillId="35" borderId="0" xfId="795" applyFill="1"/>
    <xf numFmtId="168" fontId="12" fillId="3" borderId="0" xfId="795" applyNumberFormat="1" applyFont="1" applyFill="1" applyBorder="1" applyAlignment="1">
      <alignment horizontal="right" vertical="top"/>
    </xf>
    <xf numFmtId="347" fontId="12" fillId="3" borderId="0" xfId="0" applyNumberFormat="1" applyFont="1" applyFill="1" applyBorder="1" applyAlignment="1">
      <alignment horizontal="right"/>
    </xf>
    <xf numFmtId="347" fontId="12" fillId="35" borderId="0" xfId="0" applyNumberFormat="1" applyFont="1" applyFill="1" applyAlignment="1">
      <alignment horizontal="right"/>
    </xf>
    <xf numFmtId="169" fontId="13" fillId="35" borderId="0" xfId="0" applyNumberFormat="1" applyFont="1" applyFill="1" applyAlignment="1">
      <alignment horizontal="right"/>
    </xf>
    <xf numFmtId="0" fontId="9" fillId="2" borderId="9" xfId="2071" applyFont="1" applyFill="1" applyBorder="1" applyAlignment="1">
      <alignment horizontal="left" vertical="center"/>
    </xf>
    <xf numFmtId="0" fontId="9" fillId="2" borderId="10" xfId="2071" applyFont="1" applyFill="1" applyBorder="1" applyAlignment="1">
      <alignment horizontal="left" vertical="center"/>
    </xf>
    <xf numFmtId="0" fontId="9" fillId="2" borderId="11" xfId="2071" applyFont="1" applyFill="1" applyBorder="1" applyAlignment="1">
      <alignment horizontal="left" vertical="center"/>
    </xf>
    <xf numFmtId="0" fontId="4" fillId="0" borderId="0" xfId="2071"/>
    <xf numFmtId="0" fontId="9" fillId="2" borderId="78" xfId="2071" applyFont="1" applyFill="1" applyBorder="1" applyAlignment="1">
      <alignment horizontal="left" vertical="center"/>
    </xf>
    <xf numFmtId="0" fontId="11" fillId="3" borderId="102" xfId="2071" applyFont="1" applyFill="1" applyBorder="1" applyAlignment="1">
      <alignment horizontal="left" vertical="center"/>
    </xf>
    <xf numFmtId="0" fontId="11" fillId="3" borderId="0" xfId="2071" applyFont="1" applyFill="1" applyBorder="1" applyAlignment="1">
      <alignment horizontal="right" vertical="center"/>
    </xf>
    <xf numFmtId="0" fontId="11" fillId="3" borderId="5" xfId="2071" applyFont="1" applyFill="1" applyBorder="1" applyAlignment="1">
      <alignment horizontal="right" vertical="center"/>
    </xf>
    <xf numFmtId="0" fontId="11" fillId="3" borderId="1" xfId="2071" applyFont="1" applyFill="1" applyBorder="1" applyAlignment="1">
      <alignment horizontal="left" vertical="center"/>
    </xf>
    <xf numFmtId="0" fontId="11" fillId="3" borderId="0" xfId="2071" applyFont="1" applyFill="1" applyBorder="1" applyAlignment="1">
      <alignment horizontal="left" vertical="center"/>
    </xf>
    <xf numFmtId="0" fontId="11" fillId="3" borderId="2" xfId="2071" applyFont="1" applyFill="1" applyBorder="1" applyAlignment="1">
      <alignment horizontal="right" vertical="center"/>
    </xf>
    <xf numFmtId="0" fontId="11" fillId="3" borderId="2" xfId="2071" applyFont="1" applyFill="1" applyBorder="1" applyAlignment="1">
      <alignment horizontal="left" vertical="center"/>
    </xf>
    <xf numFmtId="0" fontId="11" fillId="3" borderId="3" xfId="2071" applyFont="1" applyFill="1" applyBorder="1" applyAlignment="1">
      <alignment horizontal="right" vertical="center"/>
    </xf>
    <xf numFmtId="0" fontId="11" fillId="3" borderId="6" xfId="2071" applyFont="1" applyFill="1" applyBorder="1" applyAlignment="1">
      <alignment horizontal="left" vertical="center"/>
    </xf>
    <xf numFmtId="0" fontId="11" fillId="3" borderId="7" xfId="2071" applyFont="1" applyFill="1" applyBorder="1" applyAlignment="1">
      <alignment horizontal="left" vertical="center"/>
    </xf>
    <xf numFmtId="0" fontId="11" fillId="3" borderId="7" xfId="2071" applyFont="1" applyFill="1" applyBorder="1" applyAlignment="1">
      <alignment horizontal="right" vertical="center"/>
    </xf>
    <xf numFmtId="0" fontId="11" fillId="3" borderId="8" xfId="2071" applyFont="1" applyFill="1" applyBorder="1" applyAlignment="1">
      <alignment horizontal="right" vertical="center"/>
    </xf>
    <xf numFmtId="0" fontId="14" fillId="3" borderId="6" xfId="2071" applyFont="1" applyFill="1" applyBorder="1" applyAlignment="1">
      <alignment horizontal="left" vertical="center"/>
    </xf>
    <xf numFmtId="0" fontId="14" fillId="3" borderId="7" xfId="2071" applyFont="1" applyFill="1" applyBorder="1" applyAlignment="1">
      <alignment horizontal="left" vertical="center"/>
    </xf>
    <xf numFmtId="0" fontId="14" fillId="3" borderId="7" xfId="2071" applyFont="1" applyFill="1" applyBorder="1" applyAlignment="1">
      <alignment horizontal="right" vertical="center"/>
    </xf>
    <xf numFmtId="0" fontId="14" fillId="3" borderId="8" xfId="2071" applyFont="1" applyFill="1" applyBorder="1" applyAlignment="1">
      <alignment horizontal="right" vertical="center"/>
    </xf>
    <xf numFmtId="0" fontId="11" fillId="3" borderId="105" xfId="2071" applyFont="1" applyFill="1" applyBorder="1" applyAlignment="1">
      <alignment horizontal="left" vertical="center"/>
    </xf>
    <xf numFmtId="172" fontId="279" fillId="3" borderId="106" xfId="2071" applyNumberFormat="1" applyFont="1" applyFill="1" applyBorder="1" applyAlignment="1">
      <alignment horizontal="right"/>
    </xf>
    <xf numFmtId="172" fontId="279" fillId="3" borderId="107" xfId="2071" applyNumberFormat="1" applyFont="1" applyFill="1" applyBorder="1" applyAlignment="1">
      <alignment horizontal="right"/>
    </xf>
    <xf numFmtId="0" fontId="13" fillId="3" borderId="0" xfId="2071" applyNumberFormat="1" applyFont="1" applyFill="1" applyBorder="1" applyAlignment="1">
      <alignment horizontal="right" vertical="center"/>
    </xf>
    <xf numFmtId="0" fontId="13" fillId="3" borderId="5" xfId="2071" applyNumberFormat="1" applyFont="1" applyFill="1" applyBorder="1" applyAlignment="1">
      <alignment horizontal="right" vertical="center"/>
    </xf>
    <xf numFmtId="172" fontId="280" fillId="3" borderId="7" xfId="2071" applyNumberFormat="1" applyFont="1" applyFill="1" applyBorder="1" applyAlignment="1">
      <alignment horizontal="right"/>
    </xf>
    <xf numFmtId="172" fontId="280" fillId="3" borderId="8" xfId="2071" applyNumberFormat="1" applyFont="1" applyFill="1" applyBorder="1" applyAlignment="1">
      <alignment horizontal="right"/>
    </xf>
    <xf numFmtId="0" fontId="13" fillId="3" borderId="7" xfId="2071" applyNumberFormat="1" applyFont="1" applyFill="1" applyBorder="1" applyAlignment="1">
      <alignment horizontal="right" vertical="center"/>
    </xf>
    <xf numFmtId="0" fontId="13" fillId="3" borderId="8" xfId="2071" applyNumberFormat="1" applyFont="1" applyFill="1" applyBorder="1" applyAlignment="1">
      <alignment horizontal="right" vertical="center"/>
    </xf>
    <xf numFmtId="0" fontId="4" fillId="122" borderId="0" xfId="2071" applyFill="1"/>
    <xf numFmtId="0" fontId="4" fillId="35" borderId="0" xfId="2071" applyFill="1"/>
    <xf numFmtId="0" fontId="4" fillId="35" borderId="98" xfId="2071" applyFill="1" applyBorder="1"/>
    <xf numFmtId="0" fontId="4" fillId="35" borderId="45" xfId="2071" applyFill="1" applyBorder="1"/>
    <xf numFmtId="0" fontId="4" fillId="35" borderId="108" xfId="2071" applyFill="1" applyBorder="1"/>
    <xf numFmtId="0" fontId="4" fillId="35" borderId="101" xfId="2071" applyFill="1" applyBorder="1"/>
    <xf numFmtId="0" fontId="4" fillId="35" borderId="50" xfId="2071" applyFill="1" applyBorder="1"/>
    <xf numFmtId="0" fontId="36" fillId="35" borderId="100" xfId="2071" applyFont="1" applyFill="1" applyBorder="1"/>
    <xf numFmtId="0" fontId="36" fillId="35" borderId="24" xfId="2071" applyFont="1" applyFill="1" applyBorder="1"/>
    <xf numFmtId="0" fontId="4" fillId="35" borderId="24" xfId="2071" applyFill="1" applyBorder="1"/>
    <xf numFmtId="0" fontId="4" fillId="35" borderId="0" xfId="2071" applyFill="1" applyBorder="1"/>
    <xf numFmtId="0" fontId="4" fillId="35" borderId="62" xfId="2071" applyFill="1" applyBorder="1"/>
    <xf numFmtId="0" fontId="0" fillId="35" borderId="0" xfId="0" applyFill="1" applyAlignment="1">
      <alignment horizontal="left"/>
    </xf>
    <xf numFmtId="0" fontId="0" fillId="35" borderId="0" xfId="0" applyFont="1" applyFill="1"/>
    <xf numFmtId="0" fontId="36" fillId="35" borderId="98" xfId="2071" applyFont="1" applyFill="1" applyBorder="1"/>
    <xf numFmtId="0" fontId="153" fillId="82" borderId="0" xfId="2091" applyFont="1" applyFill="1" applyBorder="1" applyAlignment="1">
      <alignment horizontal="centerContinuous" vertical="center"/>
    </xf>
    <xf numFmtId="0" fontId="284" fillId="90" borderId="109" xfId="2091" applyFont="1" applyFill="1" applyBorder="1" applyAlignment="1">
      <alignment horizontal="centerContinuous" vertical="center"/>
    </xf>
    <xf numFmtId="0" fontId="284" fillId="90" borderId="110" xfId="2091" applyFont="1" applyFill="1" applyBorder="1" applyAlignment="1">
      <alignment horizontal="centerContinuous" vertical="center"/>
    </xf>
    <xf numFmtId="0" fontId="284" fillId="90" borderId="111" xfId="2091" applyFont="1" applyFill="1" applyBorder="1" applyAlignment="1">
      <alignment horizontal="centerContinuous" vertical="center"/>
    </xf>
    <xf numFmtId="0" fontId="63" fillId="0" borderId="0" xfId="2091" applyFont="1" applyAlignment="1">
      <alignment vertical="center"/>
    </xf>
    <xf numFmtId="0" fontId="57" fillId="79" borderId="112" xfId="2091" applyFont="1" applyFill="1" applyBorder="1" applyAlignment="1">
      <alignment vertical="top" wrapText="1"/>
    </xf>
    <xf numFmtId="0" fontId="57" fillId="79" borderId="113" xfId="2091" applyFont="1" applyFill="1" applyBorder="1" applyAlignment="1">
      <alignment vertical="top" wrapText="1"/>
    </xf>
    <xf numFmtId="0" fontId="57" fillId="0" borderId="114" xfId="2091" applyFont="1" applyBorder="1" applyAlignment="1">
      <alignment wrapText="1"/>
    </xf>
    <xf numFmtId="0" fontId="57" fillId="0" borderId="0" xfId="2091" applyFont="1" applyBorder="1" applyAlignment="1">
      <alignment wrapText="1"/>
    </xf>
    <xf numFmtId="0" fontId="57" fillId="0" borderId="115" xfId="2091" applyFont="1" applyBorder="1" applyAlignment="1">
      <alignment wrapText="1"/>
    </xf>
    <xf numFmtId="0" fontId="63" fillId="0" borderId="0" xfId="2091" applyFont="1" applyAlignment="1">
      <alignment wrapText="1"/>
    </xf>
    <xf numFmtId="0" fontId="7" fillId="82" borderId="116" xfId="2091" applyFont="1" applyFill="1" applyBorder="1" applyAlignment="1">
      <alignment wrapText="1"/>
    </xf>
    <xf numFmtId="352" fontId="63" fillId="82" borderId="117" xfId="2092" applyNumberFormat="1" applyFont="1" applyFill="1" applyBorder="1"/>
    <xf numFmtId="352" fontId="63" fillId="82" borderId="118" xfId="2092" applyNumberFormat="1" applyFont="1" applyFill="1" applyBorder="1"/>
    <xf numFmtId="353" fontId="63" fillId="94" borderId="114" xfId="2092" applyNumberFormat="1" applyFont="1" applyFill="1" applyBorder="1"/>
    <xf numFmtId="353" fontId="63" fillId="94" borderId="0" xfId="2092" applyNumberFormat="1" applyFont="1" applyFill="1" applyBorder="1"/>
    <xf numFmtId="353" fontId="63" fillId="94" borderId="115" xfId="2092" applyNumberFormat="1" applyFont="1" applyFill="1" applyBorder="1"/>
    <xf numFmtId="0" fontId="141" fillId="0" borderId="0" xfId="2091" applyFont="1" applyAlignment="1">
      <alignment wrapText="1"/>
    </xf>
    <xf numFmtId="0" fontId="63" fillId="0" borderId="0" xfId="2091" applyFont="1"/>
    <xf numFmtId="0" fontId="63" fillId="82" borderId="119" xfId="2091" applyFont="1" applyFill="1" applyBorder="1" applyAlignment="1">
      <alignment wrapText="1"/>
    </xf>
    <xf numFmtId="352" fontId="63" fillId="82" borderId="82" xfId="2092" applyNumberFormat="1" applyFont="1" applyFill="1" applyBorder="1"/>
    <xf numFmtId="352" fontId="63" fillId="82" borderId="120" xfId="2092" applyNumberFormat="1" applyFont="1" applyFill="1" applyBorder="1"/>
    <xf numFmtId="172" fontId="63" fillId="0" borderId="0" xfId="2093" applyNumberFormat="1" applyFont="1"/>
    <xf numFmtId="194" fontId="63" fillId="0" borderId="0" xfId="2091" applyNumberFormat="1" applyFont="1"/>
    <xf numFmtId="0" fontId="153" fillId="0" borderId="0" xfId="2091" applyFont="1" applyFill="1" applyBorder="1"/>
    <xf numFmtId="0" fontId="2" fillId="0" borderId="0" xfId="2094"/>
    <xf numFmtId="0" fontId="2" fillId="0" borderId="0" xfId="2094" applyAlignment="1">
      <alignment horizontal="center"/>
    </xf>
    <xf numFmtId="0" fontId="2" fillId="35" borderId="0" xfId="2094" applyFill="1"/>
    <xf numFmtId="0" fontId="2" fillId="35" borderId="0" xfId="2094" applyFill="1" applyAlignment="1">
      <alignment horizontal="center"/>
    </xf>
    <xf numFmtId="0" fontId="2" fillId="35" borderId="100" xfId="2094" applyFill="1" applyBorder="1"/>
    <xf numFmtId="0" fontId="2" fillId="35" borderId="24" xfId="2094" applyFill="1" applyBorder="1"/>
    <xf numFmtId="0" fontId="2" fillId="35" borderId="98" xfId="2094" applyFill="1" applyBorder="1"/>
    <xf numFmtId="0" fontId="2" fillId="35" borderId="45" xfId="2094" applyFill="1" applyBorder="1"/>
    <xf numFmtId="0" fontId="2" fillId="35" borderId="45" xfId="2094" quotePrefix="1" applyFill="1" applyBorder="1"/>
    <xf numFmtId="0" fontId="2" fillId="35" borderId="0" xfId="2094" applyFill="1" applyBorder="1"/>
    <xf numFmtId="0" fontId="2" fillId="35" borderId="108" xfId="2094" applyFill="1" applyBorder="1"/>
    <xf numFmtId="1" fontId="2" fillId="35" borderId="0" xfId="2094" applyNumberFormat="1" applyFill="1" applyBorder="1"/>
    <xf numFmtId="1" fontId="2" fillId="35" borderId="108" xfId="2094" applyNumberFormat="1" applyFill="1" applyBorder="1"/>
    <xf numFmtId="0" fontId="2" fillId="35" borderId="101" xfId="2094" applyFill="1" applyBorder="1"/>
    <xf numFmtId="0" fontId="2" fillId="35" borderId="62" xfId="2094" applyFill="1" applyBorder="1"/>
    <xf numFmtId="0" fontId="2" fillId="35" borderId="50" xfId="2094" applyFill="1" applyBorder="1"/>
    <xf numFmtId="178" fontId="2" fillId="35" borderId="0" xfId="2094" applyNumberFormat="1" applyFill="1" applyBorder="1"/>
    <xf numFmtId="178" fontId="2" fillId="35" borderId="108" xfId="2094" applyNumberFormat="1" applyFill="1" applyBorder="1"/>
    <xf numFmtId="178" fontId="2" fillId="35" borderId="62" xfId="2094" applyNumberFormat="1" applyFill="1" applyBorder="1"/>
    <xf numFmtId="9" fontId="2" fillId="35" borderId="0" xfId="1" applyFont="1" applyFill="1" applyBorder="1"/>
    <xf numFmtId="9" fontId="2" fillId="35" borderId="108" xfId="1" applyFont="1" applyFill="1" applyBorder="1"/>
    <xf numFmtId="178" fontId="2" fillId="35" borderId="50" xfId="2094" applyNumberFormat="1" applyFill="1" applyBorder="1"/>
    <xf numFmtId="9" fontId="2" fillId="35" borderId="0" xfId="2094" applyNumberFormat="1" applyFill="1" applyBorder="1"/>
    <xf numFmtId="9" fontId="2" fillId="35" borderId="62" xfId="2094" applyNumberFormat="1" applyFill="1" applyBorder="1"/>
    <xf numFmtId="9" fontId="2" fillId="35" borderId="50" xfId="2094" applyNumberFormat="1" applyFill="1" applyBorder="1"/>
    <xf numFmtId="0" fontId="36" fillId="35" borderId="100" xfId="2094" applyFont="1" applyFill="1" applyBorder="1"/>
    <xf numFmtId="354" fontId="13" fillId="3" borderId="0" xfId="2069" applyNumberFormat="1" applyFont="1" applyFill="1" applyBorder="1" applyAlignment="1">
      <alignment horizontal="right" vertical="top"/>
    </xf>
    <xf numFmtId="170" fontId="12" fillId="3" borderId="0" xfId="2069" applyNumberFormat="1" applyFont="1" applyFill="1" applyBorder="1" applyAlignment="1">
      <alignment horizontal="right" vertical="top"/>
    </xf>
    <xf numFmtId="0" fontId="36" fillId="35" borderId="100" xfId="2095" applyFont="1" applyFill="1" applyBorder="1"/>
    <xf numFmtId="0" fontId="1" fillId="35" borderId="0" xfId="2095" applyFill="1"/>
    <xf numFmtId="0" fontId="36" fillId="35" borderId="45" xfId="2095" applyFont="1" applyFill="1" applyBorder="1"/>
    <xf numFmtId="0" fontId="1" fillId="35" borderId="0" xfId="2095" applyFill="1" applyBorder="1"/>
    <xf numFmtId="0" fontId="1" fillId="35" borderId="108" xfId="2095" applyFill="1" applyBorder="1"/>
    <xf numFmtId="0" fontId="36" fillId="35" borderId="101" xfId="2095" applyFont="1" applyFill="1" applyBorder="1"/>
    <xf numFmtId="3" fontId="1" fillId="35" borderId="0" xfId="2095" applyNumberFormat="1" applyFill="1" applyBorder="1"/>
    <xf numFmtId="3" fontId="1" fillId="35" borderId="108" xfId="2095" applyNumberFormat="1" applyFill="1" applyBorder="1"/>
    <xf numFmtId="3" fontId="1" fillId="35" borderId="62" xfId="2095" applyNumberFormat="1" applyFill="1" applyBorder="1"/>
    <xf numFmtId="3" fontId="1" fillId="35" borderId="50" xfId="2095" applyNumberFormat="1" applyFill="1" applyBorder="1"/>
    <xf numFmtId="168" fontId="12" fillId="3" borderId="0" xfId="0" applyNumberFormat="1" applyFont="1" applyFill="1" applyBorder="1" applyAlignment="1">
      <alignment horizontal="right" vertical="center"/>
    </xf>
    <xf numFmtId="168" fontId="11" fillId="3" borderId="0" xfId="0" applyNumberFormat="1" applyFont="1" applyFill="1" applyBorder="1" applyAlignment="1">
      <alignment horizontal="right" vertical="center"/>
    </xf>
    <xf numFmtId="354" fontId="287" fillId="3" borderId="0" xfId="1" applyNumberFormat="1" applyFont="1" applyFill="1" applyBorder="1" applyAlignment="1">
      <alignment horizontal="right" vertical="center"/>
    </xf>
    <xf numFmtId="354" fontId="287" fillId="3" borderId="5" xfId="1" applyNumberFormat="1" applyFont="1" applyFill="1" applyBorder="1" applyAlignment="1">
      <alignment horizontal="right" vertical="center"/>
    </xf>
    <xf numFmtId="354" fontId="13" fillId="3" borderId="0" xfId="1" applyNumberFormat="1" applyFont="1" applyFill="1" applyBorder="1" applyAlignment="1">
      <alignment horizontal="right" vertical="center"/>
    </xf>
    <xf numFmtId="354" fontId="13" fillId="3" borderId="5" xfId="1" applyNumberFormat="1" applyFont="1" applyFill="1" applyBorder="1" applyAlignment="1">
      <alignment horizontal="right" vertical="center"/>
    </xf>
    <xf numFmtId="354" fontId="13" fillId="3" borderId="7" xfId="1" applyNumberFormat="1" applyFont="1" applyFill="1" applyBorder="1" applyAlignment="1">
      <alignment horizontal="right" vertical="center"/>
    </xf>
    <xf numFmtId="354" fontId="13" fillId="3" borderId="8" xfId="1" applyNumberFormat="1" applyFont="1" applyFill="1" applyBorder="1" applyAlignment="1">
      <alignment horizontal="right" vertical="center"/>
    </xf>
    <xf numFmtId="0" fontId="10" fillId="35" borderId="0" xfId="0" applyNumberFormat="1" applyFont="1" applyFill="1" applyBorder="1" applyAlignment="1">
      <alignment horizontal="centerContinuous"/>
    </xf>
    <xf numFmtId="0" fontId="11" fillId="35" borderId="0" xfId="0" applyFont="1" applyFill="1"/>
    <xf numFmtId="0" fontId="10" fillId="3" borderId="1" xfId="0" quotePrefix="1" applyNumberFormat="1" applyFont="1" applyFill="1" applyBorder="1" applyAlignment="1">
      <alignment horizontal="left" vertical="center"/>
    </xf>
    <xf numFmtId="0" fontId="10" fillId="3" borderId="2" xfId="0" applyNumberFormat="1" applyFont="1" applyFill="1" applyBorder="1" applyAlignment="1">
      <alignment horizontal="right" vertical="center"/>
    </xf>
    <xf numFmtId="0" fontId="16" fillId="3" borderId="2" xfId="0" applyNumberFormat="1" applyFont="1" applyFill="1" applyBorder="1" applyAlignment="1">
      <alignment horizontal="right" vertical="center"/>
    </xf>
    <xf numFmtId="0" fontId="16" fillId="3" borderId="3" xfId="0" applyNumberFormat="1" applyFont="1" applyFill="1" applyBorder="1" applyAlignment="1">
      <alignment horizontal="right" vertical="center"/>
    </xf>
    <xf numFmtId="0" fontId="10" fillId="3" borderId="0" xfId="2069" applyFont="1" applyFill="1" applyBorder="1" applyAlignment="1">
      <alignment horizontal="right" vertical="center"/>
    </xf>
    <xf numFmtId="354" fontId="13" fillId="3" borderId="0" xfId="2069" applyNumberFormat="1" applyFont="1" applyFill="1" applyBorder="1" applyAlignment="1">
      <alignment horizontal="right" vertical="center" wrapText="1"/>
    </xf>
    <xf numFmtId="170" fontId="12" fillId="3" borderId="0" xfId="2069" applyNumberFormat="1" applyFont="1" applyFill="1" applyBorder="1" applyAlignment="1">
      <alignment horizontal="right" vertical="center"/>
    </xf>
    <xf numFmtId="0" fontId="5" fillId="35" borderId="0" xfId="2069" applyFill="1" applyAlignment="1">
      <alignment vertical="center"/>
    </xf>
    <xf numFmtId="354" fontId="13" fillId="3" borderId="0" xfId="1" applyNumberFormat="1" applyFont="1" applyFill="1" applyBorder="1" applyAlignment="1">
      <alignment horizontal="right"/>
    </xf>
    <xf numFmtId="354" fontId="13" fillId="3" borderId="7" xfId="1" applyNumberFormat="1" applyFont="1" applyFill="1" applyBorder="1" applyAlignment="1">
      <alignment horizontal="right"/>
    </xf>
    <xf numFmtId="355" fontId="10" fillId="3" borderId="0" xfId="0" applyNumberFormat="1" applyFont="1" applyFill="1" applyBorder="1" applyAlignment="1">
      <alignment horizontal="right"/>
    </xf>
    <xf numFmtId="355" fontId="12" fillId="3" borderId="0" xfId="0" applyNumberFormat="1" applyFont="1" applyFill="1" applyBorder="1" applyAlignment="1">
      <alignment horizontal="right"/>
    </xf>
    <xf numFmtId="355" fontId="10" fillId="3" borderId="78" xfId="0" applyNumberFormat="1" applyFont="1" applyFill="1" applyBorder="1" applyAlignment="1">
      <alignment horizontal="right"/>
    </xf>
    <xf numFmtId="355" fontId="10" fillId="3" borderId="79" xfId="0" applyNumberFormat="1" applyFont="1" applyFill="1" applyBorder="1" applyAlignment="1">
      <alignment horizontal="right"/>
    </xf>
    <xf numFmtId="0" fontId="10" fillId="3" borderId="2" xfId="0" applyNumberFormat="1" applyFont="1" applyFill="1" applyBorder="1" applyAlignment="1">
      <alignment horizontal="left" indent="1"/>
    </xf>
    <xf numFmtId="347" fontId="12" fillId="3" borderId="0" xfId="0" applyNumberFormat="1" applyFont="1" applyFill="1" applyBorder="1" applyAlignment="1">
      <alignment horizontal="left" indent="1"/>
    </xf>
    <xf numFmtId="0" fontId="288" fillId="0" borderId="0" xfId="2096"/>
    <xf numFmtId="0" fontId="288" fillId="123" borderId="0" xfId="2096" applyFill="1" applyBorder="1"/>
    <xf numFmtId="0" fontId="288" fillId="123" borderId="0" xfId="2096" applyFill="1"/>
    <xf numFmtId="0" fontId="17" fillId="123" borderId="0" xfId="2096" applyFont="1" applyFill="1"/>
    <xf numFmtId="0" fontId="9" fillId="124" borderId="122" xfId="2069" applyFont="1" applyFill="1" applyBorder="1" applyAlignment="1">
      <alignment horizontal="left" vertical="center"/>
    </xf>
    <xf numFmtId="0" fontId="9" fillId="124" borderId="122" xfId="2069" applyFont="1" applyFill="1" applyBorder="1" applyAlignment="1">
      <alignment horizontal="right" vertical="center"/>
    </xf>
    <xf numFmtId="0" fontId="10" fillId="3" borderId="123" xfId="2069" applyFont="1" applyFill="1" applyBorder="1" applyAlignment="1">
      <alignment horizontal="left" vertical="top"/>
    </xf>
    <xf numFmtId="230" fontId="12" fillId="3" borderId="123" xfId="2069" applyNumberFormat="1" applyFont="1" applyFill="1" applyBorder="1" applyAlignment="1">
      <alignment horizontal="left" vertical="top" wrapText="1"/>
    </xf>
    <xf numFmtId="230" fontId="21" fillId="3" borderId="123" xfId="2069" applyNumberFormat="1" applyFont="1" applyFill="1" applyBorder="1" applyAlignment="1">
      <alignment horizontal="left" vertical="top" wrapText="1"/>
    </xf>
    <xf numFmtId="173" fontId="13" fillId="3" borderId="123" xfId="2069" applyNumberFormat="1" applyFont="1" applyFill="1" applyBorder="1" applyAlignment="1">
      <alignment horizontal="left" vertical="top" wrapText="1"/>
    </xf>
    <xf numFmtId="0" fontId="10" fillId="3" borderId="124" xfId="2069" applyFont="1" applyFill="1" applyBorder="1" applyAlignment="1">
      <alignment horizontal="right" vertical="top"/>
    </xf>
    <xf numFmtId="170" fontId="12" fillId="3" borderId="124" xfId="2069" applyNumberFormat="1" applyFont="1" applyFill="1" applyBorder="1" applyAlignment="1">
      <alignment horizontal="right" vertical="top"/>
    </xf>
    <xf numFmtId="230" fontId="21" fillId="3" borderId="124" xfId="2069" applyNumberFormat="1" applyFont="1" applyFill="1" applyBorder="1" applyAlignment="1">
      <alignment horizontal="right" vertical="top"/>
    </xf>
    <xf numFmtId="354" fontId="13" fillId="3" borderId="124" xfId="2069" applyNumberFormat="1" applyFont="1" applyFill="1" applyBorder="1" applyAlignment="1">
      <alignment horizontal="right" vertical="top"/>
    </xf>
    <xf numFmtId="173" fontId="13" fillId="3" borderId="125" xfId="2069" applyNumberFormat="1" applyFont="1" applyFill="1" applyBorder="1" applyAlignment="1">
      <alignment horizontal="left" vertical="top" wrapText="1"/>
    </xf>
    <xf numFmtId="354" fontId="13" fillId="3" borderId="126" xfId="2069" applyNumberFormat="1" applyFont="1" applyFill="1" applyBorder="1" applyAlignment="1">
      <alignment horizontal="right" vertical="top"/>
    </xf>
    <xf numFmtId="354" fontId="13" fillId="3" borderId="127" xfId="2069" applyNumberFormat="1" applyFont="1" applyFill="1" applyBorder="1" applyAlignment="1">
      <alignment horizontal="right" vertical="top"/>
    </xf>
    <xf numFmtId="230" fontId="10" fillId="3" borderId="128" xfId="2069" applyNumberFormat="1" applyFont="1" applyFill="1" applyBorder="1" applyAlignment="1">
      <alignment horizontal="left" vertical="top" wrapText="1"/>
    </xf>
    <xf numFmtId="170" fontId="10" fillId="3" borderId="129" xfId="2069" applyNumberFormat="1" applyFont="1" applyFill="1" applyBorder="1" applyAlignment="1">
      <alignment horizontal="right" vertical="top"/>
    </xf>
    <xf numFmtId="170" fontId="10" fillId="3" borderId="130" xfId="2069" applyNumberFormat="1" applyFont="1" applyFill="1" applyBorder="1" applyAlignment="1">
      <alignment horizontal="right" vertical="top"/>
    </xf>
    <xf numFmtId="230" fontId="12" fillId="3" borderId="131" xfId="2069" applyNumberFormat="1" applyFont="1" applyFill="1" applyBorder="1" applyAlignment="1">
      <alignment horizontal="left" vertical="top" wrapText="1"/>
    </xf>
    <xf numFmtId="170" fontId="12" fillId="3" borderId="132" xfId="2069" applyNumberFormat="1" applyFont="1" applyFill="1" applyBorder="1" applyAlignment="1">
      <alignment horizontal="right" vertical="top"/>
    </xf>
    <xf numFmtId="170" fontId="12" fillId="3" borderId="133" xfId="2069" applyNumberFormat="1" applyFont="1" applyFill="1" applyBorder="1" applyAlignment="1">
      <alignment horizontal="right" vertical="top"/>
    </xf>
    <xf numFmtId="0" fontId="10" fillId="3" borderId="131" xfId="2069" applyFont="1" applyFill="1" applyBorder="1" applyAlignment="1">
      <alignment horizontal="left" vertical="top"/>
    </xf>
    <xf numFmtId="230" fontId="10" fillId="3" borderId="131" xfId="2069" applyNumberFormat="1" applyFont="1" applyFill="1" applyBorder="1" applyAlignment="1">
      <alignment horizontal="left" vertical="top" wrapText="1"/>
    </xf>
    <xf numFmtId="170" fontId="10" fillId="3" borderId="132" xfId="2069" applyNumberFormat="1" applyFont="1" applyFill="1" applyBorder="1" applyAlignment="1">
      <alignment horizontal="right" vertical="top"/>
    </xf>
    <xf numFmtId="170" fontId="10" fillId="3" borderId="133" xfId="2069" applyNumberFormat="1" applyFont="1" applyFill="1" applyBorder="1" applyAlignment="1">
      <alignment horizontal="right" vertical="top"/>
    </xf>
    <xf numFmtId="0" fontId="10" fillId="3" borderId="123" xfId="2069" applyFont="1" applyFill="1" applyBorder="1" applyAlignment="1">
      <alignment horizontal="left" vertical="center"/>
    </xf>
    <xf numFmtId="230" fontId="12" fillId="3" borderId="123" xfId="2069" applyNumberFormat="1" applyFont="1" applyFill="1" applyBorder="1" applyAlignment="1">
      <alignment horizontal="left" vertical="center" wrapText="1"/>
    </xf>
    <xf numFmtId="0" fontId="10" fillId="3" borderId="131" xfId="2069" applyFont="1" applyFill="1" applyBorder="1" applyAlignment="1">
      <alignment horizontal="left" vertical="center"/>
    </xf>
    <xf numFmtId="230" fontId="10" fillId="3" borderId="135" xfId="2069" applyNumberFormat="1" applyFont="1" applyFill="1" applyBorder="1" applyAlignment="1">
      <alignment horizontal="left" vertical="center" wrapText="1"/>
    </xf>
    <xf numFmtId="168" fontId="10" fillId="3" borderId="136" xfId="2069" applyNumberFormat="1" applyFont="1" applyFill="1" applyBorder="1" applyAlignment="1">
      <alignment horizontal="right" vertical="center"/>
    </xf>
    <xf numFmtId="0" fontId="10" fillId="3" borderId="138" xfId="2069" applyFont="1" applyFill="1" applyBorder="1" applyAlignment="1">
      <alignment horizontal="right" vertical="center"/>
    </xf>
    <xf numFmtId="0" fontId="10" fillId="3" borderId="139" xfId="2069" applyFont="1" applyFill="1" applyBorder="1" applyAlignment="1">
      <alignment horizontal="right" vertical="center"/>
    </xf>
    <xf numFmtId="170" fontId="12" fillId="3" borderId="123" xfId="2069" applyNumberFormat="1" applyFont="1" applyFill="1" applyBorder="1" applyAlignment="1">
      <alignment horizontal="right" vertical="center"/>
    </xf>
    <xf numFmtId="173" fontId="12" fillId="3" borderId="123" xfId="2069" applyNumberFormat="1" applyFont="1" applyFill="1" applyBorder="1" applyAlignment="1">
      <alignment horizontal="left" vertical="center" wrapText="1"/>
    </xf>
    <xf numFmtId="230" fontId="12" fillId="3" borderId="131" xfId="2069" applyNumberFormat="1" applyFont="1" applyFill="1" applyBorder="1" applyAlignment="1">
      <alignment horizontal="left" vertical="center" wrapText="1"/>
    </xf>
    <xf numFmtId="354" fontId="13" fillId="3" borderId="132" xfId="2069" applyNumberFormat="1" applyFont="1" applyFill="1" applyBorder="1" applyAlignment="1">
      <alignment horizontal="right" vertical="center" wrapText="1"/>
    </xf>
    <xf numFmtId="170" fontId="12" fillId="3" borderId="131" xfId="2069" applyNumberFormat="1" applyFont="1" applyFill="1" applyBorder="1" applyAlignment="1">
      <alignment horizontal="right" vertical="center"/>
    </xf>
    <xf numFmtId="170" fontId="12" fillId="3" borderId="132" xfId="2069" applyNumberFormat="1" applyFont="1" applyFill="1" applyBorder="1" applyAlignment="1">
      <alignment horizontal="right" vertical="center"/>
    </xf>
    <xf numFmtId="354" fontId="16" fillId="3" borderId="136" xfId="2069" applyNumberFormat="1" applyFont="1" applyFill="1" applyBorder="1" applyAlignment="1">
      <alignment horizontal="right" vertical="center" wrapText="1"/>
    </xf>
    <xf numFmtId="170" fontId="10" fillId="3" borderId="135" xfId="2069" applyNumberFormat="1" applyFont="1" applyFill="1" applyBorder="1" applyAlignment="1">
      <alignment horizontal="right" vertical="center"/>
    </xf>
    <xf numFmtId="170" fontId="10" fillId="3" borderId="136" xfId="2069" applyNumberFormat="1" applyFont="1" applyFill="1" applyBorder="1" applyAlignment="1">
      <alignment horizontal="right" vertical="center"/>
    </xf>
    <xf numFmtId="0" fontId="289" fillId="125" borderId="141" xfId="2069" applyFont="1" applyFill="1" applyBorder="1" applyAlignment="1">
      <alignment horizontal="right" vertical="center"/>
    </xf>
    <xf numFmtId="173" fontId="289" fillId="125" borderId="142" xfId="2069" quotePrefix="1" applyNumberFormat="1" applyFont="1" applyFill="1" applyBorder="1" applyAlignment="1">
      <alignment horizontal="right" vertical="center"/>
    </xf>
    <xf numFmtId="354" fontId="13" fillId="3" borderId="143" xfId="2069" applyNumberFormat="1" applyFont="1" applyFill="1" applyBorder="1" applyAlignment="1">
      <alignment horizontal="right" vertical="center"/>
    </xf>
    <xf numFmtId="354" fontId="16" fillId="3" borderId="140" xfId="2069" applyNumberFormat="1" applyFont="1" applyFill="1" applyBorder="1" applyAlignment="1">
      <alignment horizontal="right" vertical="center"/>
    </xf>
    <xf numFmtId="354" fontId="13" fillId="3" borderId="142" xfId="2069" applyNumberFormat="1" applyFont="1" applyFill="1" applyBorder="1" applyAlignment="1">
      <alignment horizontal="right" vertical="center"/>
    </xf>
    <xf numFmtId="0" fontId="9" fillId="124" borderId="122" xfId="0" applyFont="1" applyFill="1" applyBorder="1" applyAlignment="1">
      <alignment horizontal="left" vertical="center"/>
    </xf>
    <xf numFmtId="0" fontId="10" fillId="3" borderId="144" xfId="0" applyNumberFormat="1" applyFont="1" applyFill="1" applyBorder="1" applyAlignment="1">
      <alignment horizontal="left" vertical="center"/>
    </xf>
    <xf numFmtId="0" fontId="10" fillId="3" borderId="145" xfId="0" applyNumberFormat="1" applyFont="1" applyFill="1" applyBorder="1" applyAlignment="1">
      <alignment horizontal="right" vertical="center"/>
    </xf>
    <xf numFmtId="0" fontId="16" fillId="3" borderId="145" xfId="0" applyNumberFormat="1" applyFont="1" applyFill="1" applyBorder="1" applyAlignment="1">
      <alignment horizontal="right" vertical="center"/>
    </xf>
    <xf numFmtId="0" fontId="16" fillId="3" borderId="146" xfId="0" applyNumberFormat="1" applyFont="1" applyFill="1" applyBorder="1" applyAlignment="1">
      <alignment horizontal="right" vertical="center"/>
    </xf>
    <xf numFmtId="0" fontId="11" fillId="3" borderId="144" xfId="0" applyFont="1" applyFill="1" applyBorder="1" applyAlignment="1">
      <alignment horizontal="left" vertical="center"/>
    </xf>
    <xf numFmtId="168" fontId="11" fillId="3" borderId="145" xfId="0" applyNumberFormat="1" applyFont="1" applyFill="1" applyBorder="1" applyAlignment="1">
      <alignment horizontal="right" vertical="center"/>
    </xf>
    <xf numFmtId="354" fontId="287" fillId="3" borderId="145" xfId="1" applyNumberFormat="1" applyFont="1" applyFill="1" applyBorder="1" applyAlignment="1">
      <alignment horizontal="right" vertical="center"/>
    </xf>
    <xf numFmtId="354" fontId="287" fillId="3" borderId="146" xfId="1" applyNumberFormat="1" applyFont="1" applyFill="1" applyBorder="1" applyAlignment="1">
      <alignment horizontal="right" vertical="center"/>
    </xf>
    <xf numFmtId="0" fontId="10" fillId="3" borderId="103" xfId="0" applyFont="1" applyFill="1" applyBorder="1" applyAlignment="1">
      <alignment horizontal="right" vertical="center"/>
    </xf>
    <xf numFmtId="168" fontId="10" fillId="3" borderId="79" xfId="0" applyNumberFormat="1" applyFont="1" applyFill="1" applyBorder="1" applyAlignment="1">
      <alignment horizontal="right" vertical="center"/>
    </xf>
    <xf numFmtId="354" fontId="16" fillId="3" borderId="79" xfId="0" applyNumberFormat="1" applyFont="1" applyFill="1" applyBorder="1" applyAlignment="1">
      <alignment horizontal="right" vertical="center"/>
    </xf>
    <xf numFmtId="354" fontId="16" fillId="3" borderId="104" xfId="1" applyNumberFormat="1" applyFont="1" applyFill="1" applyBorder="1" applyAlignment="1">
      <alignment horizontal="right" vertical="center"/>
    </xf>
    <xf numFmtId="0" fontId="10" fillId="3" borderId="145" xfId="0" applyNumberFormat="1" applyFont="1" applyFill="1" applyBorder="1" applyAlignment="1">
      <alignment horizontal="centerContinuous" vertical="center"/>
    </xf>
    <xf numFmtId="0" fontId="10" fillId="3" borderId="139" xfId="0" applyNumberFormat="1" applyFont="1" applyFill="1" applyBorder="1" applyAlignment="1">
      <alignment horizontal="right" vertical="center"/>
    </xf>
    <xf numFmtId="354" fontId="13" fillId="3" borderId="7" xfId="1" quotePrefix="1" applyNumberFormat="1" applyFont="1" applyFill="1" applyBorder="1" applyAlignment="1">
      <alignment horizontal="right" vertical="center"/>
    </xf>
    <xf numFmtId="354" fontId="13" fillId="3" borderId="149" xfId="1" applyNumberFormat="1" applyFont="1" applyFill="1" applyBorder="1" applyAlignment="1">
      <alignment horizontal="right" vertical="center"/>
    </xf>
    <xf numFmtId="354" fontId="13" fillId="3" borderId="150" xfId="1" applyNumberFormat="1" applyFont="1" applyFill="1" applyBorder="1" applyAlignment="1">
      <alignment horizontal="right" vertical="center"/>
    </xf>
    <xf numFmtId="0" fontId="290" fillId="126" borderId="147" xfId="0" applyNumberFormat="1" applyFont="1" applyFill="1" applyBorder="1" applyAlignment="1">
      <alignment horizontal="right" vertical="center"/>
    </xf>
    <xf numFmtId="0" fontId="290" fillId="126" borderId="3" xfId="0" applyNumberFormat="1" applyFont="1" applyFill="1" applyBorder="1" applyAlignment="1">
      <alignment horizontal="right" vertical="center"/>
    </xf>
    <xf numFmtId="0" fontId="290" fillId="126" borderId="148" xfId="0" applyNumberFormat="1" applyFont="1" applyFill="1" applyBorder="1" applyAlignment="1">
      <alignment horizontal="centerContinuous" vertical="center"/>
    </xf>
    <xf numFmtId="0" fontId="290" fillId="126" borderId="146" xfId="0" applyNumberFormat="1" applyFont="1" applyFill="1" applyBorder="1" applyAlignment="1">
      <alignment horizontal="centerContinuous" vertical="center"/>
    </xf>
    <xf numFmtId="0" fontId="16" fillId="35" borderId="121" xfId="0" applyNumberFormat="1" applyFont="1" applyFill="1" applyBorder="1" applyAlignment="1">
      <alignment horizontal="right"/>
    </xf>
    <xf numFmtId="0" fontId="10" fillId="3" borderId="4" xfId="0" quotePrefix="1" applyNumberFormat="1" applyFont="1" applyFill="1" applyBorder="1" applyAlignment="1">
      <alignment horizontal="left"/>
    </xf>
    <xf numFmtId="0" fontId="10" fillId="3" borderId="144" xfId="0" applyNumberFormat="1" applyFont="1" applyFill="1" applyBorder="1" applyAlignment="1">
      <alignment horizontal="left"/>
    </xf>
    <xf numFmtId="0" fontId="10" fillId="3" borderId="145" xfId="0" applyNumberFormat="1" applyFont="1" applyFill="1" applyBorder="1" applyAlignment="1">
      <alignment horizontal="right"/>
    </xf>
    <xf numFmtId="0" fontId="10" fillId="3" borderId="103" xfId="0" applyFont="1" applyFill="1" applyBorder="1" applyAlignment="1">
      <alignment horizontal="left" vertical="center"/>
    </xf>
    <xf numFmtId="0" fontId="10" fillId="3" borderId="138" xfId="0" applyNumberFormat="1" applyFont="1" applyFill="1" applyBorder="1" applyAlignment="1">
      <alignment horizontal="right"/>
    </xf>
    <xf numFmtId="0" fontId="10" fillId="3" borderId="151" xfId="0" applyNumberFormat="1" applyFont="1" applyFill="1" applyBorder="1" applyAlignment="1">
      <alignment horizontal="right"/>
    </xf>
    <xf numFmtId="168" fontId="12" fillId="3" borderId="123" xfId="0" applyNumberFormat="1" applyFont="1" applyFill="1" applyBorder="1" applyAlignment="1">
      <alignment horizontal="right" vertical="center"/>
    </xf>
    <xf numFmtId="168" fontId="11" fillId="3" borderId="123" xfId="0" applyNumberFormat="1" applyFont="1" applyFill="1" applyBorder="1" applyAlignment="1">
      <alignment horizontal="right" vertical="center"/>
    </xf>
    <xf numFmtId="168" fontId="11" fillId="3" borderId="151" xfId="0" applyNumberFormat="1" applyFont="1" applyFill="1" applyBorder="1" applyAlignment="1">
      <alignment horizontal="right" vertical="center"/>
    </xf>
    <xf numFmtId="168" fontId="10" fillId="3" borderId="152" xfId="0" applyNumberFormat="1" applyFont="1" applyFill="1" applyBorder="1" applyAlignment="1">
      <alignment horizontal="right" vertical="center"/>
    </xf>
    <xf numFmtId="0" fontId="10" fillId="35" borderId="2" xfId="0" applyNumberFormat="1" applyFont="1" applyFill="1" applyBorder="1" applyAlignment="1">
      <alignment horizontal="right"/>
    </xf>
    <xf numFmtId="0" fontId="289" fillId="125" borderId="153" xfId="0" applyNumberFormat="1" applyFont="1" applyFill="1" applyBorder="1" applyAlignment="1">
      <alignment horizontal="right"/>
    </xf>
    <xf numFmtId="354" fontId="287" fillId="3" borderId="143" xfId="1" applyNumberFormat="1" applyFont="1" applyFill="1" applyBorder="1" applyAlignment="1">
      <alignment horizontal="right" vertical="center"/>
    </xf>
    <xf numFmtId="354" fontId="287" fillId="3" borderId="153" xfId="1" applyNumberFormat="1" applyFont="1" applyFill="1" applyBorder="1" applyAlignment="1">
      <alignment horizontal="right" vertical="center"/>
    </xf>
    <xf numFmtId="354" fontId="16" fillId="3" borderId="154" xfId="0" applyNumberFormat="1" applyFont="1" applyFill="1" applyBorder="1" applyAlignment="1">
      <alignment horizontal="right" vertical="center"/>
    </xf>
    <xf numFmtId="354" fontId="16" fillId="3" borderId="154" xfId="1" applyNumberFormat="1" applyFont="1" applyFill="1" applyBorder="1" applyAlignment="1">
      <alignment horizontal="right" vertical="center"/>
    </xf>
    <xf numFmtId="0" fontId="9" fillId="124" borderId="122" xfId="795" applyFont="1" applyFill="1" applyBorder="1" applyAlignment="1">
      <alignment horizontal="left" vertical="center"/>
    </xf>
    <xf numFmtId="0" fontId="9" fillId="124" borderId="122" xfId="795" applyFont="1" applyFill="1" applyBorder="1" applyAlignment="1">
      <alignment horizontal="right" vertical="center"/>
    </xf>
    <xf numFmtId="0" fontId="10" fillId="3" borderId="124" xfId="795" applyFont="1" applyFill="1" applyBorder="1" applyAlignment="1">
      <alignment horizontal="right" vertical="top"/>
    </xf>
    <xf numFmtId="168" fontId="12" fillId="3" borderId="124" xfId="795" applyNumberFormat="1" applyFont="1" applyFill="1" applyBorder="1" applyAlignment="1">
      <alignment horizontal="right" vertical="top"/>
    </xf>
    <xf numFmtId="0" fontId="21" fillId="3" borderId="123" xfId="795" applyFont="1" applyFill="1" applyBorder="1" applyAlignment="1">
      <alignment horizontal="left" vertical="top"/>
    </xf>
    <xf numFmtId="230" fontId="12" fillId="3" borderId="123" xfId="795" applyNumberFormat="1" applyFont="1" applyFill="1" applyBorder="1" applyAlignment="1">
      <alignment horizontal="left" vertical="top"/>
    </xf>
    <xf numFmtId="230" fontId="21" fillId="3" borderId="123" xfId="795" applyNumberFormat="1" applyFont="1" applyFill="1" applyBorder="1" applyAlignment="1">
      <alignment horizontal="left" vertical="top"/>
    </xf>
    <xf numFmtId="0" fontId="10" fillId="3" borderId="128" xfId="795" quotePrefix="1" applyFont="1" applyFill="1" applyBorder="1" applyAlignment="1">
      <alignment horizontal="left" vertical="top"/>
    </xf>
    <xf numFmtId="0" fontId="10" fillId="3" borderId="129" xfId="795" applyFont="1" applyFill="1" applyBorder="1" applyAlignment="1">
      <alignment horizontal="right" vertical="top"/>
    </xf>
    <xf numFmtId="0" fontId="10" fillId="3" borderId="130" xfId="795" applyFont="1" applyFill="1" applyBorder="1" applyAlignment="1">
      <alignment horizontal="right" vertical="top"/>
    </xf>
    <xf numFmtId="230" fontId="12" fillId="3" borderId="131" xfId="795" applyNumberFormat="1" applyFont="1" applyFill="1" applyBorder="1" applyAlignment="1">
      <alignment horizontal="left" vertical="top"/>
    </xf>
    <xf numFmtId="168" fontId="12" fillId="3" borderId="132" xfId="795" applyNumberFormat="1" applyFont="1" applyFill="1" applyBorder="1" applyAlignment="1">
      <alignment horizontal="right" vertical="top"/>
    </xf>
    <xf numFmtId="168" fontId="12" fillId="3" borderId="133" xfId="795" applyNumberFormat="1" applyFont="1" applyFill="1" applyBorder="1" applyAlignment="1">
      <alignment horizontal="right" vertical="top"/>
    </xf>
    <xf numFmtId="230" fontId="10" fillId="3" borderId="135" xfId="795" applyNumberFormat="1" applyFont="1" applyFill="1" applyBorder="1" applyAlignment="1">
      <alignment horizontal="left" vertical="top"/>
    </xf>
    <xf numFmtId="170" fontId="10" fillId="3" borderId="136" xfId="795" applyNumberFormat="1" applyFont="1" applyFill="1" applyBorder="1" applyAlignment="1">
      <alignment horizontal="right" vertical="top"/>
    </xf>
    <xf numFmtId="168" fontId="10" fillId="3" borderId="137" xfId="795" applyNumberFormat="1" applyFont="1" applyFill="1" applyBorder="1" applyAlignment="1">
      <alignment horizontal="right" vertical="top"/>
    </xf>
    <xf numFmtId="0" fontId="10" fillId="3" borderId="156" xfId="0" applyNumberFormat="1" applyFont="1" applyFill="1" applyBorder="1" applyAlignment="1">
      <alignment horizontal="left"/>
    </xf>
    <xf numFmtId="347" fontId="10" fillId="3" borderId="123" xfId="0" applyNumberFormat="1" applyFont="1" applyFill="1" applyBorder="1" applyAlignment="1">
      <alignment horizontal="left"/>
    </xf>
    <xf numFmtId="347" fontId="12" fillId="3" borderId="123" xfId="0" applyNumberFormat="1" applyFont="1" applyFill="1" applyBorder="1" applyAlignment="1">
      <alignment horizontal="left"/>
    </xf>
    <xf numFmtId="347" fontId="10" fillId="3" borderId="157" xfId="0" applyNumberFormat="1" applyFont="1" applyFill="1" applyBorder="1" applyAlignment="1">
      <alignment horizontal="left"/>
    </xf>
    <xf numFmtId="347" fontId="10" fillId="3" borderId="152" xfId="0" applyNumberFormat="1" applyFont="1" applyFill="1" applyBorder="1" applyAlignment="1">
      <alignment horizontal="left"/>
    </xf>
    <xf numFmtId="347" fontId="21" fillId="3" borderId="123" xfId="0" applyNumberFormat="1" applyFont="1" applyFill="1" applyBorder="1" applyAlignment="1">
      <alignment horizontal="left"/>
    </xf>
    <xf numFmtId="347" fontId="13" fillId="3" borderId="123" xfId="0" applyNumberFormat="1" applyFont="1" applyFill="1" applyBorder="1" applyAlignment="1">
      <alignment horizontal="left"/>
    </xf>
    <xf numFmtId="347" fontId="13" fillId="3" borderId="158" xfId="0" applyNumberFormat="1" applyFont="1" applyFill="1" applyBorder="1" applyAlignment="1">
      <alignment horizontal="left"/>
    </xf>
    <xf numFmtId="0" fontId="10" fillId="3" borderId="131" xfId="0" applyNumberFormat="1" applyFont="1" applyFill="1" applyBorder="1" applyAlignment="1">
      <alignment horizontal="left"/>
    </xf>
    <xf numFmtId="0" fontId="10" fillId="3" borderId="132" xfId="0" applyNumberFormat="1" applyFont="1" applyFill="1" applyBorder="1" applyAlignment="1">
      <alignment horizontal="right"/>
    </xf>
    <xf numFmtId="354" fontId="16" fillId="3" borderId="0" xfId="0" applyNumberFormat="1" applyFont="1" applyFill="1" applyBorder="1" applyAlignment="1">
      <alignment horizontal="right"/>
    </xf>
    <xf numFmtId="354" fontId="13" fillId="3" borderId="0" xfId="0" applyNumberFormat="1" applyFont="1" applyFill="1" applyBorder="1" applyAlignment="1">
      <alignment horizontal="right"/>
    </xf>
    <xf numFmtId="354" fontId="16" fillId="3" borderId="78" xfId="0" applyNumberFormat="1" applyFont="1" applyFill="1" applyBorder="1" applyAlignment="1">
      <alignment horizontal="right"/>
    </xf>
    <xf numFmtId="354" fontId="16" fillId="3" borderId="79" xfId="0" applyNumberFormat="1" applyFont="1" applyFill="1" applyBorder="1" applyAlignment="1">
      <alignment horizontal="right"/>
    </xf>
    <xf numFmtId="354" fontId="13" fillId="3" borderId="7" xfId="0" applyNumberFormat="1" applyFont="1" applyFill="1" applyBorder="1" applyAlignment="1">
      <alignment horizontal="right"/>
    </xf>
    <xf numFmtId="0" fontId="289" fillId="125" borderId="2" xfId="0" applyNumberFormat="1" applyFont="1" applyFill="1" applyBorder="1" applyAlignment="1">
      <alignment horizontal="right"/>
    </xf>
    <xf numFmtId="0" fontId="289" fillId="125" borderId="132" xfId="0" applyNumberFormat="1" applyFont="1" applyFill="1" applyBorder="1" applyAlignment="1">
      <alignment horizontal="right"/>
    </xf>
    <xf numFmtId="355" fontId="10" fillId="3" borderId="161" xfId="0" applyNumberFormat="1" applyFont="1" applyFill="1" applyBorder="1" applyAlignment="1">
      <alignment horizontal="right"/>
    </xf>
    <xf numFmtId="355" fontId="12" fillId="3" borderId="161" xfId="0" applyNumberFormat="1" applyFont="1" applyFill="1" applyBorder="1" applyAlignment="1">
      <alignment horizontal="right"/>
    </xf>
    <xf numFmtId="355" fontId="10" fillId="3" borderId="162" xfId="0" applyNumberFormat="1" applyFont="1" applyFill="1" applyBorder="1" applyAlignment="1">
      <alignment horizontal="right"/>
    </xf>
    <xf numFmtId="355" fontId="10" fillId="3" borderId="163" xfId="0" applyNumberFormat="1" applyFont="1" applyFill="1" applyBorder="1" applyAlignment="1">
      <alignment horizontal="right"/>
    </xf>
    <xf numFmtId="347" fontId="12" fillId="3" borderId="161" xfId="0" applyNumberFormat="1" applyFont="1" applyFill="1" applyBorder="1" applyAlignment="1">
      <alignment horizontal="right"/>
    </xf>
    <xf numFmtId="354" fontId="13" fillId="3" borderId="161" xfId="1" applyNumberFormat="1" applyFont="1" applyFill="1" applyBorder="1" applyAlignment="1">
      <alignment horizontal="right"/>
    </xf>
    <xf numFmtId="354" fontId="13" fillId="3" borderId="164" xfId="1" applyNumberFormat="1" applyFont="1" applyFill="1" applyBorder="1" applyAlignment="1">
      <alignment horizontal="right"/>
    </xf>
    <xf numFmtId="0" fontId="22" fillId="127" borderId="159" xfId="0" applyNumberFormat="1" applyFont="1" applyFill="1" applyBorder="1" applyAlignment="1">
      <alignment horizontal="right"/>
    </xf>
    <xf numFmtId="0" fontId="22" fillId="127" borderId="160" xfId="0" applyNumberFormat="1" applyFont="1" applyFill="1" applyBorder="1" applyAlignment="1">
      <alignment horizontal="right"/>
    </xf>
    <xf numFmtId="0" fontId="289" fillId="125" borderId="165" xfId="0" applyNumberFormat="1" applyFont="1" applyFill="1" applyBorder="1" applyAlignment="1">
      <alignment horizontal="right"/>
    </xf>
    <xf numFmtId="0" fontId="289" fillId="125" borderId="166" xfId="0" applyNumberFormat="1" applyFont="1" applyFill="1" applyBorder="1" applyAlignment="1">
      <alignment horizontal="right"/>
    </xf>
    <xf numFmtId="354" fontId="16" fillId="3" borderId="167" xfId="0" applyNumberFormat="1" applyFont="1" applyFill="1" applyBorder="1" applyAlignment="1">
      <alignment horizontal="right"/>
    </xf>
    <xf numFmtId="354" fontId="13" fillId="3" borderId="167" xfId="0" applyNumberFormat="1" applyFont="1" applyFill="1" applyBorder="1" applyAlignment="1">
      <alignment horizontal="right"/>
    </xf>
    <xf numFmtId="354" fontId="16" fillId="3" borderId="168" xfId="0" applyNumberFormat="1" applyFont="1" applyFill="1" applyBorder="1" applyAlignment="1">
      <alignment horizontal="right"/>
    </xf>
    <xf numFmtId="354" fontId="16" fillId="3" borderId="169" xfId="0" applyNumberFormat="1" applyFont="1" applyFill="1" applyBorder="1" applyAlignment="1">
      <alignment horizontal="right"/>
    </xf>
    <xf numFmtId="354" fontId="13" fillId="3" borderId="170" xfId="0" applyNumberFormat="1" applyFont="1" applyFill="1" applyBorder="1" applyAlignment="1">
      <alignment horizontal="right"/>
    </xf>
    <xf numFmtId="0" fontId="290" fillId="126" borderId="171" xfId="0" applyNumberFormat="1" applyFont="1" applyFill="1" applyBorder="1" applyAlignment="1">
      <alignment horizontal="right"/>
    </xf>
    <xf numFmtId="0" fontId="290" fillId="126" borderId="172" xfId="0" applyNumberFormat="1" applyFont="1" applyFill="1" applyBorder="1" applyAlignment="1">
      <alignment horizontal="right"/>
    </xf>
    <xf numFmtId="355" fontId="10" fillId="3" borderId="173" xfId="0" applyNumberFormat="1" applyFont="1" applyFill="1" applyBorder="1" applyAlignment="1">
      <alignment horizontal="right"/>
    </xf>
    <xf numFmtId="355" fontId="12" fillId="3" borderId="173" xfId="0" applyNumberFormat="1" applyFont="1" applyFill="1" applyBorder="1" applyAlignment="1">
      <alignment horizontal="right"/>
    </xf>
    <xf numFmtId="355" fontId="10" fillId="3" borderId="174" xfId="0" applyNumberFormat="1" applyFont="1" applyFill="1" applyBorder="1" applyAlignment="1">
      <alignment horizontal="right"/>
    </xf>
    <xf numFmtId="355" fontId="10" fillId="3" borderId="175" xfId="0" applyNumberFormat="1" applyFont="1" applyFill="1" applyBorder="1" applyAlignment="1">
      <alignment horizontal="right"/>
    </xf>
    <xf numFmtId="347" fontId="12" fillId="3" borderId="173" xfId="0" applyNumberFormat="1" applyFont="1" applyFill="1" applyBorder="1" applyAlignment="1">
      <alignment horizontal="right"/>
    </xf>
    <xf numFmtId="354" fontId="13" fillId="3" borderId="173" xfId="1" applyNumberFormat="1" applyFont="1" applyFill="1" applyBorder="1" applyAlignment="1">
      <alignment horizontal="right"/>
    </xf>
    <xf numFmtId="354" fontId="13" fillId="3" borderId="176" xfId="1" applyNumberFormat="1" applyFont="1" applyFill="1" applyBorder="1" applyAlignment="1">
      <alignment horizontal="right"/>
    </xf>
    <xf numFmtId="0" fontId="10" fillId="3" borderId="155" xfId="0" applyNumberFormat="1" applyFont="1" applyFill="1" applyBorder="1" applyAlignment="1">
      <alignment horizontal="left"/>
    </xf>
    <xf numFmtId="347" fontId="12" fillId="3" borderId="124" xfId="0" applyNumberFormat="1" applyFont="1" applyFill="1" applyBorder="1" applyAlignment="1">
      <alignment horizontal="left"/>
    </xf>
    <xf numFmtId="347" fontId="12" fillId="3" borderId="128" xfId="0" applyNumberFormat="1" applyFont="1" applyFill="1" applyBorder="1" applyAlignment="1">
      <alignment horizontal="left"/>
    </xf>
    <xf numFmtId="168" fontId="12" fillId="3" borderId="129" xfId="795" applyNumberFormat="1" applyFont="1" applyFill="1" applyBorder="1" applyAlignment="1">
      <alignment horizontal="right" vertical="top"/>
    </xf>
    <xf numFmtId="347" fontId="12" fillId="3" borderId="129" xfId="0" applyNumberFormat="1" applyFont="1" applyFill="1" applyBorder="1" applyAlignment="1">
      <alignment horizontal="left" indent="1"/>
    </xf>
    <xf numFmtId="347" fontId="12" fillId="3" borderId="130" xfId="0" applyNumberFormat="1" applyFont="1" applyFill="1" applyBorder="1" applyAlignment="1">
      <alignment horizontal="left"/>
    </xf>
    <xf numFmtId="0" fontId="10" fillId="3" borderId="135" xfId="0" applyFont="1" applyFill="1" applyBorder="1"/>
    <xf numFmtId="168" fontId="10" fillId="3" borderId="136" xfId="795" applyNumberFormat="1" applyFont="1" applyFill="1" applyBorder="1" applyAlignment="1">
      <alignment horizontal="right" vertical="top"/>
    </xf>
    <xf numFmtId="347" fontId="10" fillId="3" borderId="136" xfId="0" applyNumberFormat="1" applyFont="1" applyFill="1" applyBorder="1" applyAlignment="1">
      <alignment horizontal="left" indent="1"/>
    </xf>
    <xf numFmtId="347" fontId="10" fillId="3" borderId="137" xfId="0" applyNumberFormat="1" applyFont="1" applyFill="1" applyBorder="1" applyAlignment="1">
      <alignment horizontal="right"/>
    </xf>
    <xf numFmtId="0" fontId="10" fillId="3" borderId="132" xfId="0" quotePrefix="1" applyNumberFormat="1" applyFont="1" applyFill="1" applyBorder="1" applyAlignment="1">
      <alignment horizontal="right"/>
    </xf>
    <xf numFmtId="0" fontId="10" fillId="3" borderId="132" xfId="0" applyNumberFormat="1" applyFont="1" applyFill="1" applyBorder="1" applyAlignment="1">
      <alignment horizontal="left" indent="1"/>
    </xf>
    <xf numFmtId="0" fontId="10" fillId="3" borderId="133" xfId="0" applyNumberFormat="1" applyFont="1" applyFill="1" applyBorder="1" applyAlignment="1">
      <alignment horizontal="left"/>
    </xf>
    <xf numFmtId="0" fontId="10" fillId="3" borderId="131" xfId="0" quotePrefix="1" applyNumberFormat="1" applyFont="1" applyFill="1" applyBorder="1" applyAlignment="1">
      <alignment horizontal="right"/>
    </xf>
    <xf numFmtId="168" fontId="12" fillId="3" borderId="123" xfId="795" applyNumberFormat="1" applyFont="1" applyFill="1" applyBorder="1" applyAlignment="1">
      <alignment horizontal="right" vertical="top"/>
    </xf>
    <xf numFmtId="168" fontId="12" fillId="3" borderId="128" xfId="795" applyNumberFormat="1" applyFont="1" applyFill="1" applyBorder="1" applyAlignment="1">
      <alignment horizontal="right" vertical="top"/>
    </xf>
    <xf numFmtId="168" fontId="10" fillId="3" borderId="135" xfId="795" applyNumberFormat="1" applyFont="1" applyFill="1" applyBorder="1" applyAlignment="1">
      <alignment horizontal="right" vertical="top"/>
    </xf>
    <xf numFmtId="0" fontId="16" fillId="3" borderId="133" xfId="0" applyNumberFormat="1" applyFont="1" applyFill="1" applyBorder="1" applyAlignment="1">
      <alignment horizontal="right"/>
    </xf>
    <xf numFmtId="354" fontId="13" fillId="3" borderId="124" xfId="795" applyNumberFormat="1" applyFont="1" applyFill="1" applyBorder="1" applyAlignment="1">
      <alignment horizontal="right" vertical="top"/>
    </xf>
    <xf numFmtId="354" fontId="13" fillId="3" borderId="130" xfId="1" applyNumberFormat="1" applyFont="1" applyFill="1" applyBorder="1" applyAlignment="1">
      <alignment horizontal="right"/>
    </xf>
    <xf numFmtId="354" fontId="16" fillId="3" borderId="137" xfId="1" applyNumberFormat="1" applyFont="1" applyFill="1" applyBorder="1" applyAlignment="1">
      <alignment horizontal="right" vertical="top"/>
    </xf>
    <xf numFmtId="0" fontId="9" fillId="124" borderId="122" xfId="0" applyFont="1" applyFill="1" applyBorder="1" applyAlignment="1">
      <alignment horizontal="right" vertical="center"/>
    </xf>
    <xf numFmtId="0" fontId="10" fillId="3" borderId="123" xfId="0" applyFont="1" applyFill="1" applyBorder="1" applyAlignment="1">
      <alignment horizontal="left" vertical="top"/>
    </xf>
    <xf numFmtId="230" fontId="12" fillId="3" borderId="123" xfId="0" applyNumberFormat="1" applyFont="1" applyFill="1" applyBorder="1" applyAlignment="1">
      <alignment horizontal="left" vertical="top"/>
    </xf>
    <xf numFmtId="173" fontId="13" fillId="3" borderId="123" xfId="0" applyNumberFormat="1" applyFont="1" applyFill="1" applyBorder="1" applyAlignment="1">
      <alignment horizontal="left" vertical="top"/>
    </xf>
    <xf numFmtId="0" fontId="10" fillId="3" borderId="131" xfId="0" applyFont="1" applyFill="1" applyBorder="1" applyAlignment="1">
      <alignment horizontal="left" vertical="top"/>
    </xf>
    <xf numFmtId="230" fontId="12" fillId="3" borderId="131" xfId="0" applyNumberFormat="1" applyFont="1" applyFill="1" applyBorder="1" applyAlignment="1">
      <alignment horizontal="left" vertical="top"/>
    </xf>
    <xf numFmtId="230" fontId="10" fillId="3" borderId="128" xfId="0" applyNumberFormat="1" applyFont="1" applyFill="1" applyBorder="1" applyAlignment="1">
      <alignment horizontal="left" vertical="top"/>
    </xf>
    <xf numFmtId="173" fontId="13" fillId="3" borderId="135" xfId="0" applyNumberFormat="1" applyFont="1" applyFill="1" applyBorder="1" applyAlignment="1">
      <alignment horizontal="left" vertical="top"/>
    </xf>
    <xf numFmtId="0" fontId="10" fillId="3" borderId="132" xfId="0" applyFont="1" applyFill="1" applyBorder="1" applyAlignment="1">
      <alignment horizontal="right" vertical="top"/>
    </xf>
    <xf numFmtId="170" fontId="12" fillId="3" borderId="0" xfId="0" applyNumberFormat="1" applyFont="1" applyFill="1" applyBorder="1" applyAlignment="1">
      <alignment horizontal="right" vertical="top"/>
    </xf>
    <xf numFmtId="170" fontId="12" fillId="3" borderId="132" xfId="0" applyNumberFormat="1" applyFont="1" applyFill="1" applyBorder="1" applyAlignment="1">
      <alignment horizontal="right" vertical="top"/>
    </xf>
    <xf numFmtId="230" fontId="12" fillId="3" borderId="0" xfId="0" applyNumberFormat="1" applyFont="1" applyFill="1" applyBorder="1" applyAlignment="1">
      <alignment horizontal="right" vertical="top"/>
    </xf>
    <xf numFmtId="168" fontId="12" fillId="3" borderId="0" xfId="0" applyNumberFormat="1" applyFont="1" applyFill="1" applyBorder="1" applyAlignment="1">
      <alignment horizontal="right" vertical="top"/>
    </xf>
    <xf numFmtId="168" fontId="12" fillId="3" borderId="132" xfId="0" applyNumberFormat="1" applyFont="1" applyFill="1" applyBorder="1" applyAlignment="1">
      <alignment horizontal="right" vertical="top"/>
    </xf>
    <xf numFmtId="356" fontId="10" fillId="3" borderId="129" xfId="0" applyNumberFormat="1" applyFont="1" applyFill="1" applyBorder="1" applyAlignment="1">
      <alignment horizontal="right" vertical="top"/>
    </xf>
    <xf numFmtId="354" fontId="13" fillId="3" borderId="0" xfId="0" applyNumberFormat="1" applyFont="1" applyFill="1" applyBorder="1" applyAlignment="1">
      <alignment horizontal="right" vertical="top"/>
    </xf>
    <xf numFmtId="354" fontId="13" fillId="3" borderId="136" xfId="0" applyNumberFormat="1" applyFont="1" applyFill="1" applyBorder="1" applyAlignment="1">
      <alignment horizontal="right" vertical="top"/>
    </xf>
    <xf numFmtId="0" fontId="10" fillId="3" borderId="133" xfId="0" applyFont="1" applyFill="1" applyBorder="1" applyAlignment="1">
      <alignment horizontal="right" vertical="top"/>
    </xf>
    <xf numFmtId="170" fontId="12" fillId="3" borderId="124" xfId="0" applyNumberFormat="1" applyFont="1" applyFill="1" applyBorder="1" applyAlignment="1">
      <alignment horizontal="right" vertical="top"/>
    </xf>
    <xf numFmtId="170" fontId="12" fillId="3" borderId="133" xfId="0" applyNumberFormat="1" applyFont="1" applyFill="1" applyBorder="1" applyAlignment="1">
      <alignment horizontal="right" vertical="top"/>
    </xf>
    <xf numFmtId="230" fontId="12" fillId="3" borderId="124" xfId="0" applyNumberFormat="1" applyFont="1" applyFill="1" applyBorder="1" applyAlignment="1">
      <alignment horizontal="right" vertical="top"/>
    </xf>
    <xf numFmtId="168" fontId="12" fillId="3" borderId="124" xfId="0" applyNumberFormat="1" applyFont="1" applyFill="1" applyBorder="1" applyAlignment="1">
      <alignment horizontal="right" vertical="top"/>
    </xf>
    <xf numFmtId="168" fontId="12" fillId="3" borderId="133" xfId="0" applyNumberFormat="1" applyFont="1" applyFill="1" applyBorder="1" applyAlignment="1">
      <alignment horizontal="right" vertical="top"/>
    </xf>
    <xf numFmtId="356" fontId="10" fillId="3" borderId="130" xfId="0" applyNumberFormat="1" applyFont="1" applyFill="1" applyBorder="1" applyAlignment="1">
      <alignment horizontal="right" vertical="top"/>
    </xf>
    <xf numFmtId="354" fontId="13" fillId="3" borderId="124" xfId="0" applyNumberFormat="1" applyFont="1" applyFill="1" applyBorder="1" applyAlignment="1">
      <alignment horizontal="right" vertical="top"/>
    </xf>
    <xf numFmtId="354" fontId="13" fillId="3" borderId="137" xfId="0" applyNumberFormat="1" applyFont="1" applyFill="1" applyBorder="1" applyAlignment="1">
      <alignment horizontal="right" vertical="top"/>
    </xf>
    <xf numFmtId="0" fontId="10" fillId="3" borderId="131" xfId="0" applyFont="1" applyFill="1" applyBorder="1" applyAlignment="1">
      <alignment horizontal="right" vertical="top"/>
    </xf>
    <xf numFmtId="170" fontId="12" fillId="3" borderId="123" xfId="0" applyNumberFormat="1" applyFont="1" applyFill="1" applyBorder="1" applyAlignment="1">
      <alignment horizontal="right" vertical="top"/>
    </xf>
    <xf numFmtId="170" fontId="12" fillId="3" borderId="131" xfId="0" applyNumberFormat="1" applyFont="1" applyFill="1" applyBorder="1" applyAlignment="1">
      <alignment horizontal="right" vertical="top"/>
    </xf>
    <xf numFmtId="230" fontId="12" fillId="3" borderId="123" xfId="0" applyNumberFormat="1" applyFont="1" applyFill="1" applyBorder="1" applyAlignment="1">
      <alignment horizontal="right" vertical="top"/>
    </xf>
    <xf numFmtId="168" fontId="12" fillId="3" borderId="123" xfId="0" applyNumberFormat="1" applyFont="1" applyFill="1" applyBorder="1" applyAlignment="1">
      <alignment horizontal="right" vertical="top"/>
    </xf>
    <xf numFmtId="168" fontId="12" fillId="3" borderId="131" xfId="0" applyNumberFormat="1" applyFont="1" applyFill="1" applyBorder="1" applyAlignment="1">
      <alignment horizontal="right" vertical="top"/>
    </xf>
    <xf numFmtId="356" fontId="10" fillId="3" borderId="128" xfId="0" applyNumberFormat="1" applyFont="1" applyFill="1" applyBorder="1" applyAlignment="1">
      <alignment horizontal="right" vertical="top"/>
    </xf>
    <xf numFmtId="354" fontId="13" fillId="3" borderId="123" xfId="0" applyNumberFormat="1" applyFont="1" applyFill="1" applyBorder="1" applyAlignment="1">
      <alignment horizontal="right" vertical="top"/>
    </xf>
    <xf numFmtId="354" fontId="13" fillId="3" borderId="135" xfId="0" applyNumberFormat="1" applyFont="1" applyFill="1" applyBorder="1" applyAlignment="1">
      <alignment horizontal="right" vertical="top"/>
    </xf>
    <xf numFmtId="4" fontId="9" fillId="124" borderId="122" xfId="2096" applyNumberFormat="1" applyFont="1" applyFill="1" applyBorder="1" applyAlignment="1">
      <alignment horizontal="left" vertical="center"/>
    </xf>
    <xf numFmtId="0" fontId="9" fillId="124" borderId="122" xfId="2096" applyFont="1" applyFill="1" applyBorder="1" applyAlignment="1">
      <alignment horizontal="left" vertical="center"/>
    </xf>
    <xf numFmtId="0" fontId="17" fillId="123" borderId="124" xfId="2096" applyFont="1" applyFill="1" applyBorder="1"/>
    <xf numFmtId="0" fontId="288" fillId="123" borderId="123" xfId="2096" applyFill="1" applyBorder="1"/>
    <xf numFmtId="0" fontId="291" fillId="3" borderId="128" xfId="2096" applyNumberFormat="1" applyFont="1" applyFill="1" applyBorder="1" applyAlignment="1">
      <alignment horizontal="left"/>
    </xf>
    <xf numFmtId="0" fontId="291" fillId="3" borderId="129" xfId="2096" applyNumberFormat="1" applyFont="1" applyFill="1" applyBorder="1" applyAlignment="1">
      <alignment horizontal="right" wrapText="1"/>
    </xf>
    <xf numFmtId="0" fontId="291" fillId="3" borderId="129" xfId="2096" applyNumberFormat="1" applyFont="1" applyFill="1" applyBorder="1" applyAlignment="1">
      <alignment horizontal="right"/>
    </xf>
    <xf numFmtId="4" fontId="193" fillId="3" borderId="123" xfId="2096" applyNumberFormat="1" applyFont="1" applyFill="1" applyBorder="1" applyAlignment="1">
      <alignment horizontal="left" vertical="center"/>
    </xf>
    <xf numFmtId="170" fontId="193" fillId="3" borderId="0" xfId="2096" applyNumberFormat="1" applyFont="1" applyFill="1" applyBorder="1" applyAlignment="1">
      <alignment horizontal="right" vertical="center"/>
    </xf>
    <xf numFmtId="4" fontId="193" fillId="3" borderId="128" xfId="2096" applyNumberFormat="1" applyFont="1" applyFill="1" applyBorder="1" applyAlignment="1">
      <alignment horizontal="left" vertical="center"/>
    </xf>
    <xf numFmtId="170" fontId="193" fillId="3" borderId="129" xfId="2096" applyNumberFormat="1" applyFont="1" applyFill="1" applyBorder="1" applyAlignment="1">
      <alignment horizontal="right" vertical="center"/>
    </xf>
    <xf numFmtId="4" fontId="291" fillId="3" borderId="123" xfId="2096" applyNumberFormat="1" applyFont="1" applyFill="1" applyBorder="1" applyAlignment="1">
      <alignment horizontal="left" vertical="center"/>
    </xf>
    <xf numFmtId="170" fontId="291" fillId="3" borderId="0" xfId="2096" applyNumberFormat="1" applyFont="1" applyFill="1" applyBorder="1" applyAlignment="1">
      <alignment horizontal="right" vertical="center"/>
    </xf>
    <xf numFmtId="4" fontId="292" fillId="3" borderId="128" xfId="2096" applyNumberFormat="1" applyFont="1" applyFill="1" applyBorder="1" applyAlignment="1">
      <alignment horizontal="left" vertical="center" wrapText="1"/>
    </xf>
    <xf numFmtId="170" fontId="292" fillId="3" borderId="129" xfId="2096" applyNumberFormat="1" applyFont="1" applyFill="1" applyBorder="1" applyAlignment="1">
      <alignment horizontal="right" vertical="center"/>
    </xf>
    <xf numFmtId="4" fontId="291" fillId="3" borderId="135" xfId="2096" applyNumberFormat="1" applyFont="1" applyFill="1" applyBorder="1" applyAlignment="1">
      <alignment horizontal="left" vertical="center" wrapText="1"/>
    </xf>
    <xf numFmtId="168" fontId="291" fillId="3" borderId="136" xfId="2096" applyNumberFormat="1" applyFont="1" applyFill="1" applyBorder="1" applyAlignment="1">
      <alignment horizontal="right" vertical="center"/>
    </xf>
    <xf numFmtId="170" fontId="291" fillId="3" borderId="136" xfId="2096" applyNumberFormat="1" applyFont="1" applyFill="1" applyBorder="1" applyAlignment="1">
      <alignment horizontal="right" vertical="center"/>
    </xf>
    <xf numFmtId="170" fontId="193" fillId="128" borderId="0" xfId="2096" applyNumberFormat="1" applyFont="1" applyFill="1" applyBorder="1" applyAlignment="1">
      <alignment horizontal="right" vertical="center"/>
    </xf>
    <xf numFmtId="170" fontId="193" fillId="128" borderId="129" xfId="2096" applyNumberFormat="1" applyFont="1" applyFill="1" applyBorder="1" applyAlignment="1">
      <alignment horizontal="right" vertical="center"/>
    </xf>
    <xf numFmtId="0" fontId="291" fillId="3" borderId="122" xfId="2096" applyNumberFormat="1" applyFont="1" applyFill="1" applyBorder="1" applyAlignment="1">
      <alignment horizontal="right" wrapText="1"/>
    </xf>
    <xf numFmtId="170" fontId="193" fillId="3" borderId="177" xfId="2096" applyNumberFormat="1" applyFont="1" applyFill="1" applyBorder="1" applyAlignment="1">
      <alignment horizontal="right" vertical="center"/>
    </xf>
    <xf numFmtId="170" fontId="193" fillId="3" borderId="122" xfId="2096" applyNumberFormat="1" applyFont="1" applyFill="1" applyBorder="1" applyAlignment="1">
      <alignment horizontal="right" vertical="center"/>
    </xf>
    <xf numFmtId="170" fontId="291" fillId="3" borderId="177" xfId="2096" applyNumberFormat="1" applyFont="1" applyFill="1" applyBorder="1" applyAlignment="1">
      <alignment horizontal="right" vertical="center"/>
    </xf>
    <xf numFmtId="170" fontId="292" fillId="3" borderId="122" xfId="2096" applyNumberFormat="1" applyFont="1" applyFill="1" applyBorder="1" applyAlignment="1">
      <alignment horizontal="right" vertical="center"/>
    </xf>
    <xf numFmtId="168" fontId="291" fillId="3" borderId="134" xfId="2096" applyNumberFormat="1" applyFont="1" applyFill="1" applyBorder="1" applyAlignment="1">
      <alignment horizontal="right" vertical="center"/>
    </xf>
    <xf numFmtId="176" fontId="278" fillId="35" borderId="0" xfId="2" applyNumberFormat="1" applyFont="1" applyFill="1"/>
    <xf numFmtId="0" fontId="10" fillId="36" borderId="179" xfId="3" applyNumberFormat="1" applyFont="1" applyFill="1" applyBorder="1" applyAlignment="1">
      <alignment horizontal="left" wrapText="1"/>
    </xf>
    <xf numFmtId="178" fontId="10" fillId="35" borderId="180" xfId="4" applyNumberFormat="1" applyFont="1" applyFill="1" applyBorder="1" applyAlignment="1">
      <alignment horizontal="right"/>
    </xf>
    <xf numFmtId="0" fontId="2" fillId="35" borderId="0" xfId="2094" applyFill="1" applyBorder="1" applyAlignment="1">
      <alignment horizontal="center"/>
    </xf>
    <xf numFmtId="0" fontId="2" fillId="35" borderId="108" xfId="2094" applyFill="1" applyBorder="1" applyAlignment="1">
      <alignment horizontal="center"/>
    </xf>
    <xf numFmtId="0" fontId="10" fillId="3" borderId="132" xfId="2069" applyFont="1" applyFill="1" applyBorder="1" applyAlignment="1">
      <alignment horizontal="center" vertical="top"/>
    </xf>
    <xf numFmtId="0" fontId="10" fillId="3" borderId="133" xfId="2069" applyFont="1" applyFill="1" applyBorder="1" applyAlignment="1">
      <alignment horizontal="center" vertical="top"/>
    </xf>
    <xf numFmtId="0" fontId="10" fillId="3" borderId="132" xfId="2069" applyFont="1" applyFill="1" applyBorder="1" applyAlignment="1">
      <alignment horizontal="center" vertical="center"/>
    </xf>
    <xf numFmtId="173" fontId="16" fillId="3" borderId="132" xfId="2069" applyNumberFormat="1" applyFont="1" applyFill="1" applyBorder="1" applyAlignment="1">
      <alignment horizontal="center" vertical="center"/>
    </xf>
    <xf numFmtId="230" fontId="10" fillId="3" borderId="131" xfId="2069" applyNumberFormat="1" applyFont="1" applyFill="1" applyBorder="1" applyAlignment="1">
      <alignment horizontal="center" vertical="center"/>
    </xf>
    <xf numFmtId="230" fontId="10" fillId="3" borderId="132" xfId="2069" applyNumberFormat="1" applyFont="1" applyFill="1" applyBorder="1" applyAlignment="1">
      <alignment horizontal="center" vertical="center"/>
    </xf>
    <xf numFmtId="354" fontId="13" fillId="3" borderId="0" xfId="1" applyNumberFormat="1" applyFont="1" applyFill="1" applyBorder="1" applyAlignment="1">
      <alignment horizontal="center" vertical="center"/>
    </xf>
    <xf numFmtId="0" fontId="1" fillId="35" borderId="24" xfId="2095" applyFill="1" applyBorder="1" applyAlignment="1">
      <alignment horizontal="center"/>
    </xf>
    <xf numFmtId="0" fontId="1" fillId="35" borderId="98" xfId="2095" applyFill="1" applyBorder="1" applyAlignment="1">
      <alignment horizontal="center"/>
    </xf>
    <xf numFmtId="0" fontId="10" fillId="3" borderId="138" xfId="0" applyFont="1" applyFill="1" applyBorder="1" applyAlignment="1">
      <alignment horizontal="center" vertical="top"/>
    </xf>
    <xf numFmtId="0" fontId="10" fillId="3" borderId="178" xfId="0" applyFont="1" applyFill="1" applyBorder="1" applyAlignment="1">
      <alignment horizontal="center" vertical="top"/>
    </xf>
    <xf numFmtId="0" fontId="10" fillId="3" borderId="139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 vertical="top"/>
    </xf>
    <xf numFmtId="0" fontId="10" fillId="3" borderId="138" xfId="0" applyNumberFormat="1" applyFont="1" applyFill="1" applyBorder="1" applyAlignment="1">
      <alignment horizontal="center"/>
    </xf>
    <xf numFmtId="0" fontId="10" fillId="3" borderId="178" xfId="0" applyNumberFormat="1" applyFont="1" applyFill="1" applyBorder="1" applyAlignment="1">
      <alignment horizontal="center"/>
    </xf>
    <xf numFmtId="0" fontId="10" fillId="3" borderId="139" xfId="0" applyNumberFormat="1" applyFont="1" applyFill="1" applyBorder="1" applyAlignment="1">
      <alignment horizontal="center"/>
    </xf>
  </cellXfs>
  <cellStyles count="2097">
    <cellStyle name="_x0002_" xfId="2073"/>
    <cellStyle name="_x0013_" xfId="2074"/>
    <cellStyle name="-" xfId="796"/>
    <cellStyle name="          _x000d__x000a_386grabber=KSVGA.3GR" xfId="2075"/>
    <cellStyle name="          _x000d__x000a_386grabber=VGA.3GR_x000d__x000a_" xfId="2076"/>
    <cellStyle name=" 1" xfId="797"/>
    <cellStyle name=" Writer Import]_x000d__x000a_Display Dialog=No_x000d__x000a__x000d__x000a_[Horizontal Arrange]_x000d__x000a_Dimensions Interlocking=Yes_x000d__x000a_Sum Hierarchy=Yes_x000d__x000a_Generate" xfId="2077"/>
    <cellStyle name="_x000a_386grabber=M" xfId="2078"/>
    <cellStyle name="_x000a_bidires=100_x000d_" xfId="2079"/>
    <cellStyle name="_x000a_mouse.drv=lm" xfId="5"/>
    <cellStyle name="_x000a_shell=progma" xfId="2080"/>
    <cellStyle name="_x000a_shell=progma 2" xfId="2081"/>
    <cellStyle name="_x000a_shell=progma 7" xfId="2082"/>
    <cellStyle name="_x000a_shell=progma_Assumptions" xfId="2083"/>
    <cellStyle name="_x000d_$" xfId="2084"/>
    <cellStyle name="_x000d_;&amp;?;" xfId="2085"/>
    <cellStyle name="#" xfId="2086"/>
    <cellStyle name="#.##0" xfId="2087"/>
    <cellStyle name="#.##0 ;(#.##0)" xfId="2088"/>
    <cellStyle name="#.##0,00" xfId="2089"/>
    <cellStyle name="$l0 Row" xfId="798"/>
    <cellStyle name="$l0 Table" xfId="799"/>
    <cellStyle name="$l-1 Row" xfId="800"/>
    <cellStyle name="$l1 Table" xfId="801"/>
    <cellStyle name="$l2 Row" xfId="802"/>
    <cellStyle name="$l2 Table" xfId="803"/>
    <cellStyle name="$l3 Row" xfId="804"/>
    <cellStyle name="%" xfId="6"/>
    <cellStyle name="% 2" xfId="805"/>
    <cellStyle name="%_AT Winnetou INPUT PL 100607 1145" xfId="806"/>
    <cellStyle name="%_DS PLAN  2010 to 2014" xfId="807"/>
    <cellStyle name="%_France KPI" xfId="808"/>
    <cellStyle name="%_Germany CP" xfId="809"/>
    <cellStyle name="%_Germany KPI" xfId="810"/>
    <cellStyle name="%_IncomeStatement" xfId="811"/>
    <cellStyle name="%_KPI´s" xfId="812"/>
    <cellStyle name="%_PLAN  2010 to 2014" xfId="813"/>
    <cellStyle name="%_PLAN  2010 to 2014 v 07 SW xls version2" xfId="814"/>
    <cellStyle name="%_Sheet" xfId="815"/>
    <cellStyle name="%_Sheet (2)" xfId="816"/>
    <cellStyle name="%_Switz CP neu" xfId="817"/>
    <cellStyle name="%_Switz KPI" xfId="818"/>
    <cellStyle name="." xfId="819"/>
    <cellStyle name=".1" xfId="820"/>
    <cellStyle name=".1 2" xfId="821"/>
    <cellStyle name=";;;" xfId="822"/>
    <cellStyle name="?? [0]_??" xfId="823"/>
    <cellStyle name="??_?.????" xfId="824"/>
    <cellStyle name="@_text" xfId="825"/>
    <cellStyle name="_%(SignOnly)" xfId="7"/>
    <cellStyle name="_%(SignSpaceOnly)" xfId="8"/>
    <cellStyle name="_0198" xfId="826"/>
    <cellStyle name="_0198_Berechnung Effekte" xfId="827"/>
    <cellStyle name="_0198_BP_Starke_20091007_v0.74" xfId="828"/>
    <cellStyle name="_0198_Sensitivitäten" xfId="829"/>
    <cellStyle name="_0198_Summary" xfId="830"/>
    <cellStyle name="_0198_Summary_KPI´s" xfId="831"/>
    <cellStyle name="_0298" xfId="832"/>
    <cellStyle name="_0298_Berechnung Effekte" xfId="833"/>
    <cellStyle name="_0298_BP_Starke_20091007_v0.74" xfId="834"/>
    <cellStyle name="_0298_Sensitivitäten" xfId="835"/>
    <cellStyle name="_0298_Summary" xfId="836"/>
    <cellStyle name="_0298_Summary_KPI´s" xfId="837"/>
    <cellStyle name="_0398" xfId="838"/>
    <cellStyle name="_0398_Berechnung Effekte" xfId="839"/>
    <cellStyle name="_0398_BP_Starke_20091007_v0.74" xfId="840"/>
    <cellStyle name="_0398_Sensitivitäten" xfId="841"/>
    <cellStyle name="_0398_Summary" xfId="842"/>
    <cellStyle name="_0398_Summary_KPI´s" xfId="843"/>
    <cellStyle name="_0498" xfId="844"/>
    <cellStyle name="_0498_Berechnung Effekte" xfId="845"/>
    <cellStyle name="_0498_BP_Starke_20091007_v0.74" xfId="846"/>
    <cellStyle name="_0498_Sensitivitäten" xfId="847"/>
    <cellStyle name="_0498_Summary" xfId="848"/>
    <cellStyle name="_0498_Summary_KPI´s" xfId="849"/>
    <cellStyle name="_0598" xfId="850"/>
    <cellStyle name="_0598_Berechnung Effekte" xfId="851"/>
    <cellStyle name="_0598_BP_Starke_20091007_v0.74" xfId="852"/>
    <cellStyle name="_0598_Sensitivitäten" xfId="853"/>
    <cellStyle name="_0598_Summary" xfId="854"/>
    <cellStyle name="_0598_Summary_KPI´s" xfId="855"/>
    <cellStyle name="_0599" xfId="856"/>
    <cellStyle name="_0599_Berechnung Effekte" xfId="857"/>
    <cellStyle name="_0599_BP_Starke_20091007_v0.74" xfId="858"/>
    <cellStyle name="_0599_Sensitivitäten" xfId="859"/>
    <cellStyle name="_0599_Summary" xfId="860"/>
    <cellStyle name="_0599_Summary_KPI´s" xfId="861"/>
    <cellStyle name="_0698" xfId="862"/>
    <cellStyle name="_0698_Berechnung Effekte" xfId="863"/>
    <cellStyle name="_0698_BP_Starke_20091007_v0.74" xfId="864"/>
    <cellStyle name="_0698_Sensitivitäten" xfId="865"/>
    <cellStyle name="_0698_Summary" xfId="866"/>
    <cellStyle name="_0698_Summary_KPI´s" xfId="867"/>
    <cellStyle name="_0798" xfId="868"/>
    <cellStyle name="_0798_Berechnung Effekte" xfId="869"/>
    <cellStyle name="_0798_BP_Starke_20091007_v0.74" xfId="870"/>
    <cellStyle name="_0798_Sensitivitäten" xfId="871"/>
    <cellStyle name="_0798_Summary" xfId="872"/>
    <cellStyle name="_0798_Summary_KPI´s" xfId="873"/>
    <cellStyle name="_0898" xfId="874"/>
    <cellStyle name="_0898_Berechnung Effekte" xfId="875"/>
    <cellStyle name="_0898_BP_Starke_20091007_v0.74" xfId="876"/>
    <cellStyle name="_0898_Sensitivitäten" xfId="877"/>
    <cellStyle name="_0898_Summary" xfId="878"/>
    <cellStyle name="_0898_Summary_KPI´s" xfId="879"/>
    <cellStyle name="_0998" xfId="880"/>
    <cellStyle name="_0998_Berechnung Effekte" xfId="881"/>
    <cellStyle name="_0998_BP_Starke_20091007_v0.74" xfId="882"/>
    <cellStyle name="_0998_Sensitivitäten" xfId="883"/>
    <cellStyle name="_0998_Summary" xfId="884"/>
    <cellStyle name="_0998_Summary_KPI´s" xfId="885"/>
    <cellStyle name="_1098" xfId="886"/>
    <cellStyle name="_1098_Berechnung Effekte" xfId="887"/>
    <cellStyle name="_1098_BP_Starke_20091007_v0.74" xfId="888"/>
    <cellStyle name="_1098_Sensitivitäten" xfId="889"/>
    <cellStyle name="_1098_Summary" xfId="890"/>
    <cellStyle name="_1098_Summary_KPI´s" xfId="891"/>
    <cellStyle name="_1111 BW" xfId="892"/>
    <cellStyle name="_1111 BW_Berechnung Effekte" xfId="893"/>
    <cellStyle name="_1111 BW_BP_Starke_20091007_v0.74" xfId="894"/>
    <cellStyle name="_1111 BW_Sensitivitäten" xfId="895"/>
    <cellStyle name="_1111 BW_Summary" xfId="896"/>
    <cellStyle name="_1111 BW_Summary_KPI´s" xfId="897"/>
    <cellStyle name="_2004 GuV_AR" xfId="898"/>
    <cellStyle name="_2004 GuV_AR_Berechnung Effekte" xfId="899"/>
    <cellStyle name="_2004 GuV_AR_BP_Starke_20091007_v0.74" xfId="900"/>
    <cellStyle name="_2004 GuV_AR_Sensitivitäten" xfId="901"/>
    <cellStyle name="_2004 GuV_AR_Summary" xfId="902"/>
    <cellStyle name="_2004 GuV_AR_Summary_KPI´s" xfId="903"/>
    <cellStyle name="_2005 Plan GuV - FH" xfId="904"/>
    <cellStyle name="_2005 Plan GuV - FH_100212_Wirth Detailplanung 10-12_Umsatz_MatAuf_int DL_V01" xfId="905"/>
    <cellStyle name="_2005 Plan GuV - FH_100213_Detailplanung 10-12_Umsatz_MatAuf_int DL_V03" xfId="906"/>
    <cellStyle name="_2005 Plan GuV - FH_100217_Detailplanung_Material extern_V02" xfId="907"/>
    <cellStyle name="_2005 Plan GuV - FH_Berechnung Effekte" xfId="908"/>
    <cellStyle name="_2005 Plan GuV - FH_BP_Starke_20091007_v0.74" xfId="909"/>
    <cellStyle name="_2005 Plan GuV - FH_Detailplanung Umsatz 2010-02-13" xfId="910"/>
    <cellStyle name="_2005 Plan GuV - FH_Sensitivitäten" xfId="911"/>
    <cellStyle name="_2005 Plan GuV - FH_Summary" xfId="912"/>
    <cellStyle name="_2005 Plan GuV - FH_Summary_KPI´s" xfId="913"/>
    <cellStyle name="_2005 Plan GuV - HQ" xfId="914"/>
    <cellStyle name="_2005 Plan GuV - HQ_100212_Wirth Detailplanung 10-12_Umsatz_MatAuf_int DL_V01" xfId="915"/>
    <cellStyle name="_2005 Plan GuV - HQ_100213_Detailplanung 10-12_Umsatz_MatAuf_int DL_V03" xfId="916"/>
    <cellStyle name="_2005 Plan GuV - HQ_100217_Detailplanung_Material extern_V02" xfId="917"/>
    <cellStyle name="_2005 Plan GuV - HQ_Berechnung Effekte" xfId="918"/>
    <cellStyle name="_2005 Plan GuV - HQ_BP_Starke_20091007_v0.74" xfId="919"/>
    <cellStyle name="_2005 Plan GuV - HQ_Detailplanung Umsatz 2010-02-13" xfId="920"/>
    <cellStyle name="_2005 Plan GuV - HQ_Sensitivitäten" xfId="921"/>
    <cellStyle name="_2005 Plan GuV - HQ_Summary" xfId="922"/>
    <cellStyle name="_2005 Plan GuV - HQ_Summary_KPI´s" xfId="923"/>
    <cellStyle name="_2005 Plan GuV - KA" xfId="924"/>
    <cellStyle name="_2005 Plan GuV - KA_100212_Wirth Detailplanung 10-12_Umsatz_MatAuf_int DL_V01" xfId="925"/>
    <cellStyle name="_2005 Plan GuV - KA_100213_Detailplanung 10-12_Umsatz_MatAuf_int DL_V03" xfId="926"/>
    <cellStyle name="_2005 Plan GuV - KA_100217_Detailplanung_Material extern_V02" xfId="927"/>
    <cellStyle name="_2005 Plan GuV - KA_Berechnung Effekte" xfId="928"/>
    <cellStyle name="_2005 Plan GuV - KA_BP_Starke_20091007_v0.74" xfId="929"/>
    <cellStyle name="_2005 Plan GuV - KA_Detailplanung Umsatz 2010-02-13" xfId="930"/>
    <cellStyle name="_2005 Plan GuV - KA_Sensitivitäten" xfId="931"/>
    <cellStyle name="_2005 Plan GuV - KA_Summary" xfId="932"/>
    <cellStyle name="_2005 Plan GuV - KA_Summary_KPI´s" xfId="933"/>
    <cellStyle name="_2005 Plan GuV - Trading" xfId="934"/>
    <cellStyle name="_2005 Plan GuV - Trading_100212_Wirth Detailplanung 10-12_Umsatz_MatAuf_int DL_V01" xfId="935"/>
    <cellStyle name="_2005 Plan GuV - Trading_100213_Detailplanung 10-12_Umsatz_MatAuf_int DL_V03" xfId="936"/>
    <cellStyle name="_2005 Plan GuV - Trading_100217_Detailplanung_Material extern_V02" xfId="937"/>
    <cellStyle name="_2005 Plan GuV - Trading_Berechnung Effekte" xfId="938"/>
    <cellStyle name="_2005 Plan GuV - Trading_BP_Starke_20091007_v0.74" xfId="939"/>
    <cellStyle name="_2005 Plan GuV - Trading_Detailplanung Umsatz 2010-02-13" xfId="940"/>
    <cellStyle name="_2005 Plan GuV - Trading_Sensitivitäten" xfId="941"/>
    <cellStyle name="_2005 Plan GuV - Trading_Summary" xfId="942"/>
    <cellStyle name="_2005 Plan GuV - Trading_Summary_KPI´s" xfId="943"/>
    <cellStyle name="_2005 Plan GuV - Vobis" xfId="944"/>
    <cellStyle name="_2005 Plan GuV - Vobis_100212_Wirth Detailplanung 10-12_Umsatz_MatAuf_int DL_V01" xfId="945"/>
    <cellStyle name="_2005 Plan GuV - Vobis_100213_Detailplanung 10-12_Umsatz_MatAuf_int DL_V03" xfId="946"/>
    <cellStyle name="_2005 Plan GuV - Vobis_100217_Detailplanung_Material extern_V02" xfId="947"/>
    <cellStyle name="_2005 Plan GuV - Vobis_Berechnung Effekte" xfId="948"/>
    <cellStyle name="_2005 Plan GuV - Vobis_BP_Starke_20091007_v0.74" xfId="949"/>
    <cellStyle name="_2005 Plan GuV - Vobis_Detailplanung Umsatz 2010-02-13" xfId="950"/>
    <cellStyle name="_2005 Plan GuV - Vobis_Sensitivitäten" xfId="951"/>
    <cellStyle name="_2005 Plan GuV - Vobis_Summary" xfId="952"/>
    <cellStyle name="_2005 Plan GuV - Vobis_Summary_KPI´s" xfId="953"/>
    <cellStyle name="_20060623_Materialaufwand_Kiekert_v5" xfId="954"/>
    <cellStyle name="_20060628_Materialeinsparungen_2005-2010_v7" xfId="955"/>
    <cellStyle name="_20060628_OH_sbA_sbE_2005-2010_v5" xfId="956"/>
    <cellStyle name="_20061018_Net_Capex_FY06-FY10" xfId="957"/>
    <cellStyle name="_2007 GuV Rel. 1.0" xfId="958"/>
    <cellStyle name="_2007 GuV Rel. 1.0_100212_Wirth Detailplanung 10-12_Umsatz_MatAuf_int DL_V01" xfId="959"/>
    <cellStyle name="_2007 GuV Rel. 1.0_100213_Detailplanung 10-12_Umsatz_MatAuf_int DL_V03" xfId="960"/>
    <cellStyle name="_2007 GuV Rel. 1.0_100217_Detailplanung_Material extern_V02" xfId="961"/>
    <cellStyle name="_2007 GuV Rel. 1.0_Berechnung Effekte" xfId="962"/>
    <cellStyle name="_2007 GuV Rel. 1.0_BP_Starke_20091007_v0.74" xfId="963"/>
    <cellStyle name="_2007 GuV Rel. 1.0_Detailplanung Umsatz 2010-02-13" xfId="964"/>
    <cellStyle name="_2007 GuV Rel. 1.0_Sensitivitäten" xfId="965"/>
    <cellStyle name="_2007 GuV Rel. 1.0_Summary" xfId="966"/>
    <cellStyle name="_2007 GuV Rel. 1.0_Summary_KPI´s" xfId="967"/>
    <cellStyle name="_2008 GuV Rel. 1.0" xfId="968"/>
    <cellStyle name="_2008 GuV Rel. 1.0_100212_Wirth Detailplanung 10-12_Umsatz_MatAuf_int DL_V01" xfId="969"/>
    <cellStyle name="_2008 GuV Rel. 1.0_100213_Detailplanung 10-12_Umsatz_MatAuf_int DL_V03" xfId="970"/>
    <cellStyle name="_2008 GuV Rel. 1.0_100217_Detailplanung_Material extern_V02" xfId="971"/>
    <cellStyle name="_2008 GuV Rel. 1.0_Berechnung Effekte" xfId="972"/>
    <cellStyle name="_2008 GuV Rel. 1.0_BP_Starke_20091007_v0.74" xfId="973"/>
    <cellStyle name="_2008 GuV Rel. 1.0_Detailplanung Umsatz 2010-02-13" xfId="974"/>
    <cellStyle name="_2008 GuV Rel. 1.0_Sensitivitäten" xfId="975"/>
    <cellStyle name="_2008 GuV Rel. 1.0_Summary" xfId="976"/>
    <cellStyle name="_2008 GuV Rel. 1.0_Summary_KPI´s" xfId="977"/>
    <cellStyle name="_20080609_Maßnahmenplanung+Controlling_Sachkosten_V02" xfId="978"/>
    <cellStyle name="_20080611_Maßnahmenplanung+Controlling_Sachkosten_V03" xfId="979"/>
    <cellStyle name="_20080617_Maßnahmenplanung+Controlling_Sachkosten_V05" xfId="980"/>
    <cellStyle name="_2009 GuV Rel. 1.0" xfId="981"/>
    <cellStyle name="_2009 GuV Rel. 1.0_100212_Wirth Detailplanung 10-12_Umsatz_MatAuf_int DL_V01" xfId="982"/>
    <cellStyle name="_2009 GuV Rel. 1.0_100213_Detailplanung 10-12_Umsatz_MatAuf_int DL_V03" xfId="983"/>
    <cellStyle name="_2009 GuV Rel. 1.0_100217_Detailplanung_Material extern_V02" xfId="984"/>
    <cellStyle name="_2009 GuV Rel. 1.0_Berechnung Effekte" xfId="985"/>
    <cellStyle name="_2009 GuV Rel. 1.0_BP_Starke_20091007_v0.74" xfId="986"/>
    <cellStyle name="_2009 GuV Rel. 1.0_Detailplanung Umsatz 2010-02-13" xfId="987"/>
    <cellStyle name="_2009 GuV Rel. 1.0_Sensitivitäten" xfId="988"/>
    <cellStyle name="_2009 GuV Rel. 1.0_Summary" xfId="989"/>
    <cellStyle name="_2009 GuV Rel. 1.0_Summary_KPI´s" xfId="990"/>
    <cellStyle name="_Aufwandskonten nach Kostenträgern" xfId="991"/>
    <cellStyle name="_Aufwandskonten nach Kostenträgern_100212_Wirth Detailplanung 10-12_Umsatz_MatAuf_int DL_V01" xfId="992"/>
    <cellStyle name="_Aufwandskonten nach Kostenträgern_100213_Detailplanung 10-12_Umsatz_MatAuf_int DL_V03" xfId="993"/>
    <cellStyle name="_Aufwandskonten nach Kostenträgern_100217_Detailplanung_Material extern_V02" xfId="994"/>
    <cellStyle name="_Aufwandskonten nach Kostenträgern_Berechnung Effekte" xfId="995"/>
    <cellStyle name="_Aufwandskonten nach Kostenträgern_BP_Starke_20091007_v0.74" xfId="996"/>
    <cellStyle name="_Aufwandskonten nach Kostenträgern_Detailplanung Umsatz 2010-02-13" xfId="997"/>
    <cellStyle name="_Aufwandskonten nach Kostenträgern_Sensitivitäten" xfId="998"/>
    <cellStyle name="_Aufwandskonten nach Kostenträgern_Summary" xfId="999"/>
    <cellStyle name="_Aufwandskonten nach Kostenträgern_Summary_KPI´s" xfId="1000"/>
    <cellStyle name="_Auswahl von Gateway" xfId="1001"/>
    <cellStyle name="_Auswahl von Gateway_100212_Wirth Detailplanung 10-12_Umsatz_MatAuf_int DL_V01" xfId="1002"/>
    <cellStyle name="_Auswahl von Gateway_100213_Detailplanung 10-12_Umsatz_MatAuf_int DL_V03" xfId="1003"/>
    <cellStyle name="_Auswahl von Gateway_100217_Detailplanung_Material extern_V02" xfId="1004"/>
    <cellStyle name="_Auswahl von Gateway_Berechnung Effekte" xfId="1005"/>
    <cellStyle name="_Auswahl von Gateway_BP_Starke_20091007_v0.74" xfId="1006"/>
    <cellStyle name="_Auswahl von Gateway_Detailplanung Umsatz 2010-02-13" xfId="1007"/>
    <cellStyle name="_Auswahl von Gateway_Sensitivitäten" xfId="1008"/>
    <cellStyle name="_Auswahl von Gateway_Summary" xfId="1009"/>
    <cellStyle name="_Auswahl von Gateway_Summary_KPI´s" xfId="1010"/>
    <cellStyle name="_Bilanz10" xfId="1011"/>
    <cellStyle name="_Bilanz10_100212_Wirth Detailplanung 10-12_Umsatz_MatAuf_int DL_V01" xfId="1012"/>
    <cellStyle name="_Bilanz10_100213_Detailplanung 10-12_Umsatz_MatAuf_int DL_V03" xfId="1013"/>
    <cellStyle name="_Bilanz10_100217_Detailplanung_Material extern_V02" xfId="1014"/>
    <cellStyle name="_Bilanz10_Berechnung Effekte" xfId="1015"/>
    <cellStyle name="_Bilanz10_BP_Starke_20091007_v0.74" xfId="1016"/>
    <cellStyle name="_Bilanz10_Detailplanung Umsatz 2010-02-13" xfId="1017"/>
    <cellStyle name="_Bilanz10_Sensitivitäten" xfId="1018"/>
    <cellStyle name="_Bilanz10_Summary" xfId="1019"/>
    <cellStyle name="_Bilanz10_Summary_KPI´s" xfId="1020"/>
    <cellStyle name="_CashFlow" xfId="1021"/>
    <cellStyle name="_CashFlow_100212_Wirth Detailplanung 10-12_Umsatz_MatAuf_int DL_V01" xfId="1022"/>
    <cellStyle name="_CashFlow_100213_Detailplanung 10-12_Umsatz_MatAuf_int DL_V03" xfId="1023"/>
    <cellStyle name="_CashFlow_100217_Detailplanung_Material extern_V02" xfId="1024"/>
    <cellStyle name="_CashFlow_Berechnung Effekte" xfId="1025"/>
    <cellStyle name="_CashFlow_BP_Starke_20091007_v0.74" xfId="1026"/>
    <cellStyle name="_CashFlow_Detailplanung Umsatz 2010-02-13" xfId="1027"/>
    <cellStyle name="_CashFlow_Sensitivitäten" xfId="1028"/>
    <cellStyle name="_CashFlow_Summary" xfId="1029"/>
    <cellStyle name="_CashFlow_Summary_KPI´s" xfId="1030"/>
    <cellStyle name="_Column1" xfId="9"/>
    <cellStyle name="_Column1 2" xfId="1031"/>
    <cellStyle name="_Column1_20080609_Maßnahmenplanung+Controlling_Sachkosten_V02" xfId="1032"/>
    <cellStyle name="_Column1_20080611_Maßnahmenplanung+Controlling_Sachkosten_V03" xfId="1033"/>
    <cellStyle name="_Column1_20080617_Maßnahmenplanung+Controlling_Sachkosten_V05" xfId="1034"/>
    <cellStyle name="_Column1_Alea" xfId="1035"/>
    <cellStyle name="_Column1_Alea_BGT08" xfId="1036"/>
    <cellStyle name="_Column1_Alea_HR07" xfId="1037"/>
    <cellStyle name="_Column1_BP_HolzLandHagen_V11_Umfinanzierung" xfId="1038"/>
    <cellStyle name="_Column1_BP_HolzLandHagen_V11_Umfinanzierung_100212_Wirth Detailplanung 10-12_Umsatz_MatAuf_int DL_V01" xfId="1039"/>
    <cellStyle name="_Column1_BP_HolzLandHagen_V11_Umfinanzierung_100213_Detailplanung 10-12_Umsatz_MatAuf_int DL_V03" xfId="1040"/>
    <cellStyle name="_Column1_BP_HolzLandHagen_V11_Umfinanzierung_100217_Detailplanung_Material extern_V02" xfId="1041"/>
    <cellStyle name="_Column1_BP_HolzLandHagen_V11_Umfinanzierung_Detailplanung Umsatz 2010-02-13" xfId="1042"/>
    <cellStyle name="_Column1_BP_HolzLandHagen_V11_Umfinanzierung_Sensitivitäten" xfId="1043"/>
    <cellStyle name="_Column1_Consolidated P&amp;L Jul" xfId="1044"/>
    <cellStyle name="_Column1_Consolidated P&amp;L Jul 2" xfId="1045"/>
    <cellStyle name="_Column1_HMH" xfId="1046"/>
    <cellStyle name="_Column1_HMI" xfId="1047"/>
    <cellStyle name="_Column1_KONS" xfId="1048"/>
    <cellStyle name="_Column1_Konzern" xfId="1049"/>
    <cellStyle name="_Column1_P&amp;L" xfId="1050"/>
    <cellStyle name="_Column1_Plandaten_2008_2009_2010" xfId="1051"/>
    <cellStyle name="_Column1_RE_Analyse_kum0406_V01" xfId="1052"/>
    <cellStyle name="_Column1_RE_Analyse_kum0406_V01_100212_Wirth Detailplanung 10-12_Umsatz_MatAuf_int DL_V01" xfId="1053"/>
    <cellStyle name="_Column1_RE_Analyse_kum0406_V01_100213_Detailplanung 10-12_Umsatz_MatAuf_int DL_V03" xfId="1054"/>
    <cellStyle name="_Column1_RE_Analyse_kum0406_V01_100217_Detailplanung_Material extern_V02" xfId="1055"/>
    <cellStyle name="_Column1_RE_Analyse_kum0406_V01_Detailplanung Umsatz 2010-02-13" xfId="1056"/>
    <cellStyle name="_Column1_RE_Analyse_kum0406_V01_Sensitivitäten" xfId="1057"/>
    <cellStyle name="_Column1_Sensitivitäten" xfId="1058"/>
    <cellStyle name="_Column1_Summe" xfId="1059"/>
    <cellStyle name="_Column1_Tabelle1" xfId="1060"/>
    <cellStyle name="_Column1_Tabelle2" xfId="1061"/>
    <cellStyle name="_Column2" xfId="10"/>
    <cellStyle name="_Column2_Alea" xfId="1062"/>
    <cellStyle name="_Column2_Alea_BGT08" xfId="1063"/>
    <cellStyle name="_Column2_Alea_HR07" xfId="1064"/>
    <cellStyle name="_Column2_HMH" xfId="1065"/>
    <cellStyle name="_Column2_HMI" xfId="1066"/>
    <cellStyle name="_Column2_KONS" xfId="1067"/>
    <cellStyle name="_Column2_Konzern" xfId="1068"/>
    <cellStyle name="_Column2_P&amp;L" xfId="1069"/>
    <cellStyle name="_Column2_Plandaten_2008_2009_2010" xfId="1070"/>
    <cellStyle name="_Column2_Summe" xfId="1071"/>
    <cellStyle name="_Column2_Tabelle1" xfId="1072"/>
    <cellStyle name="_Column2_Tabelle2" xfId="1073"/>
    <cellStyle name="_Column3" xfId="11"/>
    <cellStyle name="_Column3_Alea" xfId="1074"/>
    <cellStyle name="_Column3_Alea_BGT08" xfId="1075"/>
    <cellStyle name="_Column3_Alea_HR07" xfId="1076"/>
    <cellStyle name="_Column3_HMH" xfId="1077"/>
    <cellStyle name="_Column3_HMI" xfId="1078"/>
    <cellStyle name="_Column3_KONS" xfId="1079"/>
    <cellStyle name="_Column3_Konzern" xfId="1080"/>
    <cellStyle name="_Column3_P&amp;L" xfId="1081"/>
    <cellStyle name="_Column3_Plandaten_2008_2009_2010" xfId="1082"/>
    <cellStyle name="_Column3_Summe" xfId="1083"/>
    <cellStyle name="_Column3_Tabelle1" xfId="1084"/>
    <cellStyle name="_Column3_Tabelle2" xfId="1085"/>
    <cellStyle name="_Column4" xfId="12"/>
    <cellStyle name="_Column4 2" xfId="1086"/>
    <cellStyle name="_Column4_Alea" xfId="1087"/>
    <cellStyle name="_Column4_Alea_BGT08" xfId="1088"/>
    <cellStyle name="_Column4_Alea_HR07" xfId="1089"/>
    <cellStyle name="_Column4_HMH" xfId="1090"/>
    <cellStyle name="_Column4_HMI" xfId="1091"/>
    <cellStyle name="_Column4_KONS" xfId="1092"/>
    <cellStyle name="_Column4_Konzern" xfId="1093"/>
    <cellStyle name="_Column4_P&amp;L" xfId="1094"/>
    <cellStyle name="_Column4_Plandaten_2008_2009_2010" xfId="1095"/>
    <cellStyle name="_Column4_Sensitivitäten" xfId="1096"/>
    <cellStyle name="_Column4_Summe" xfId="1097"/>
    <cellStyle name="_Column4_Tabelle1" xfId="1098"/>
    <cellStyle name="_Column4_Tabelle2" xfId="1099"/>
    <cellStyle name="_Column5" xfId="13"/>
    <cellStyle name="_Column5_Alea" xfId="1100"/>
    <cellStyle name="_Column5_Alea_BGT08" xfId="1101"/>
    <cellStyle name="_Column5_Alea_HR07" xfId="1102"/>
    <cellStyle name="_Column5_HMH" xfId="1103"/>
    <cellStyle name="_Column5_HMI" xfId="1104"/>
    <cellStyle name="_Column5_KONS" xfId="1105"/>
    <cellStyle name="_Column5_Konzern" xfId="1106"/>
    <cellStyle name="_Column5_P&amp;L" xfId="1107"/>
    <cellStyle name="_Column5_Plandaten_2008_2009_2010" xfId="1108"/>
    <cellStyle name="_Column5_Summe" xfId="1109"/>
    <cellStyle name="_Column5_Tabelle1" xfId="1110"/>
    <cellStyle name="_Column5_Tabelle2" xfId="1111"/>
    <cellStyle name="_Column6" xfId="14"/>
    <cellStyle name="_Column6_100212_Wirth Detailplanung 10-12_Umsatz_MatAuf_int DL_V01" xfId="1112"/>
    <cellStyle name="_Column6_100213_Detailplanung 10-12_Umsatz_MatAuf_int DL_V03" xfId="1113"/>
    <cellStyle name="_Column6_Alea" xfId="1114"/>
    <cellStyle name="_Column6_Alea_BGT08" xfId="1115"/>
    <cellStyle name="_Column6_Alea_HR07" xfId="1116"/>
    <cellStyle name="_Column6_Detailplanung Umsatz 2010-02-13" xfId="1117"/>
    <cellStyle name="_Column6_HMH" xfId="1118"/>
    <cellStyle name="_Column6_HMI" xfId="1119"/>
    <cellStyle name="_Column6_KONS" xfId="1120"/>
    <cellStyle name="_Column6_Konzern" xfId="1121"/>
    <cellStyle name="_Column6_P&amp;L" xfId="1122"/>
    <cellStyle name="_Column6_Plandaten_2008_2009_2010" xfId="1123"/>
    <cellStyle name="_Column6_Summe" xfId="1124"/>
    <cellStyle name="_Column6_Tabelle1" xfId="1125"/>
    <cellStyle name="_Column6_Tabelle2" xfId="1126"/>
    <cellStyle name="_Column7" xfId="15"/>
    <cellStyle name="_Column7_100212_Wirth Detailplanung 10-12_Umsatz_MatAuf_int DL_V01" xfId="1127"/>
    <cellStyle name="_Column7_100212_Wirth Detailplanung 10-12_Umsatz_MatAuf_int DL_V01_100217 Master Detailplanung Umsatz Gesamt_v09" xfId="1128"/>
    <cellStyle name="_Column7_100212_Wirth Detailplanung 10-12_Umsatz_MatAuf_int DL_V01_100218 Konsolidierungsmaster" xfId="1129"/>
    <cellStyle name="_Column7_100212_Wirth Detailplanung 10-12_Umsatz_MatAuf_int DL_V01_Übergabereiter" xfId="1130"/>
    <cellStyle name="_Column7_100213_Detailplanung 10-12_Umsatz_MatAuf_int DL_V03" xfId="1131"/>
    <cellStyle name="_Column7_100213_Detailplanung 10-12_Umsatz_MatAuf_int DL_V03_100217 Master Detailplanung Umsatz Gesamt_v09" xfId="1132"/>
    <cellStyle name="_Column7_100213_Detailplanung 10-12_Umsatz_MatAuf_int DL_V03_100218 Konsolidierungsmaster" xfId="1133"/>
    <cellStyle name="_Column7_100213_Detailplanung 10-12_Umsatz_MatAuf_int DL_V03_Übergabereiter" xfId="1134"/>
    <cellStyle name="_Column7_100217 Master Detailplanung Umsatz Gesamt_v09" xfId="1135"/>
    <cellStyle name="_Column7_100218 Konsolidierungsmaster" xfId="1136"/>
    <cellStyle name="_Column7_Alea" xfId="1137"/>
    <cellStyle name="_Column7_Alea_BGT08" xfId="1138"/>
    <cellStyle name="_Column7_Alea_HR07" xfId="1139"/>
    <cellStyle name="_Column7_Detailplanung Umsatz 2010-02-13" xfId="1140"/>
    <cellStyle name="_Column7_Detailplanung Umsatz 2010-02-13_100217 Master Detailplanung Umsatz Gesamt_v09" xfId="1141"/>
    <cellStyle name="_Column7_Detailplanung Umsatz 2010-02-13_100218 Konsolidierungsmaster" xfId="1142"/>
    <cellStyle name="_Column7_Detailplanung Umsatz 2010-02-13_Übergabereiter" xfId="1143"/>
    <cellStyle name="_Column7_HMH" xfId="1144"/>
    <cellStyle name="_Column7_HMI" xfId="1145"/>
    <cellStyle name="_Column7_KONS" xfId="1146"/>
    <cellStyle name="_Column7_Konzern" xfId="1147"/>
    <cellStyle name="_Column7_P&amp;L" xfId="1148"/>
    <cellStyle name="_Column7_Plandaten_2008_2009_2010" xfId="1149"/>
    <cellStyle name="_Column7_Summe" xfId="1150"/>
    <cellStyle name="_Column7_Tabelle1" xfId="1151"/>
    <cellStyle name="_Column7_Tabelle2" xfId="1152"/>
    <cellStyle name="_Column7_Übergabereiter" xfId="1153"/>
    <cellStyle name="_Column8" xfId="1154"/>
    <cellStyle name="_Column8_P&amp;L" xfId="1155"/>
    <cellStyle name="_Comma" xfId="16"/>
    <cellStyle name="_Currency" xfId="17"/>
    <cellStyle name="_CurrencySpace" xfId="18"/>
    <cellStyle name="_Data" xfId="19"/>
    <cellStyle name="_Data 2" xfId="20"/>
    <cellStyle name="_Data_100212_Wirth Detailplanung 10-12_Umsatz_MatAuf_int DL_V01" xfId="1156"/>
    <cellStyle name="_Data_100213_Detailplanung 10-12_Umsatz_MatAuf_int DL_V03" xfId="1157"/>
    <cellStyle name="_Data_100217_Detailplanung_Material extern_V02" xfId="1158"/>
    <cellStyle name="_Data_Alea" xfId="1159"/>
    <cellStyle name="_Data_Alea_BGT08" xfId="1160"/>
    <cellStyle name="_Data_Alea_HR07" xfId="1161"/>
    <cellStyle name="_Data_Detailplanung Umsatz 2010-02-13" xfId="1162"/>
    <cellStyle name="_Data_HMH" xfId="1163"/>
    <cellStyle name="_Data_HMI" xfId="1164"/>
    <cellStyle name="_Data_KONS" xfId="1165"/>
    <cellStyle name="_Data_Konzern" xfId="1166"/>
    <cellStyle name="_Data_Plandaten_2008_2009_2010" xfId="1167"/>
    <cellStyle name="_Data_SIV Mai_Netto_2006_kons" xfId="1168"/>
    <cellStyle name="_Data_SollIst" xfId="1169"/>
    <cellStyle name="_Data_Summe" xfId="1170"/>
    <cellStyle name="_Data_Tabelle1" xfId="1171"/>
    <cellStyle name="_Data_Tabelle1_1" xfId="1172"/>
    <cellStyle name="_Data_Tabelle2" xfId="1173"/>
    <cellStyle name="_Datenbasis Jahr 2000 Profitcenter - BP" xfId="1174"/>
    <cellStyle name="_Datenbasis Jahr 2000 Profitcenter - BP_1" xfId="1175"/>
    <cellStyle name="_Datenbasis Jahr 2000 Profitcenter - BP_1_100212_Wirth Detailplanung 10-12_Umsatz_MatAuf_int DL_V01" xfId="1176"/>
    <cellStyle name="_Datenbasis Jahr 2000 Profitcenter - BP_1_100213_Detailplanung 10-12_Umsatz_MatAuf_int DL_V03" xfId="1177"/>
    <cellStyle name="_Datenbasis Jahr 2000 Profitcenter - BP_1_100217_Detailplanung_Material extern_V02" xfId="1178"/>
    <cellStyle name="_Datenbasis Jahr 2000 Profitcenter - BP_1_Berechnung Effekte" xfId="1179"/>
    <cellStyle name="_Datenbasis Jahr 2000 Profitcenter - BP_1_BP_Starke_20091007_v0.74" xfId="1180"/>
    <cellStyle name="_Datenbasis Jahr 2000 Profitcenter - BP_1_Detailplanung Umsatz 2010-02-13" xfId="1181"/>
    <cellStyle name="_Datenbasis Jahr 2000 Profitcenter - BP_1_Sensitivitäten" xfId="1182"/>
    <cellStyle name="_Datenbasis Jahr 2000 Profitcenter - BP_1_Summary" xfId="1183"/>
    <cellStyle name="_Datenbasis Jahr 2000 Profitcenter - BP_1_Summary_KPI´s" xfId="1184"/>
    <cellStyle name="_Datenbasis Jahr 2000 Profitcenter - BP_100212_Wirth Detailplanung 10-12_Umsatz_MatAuf_int DL_V01" xfId="1185"/>
    <cellStyle name="_Datenbasis Jahr 2000 Profitcenter - BP_100213_Detailplanung 10-12_Umsatz_MatAuf_int DL_V03" xfId="1186"/>
    <cellStyle name="_Datenbasis Jahr 2000 Profitcenter - BP_100217_Detailplanung_Material extern_V02" xfId="1187"/>
    <cellStyle name="_Datenbasis Jahr 2000 Profitcenter - BP_Berechnung Effekte" xfId="1188"/>
    <cellStyle name="_Datenbasis Jahr 2000 Profitcenter - BP_BP_Starke_20091007_v0.74" xfId="1189"/>
    <cellStyle name="_Datenbasis Jahr 2000 Profitcenter - BP_Detailplanung Umsatz 2010-02-13" xfId="1190"/>
    <cellStyle name="_Datenbasis Jahr 2000 Profitcenter - BP_Sensitivitäten" xfId="1191"/>
    <cellStyle name="_Datenbasis Jahr 2000 Profitcenter - BP_Summary" xfId="1192"/>
    <cellStyle name="_Datenbasis Jahr 2000 Profitcenter - BP_Summary_KPI´s" xfId="1193"/>
    <cellStyle name="_Datenbasis Jahr 2000 Profitcenter - BP_VMCFS=FrD" xfId="1194"/>
    <cellStyle name="_Datenbasis Jahr 2000 Profitcenter - BP_VMCFS=FrD_100212_Wirth Detailplanung 10-12_Umsatz_MatAuf_int DL_V01" xfId="1195"/>
    <cellStyle name="_Datenbasis Jahr 2000 Profitcenter - BP_VMCFS=FrD_100213_Detailplanung 10-12_Umsatz_MatAuf_int DL_V03" xfId="1196"/>
    <cellStyle name="_Datenbasis Jahr 2000 Profitcenter - BP_VMCFS=FrD_100217_Detailplanung_Material extern_V02" xfId="1197"/>
    <cellStyle name="_Datenbasis Jahr 2000 Profitcenter - BP_VMCFS=FrD_Berechnung Effekte" xfId="1198"/>
    <cellStyle name="_Datenbasis Jahr 2000 Profitcenter - BP_VMCFS=FrD_BP_Starke_20091007_v0.74" xfId="1199"/>
    <cellStyle name="_Datenbasis Jahr 2000 Profitcenter - BP_VMCFS=FrD_Detailplanung Umsatz 2010-02-13" xfId="1200"/>
    <cellStyle name="_Datenbasis Jahr 2000 Profitcenter - BP_VMCFS=FrD_Sensitivitäten" xfId="1201"/>
    <cellStyle name="_Datenbasis Jahr 2000 Profitcenter - BP_VMCFS=FrD_Summary" xfId="1202"/>
    <cellStyle name="_Datenbasis Jahr 2000 Profitcenter - BP_VMCFS=FrD_Summary_KPI´s" xfId="1203"/>
    <cellStyle name="_Datenbasis Pivot" xfId="1204"/>
    <cellStyle name="_Datenbasis Pivot_100212_Wirth Detailplanung 10-12_Umsatz_MatAuf_int DL_V01" xfId="1205"/>
    <cellStyle name="_Datenbasis Pivot_100213_Detailplanung 10-12_Umsatz_MatAuf_int DL_V03" xfId="1206"/>
    <cellStyle name="_Datenbasis Pivot_100217_Detailplanung_Material extern_V02" xfId="1207"/>
    <cellStyle name="_Datenbasis Pivot_Berechnung Effekte" xfId="1208"/>
    <cellStyle name="_Datenbasis Pivot_BP_Starke_20091007_v0.74" xfId="1209"/>
    <cellStyle name="_Datenbasis Pivot_Detailplanung Umsatz 2010-02-13" xfId="1210"/>
    <cellStyle name="_Datenbasis Pivot_Sensitivitäten" xfId="1211"/>
    <cellStyle name="_Datenbasis Pivot_Summary" xfId="1212"/>
    <cellStyle name="_Datenbasis Pivot_Summary_KPI´s" xfId="1213"/>
    <cellStyle name="_Datengerüst" xfId="1214"/>
    <cellStyle name="_Datengerüst_100212_Wirth Detailplanung 10-12_Umsatz_MatAuf_int DL_V01" xfId="1215"/>
    <cellStyle name="_Datengerüst_100213_Detailplanung 10-12_Umsatz_MatAuf_int DL_V03" xfId="1216"/>
    <cellStyle name="_Datengerüst_100217_Detailplanung_Material extern_V02" xfId="1217"/>
    <cellStyle name="_Datengerüst_Berechnung Effekte" xfId="1218"/>
    <cellStyle name="_Datengerüst_BP_Starke_20091007_v0.74" xfId="1219"/>
    <cellStyle name="_Datengerüst_Detailplanung Umsatz 2010-02-13" xfId="1220"/>
    <cellStyle name="_Datengerüst_Sensitivitäten" xfId="1221"/>
    <cellStyle name="_Datengerüst_Summary" xfId="1222"/>
    <cellStyle name="_Datengerüst_Summary_KPI´s" xfId="1223"/>
    <cellStyle name="_DB 01-092000" xfId="1224"/>
    <cellStyle name="_DB 01-092000_100212_Wirth Detailplanung 10-12_Umsatz_MatAuf_int DL_V01" xfId="1225"/>
    <cellStyle name="_DB 01-092000_100213_Detailplanung 10-12_Umsatz_MatAuf_int DL_V03" xfId="1226"/>
    <cellStyle name="_DB 01-092000_100217_Detailplanung_Material extern_V02" xfId="1227"/>
    <cellStyle name="_DB 01-092000_Berechnung Effekte" xfId="1228"/>
    <cellStyle name="_DB 01-092000_BP_Starke_20091007_v0.74" xfId="1229"/>
    <cellStyle name="_DB 01-092000_Detailplanung Umsatz 2010-02-13" xfId="1230"/>
    <cellStyle name="_DB 01-092000_Sensitivitäten" xfId="1231"/>
    <cellStyle name="_DB 01-092000_Summary" xfId="1232"/>
    <cellStyle name="_DB 01-092000_Summary_KPI´s" xfId="1233"/>
    <cellStyle name="_Euro" xfId="21"/>
    <cellStyle name="_Filergebnisrechnung 2000" xfId="1234"/>
    <cellStyle name="_Filergebnisrechnung 2000_100212_Wirth Detailplanung 10-12_Umsatz_MatAuf_int DL_V01" xfId="1235"/>
    <cellStyle name="_Filergebnisrechnung 2000_100213_Detailplanung 10-12_Umsatz_MatAuf_int DL_V03" xfId="1236"/>
    <cellStyle name="_Filergebnisrechnung 2000_100217_Detailplanung_Material extern_V02" xfId="1237"/>
    <cellStyle name="_Filergebnisrechnung 2000_Berechnung Effekte" xfId="1238"/>
    <cellStyle name="_Filergebnisrechnung 2000_BP_Starke_20091007_v0.74" xfId="1239"/>
    <cellStyle name="_Filergebnisrechnung 2000_Detailplanung Umsatz 2010-02-13" xfId="1240"/>
    <cellStyle name="_Filergebnisrechnung 2000_Sensitivitäten" xfId="1241"/>
    <cellStyle name="_Filergebnisrechnung 2000_Summary" xfId="1242"/>
    <cellStyle name="_Filergebnisrechnung 2000_Summary_KPI´s" xfId="1243"/>
    <cellStyle name="_Forecast August 2006 und Planung Restjahr 2006 09-12" xfId="1244"/>
    <cellStyle name="_Forecast August 2006 und Planung Restjahr 2006 09-12_Berechnung Effekte" xfId="1245"/>
    <cellStyle name="_Forecast August 2006 und Planung Restjahr 2006 09-12_BP_Starke_20091007_v0.74" xfId="1246"/>
    <cellStyle name="_Forecast August 2006 und Planung Restjahr 2006 09-12_Sensitivitäten" xfId="1247"/>
    <cellStyle name="_Forecast August 2006 und Planung Restjahr 2006 09-12_Summary" xfId="1248"/>
    <cellStyle name="_Forecast August 2006 und Planung Restjahr 2006 09-12_Summary_KPI´s" xfId="1249"/>
    <cellStyle name="_GuV Bilanz AG" xfId="1250"/>
    <cellStyle name="_GuV Bilanz AG_100212_Wirth Detailplanung 10-12_Umsatz_MatAuf_int DL_V01" xfId="1251"/>
    <cellStyle name="_GuV Bilanz AG_100213_Detailplanung 10-12_Umsatz_MatAuf_int DL_V03" xfId="1252"/>
    <cellStyle name="_GuV Bilanz AG_100217_Detailplanung_Material extern_V02" xfId="1253"/>
    <cellStyle name="_GuV Bilanz AG_Berechnung Effekte" xfId="1254"/>
    <cellStyle name="_GuV Bilanz AG_BP_Starke_20091007_v0.74" xfId="1255"/>
    <cellStyle name="_GuV Bilanz AG_Detailplanung Umsatz 2010-02-13" xfId="1256"/>
    <cellStyle name="_GuV Bilanz AG_Sensitivitäten" xfId="1257"/>
    <cellStyle name="_GuV Bilanz AG_Summary" xfId="1258"/>
    <cellStyle name="_GuV Bilanz AG_Summary_KPI´s" xfId="1259"/>
    <cellStyle name="_Header" xfId="22"/>
    <cellStyle name="_Header_Alea" xfId="1260"/>
    <cellStyle name="_Header_Alea_BGT08" xfId="1261"/>
    <cellStyle name="_Header_Alea_HR07" xfId="1262"/>
    <cellStyle name="_Header_HMH" xfId="1263"/>
    <cellStyle name="_Header_HMI" xfId="1264"/>
    <cellStyle name="_Header_KONS" xfId="1265"/>
    <cellStyle name="_Header_Konzern" xfId="1266"/>
    <cellStyle name="_Header_Plandaten_2008_2009_2010" xfId="1267"/>
    <cellStyle name="_Header_Summe" xfId="1268"/>
    <cellStyle name="_Header_Tabelle1" xfId="1269"/>
    <cellStyle name="_Header_Tabelle2" xfId="1270"/>
    <cellStyle name="_Heading" xfId="23"/>
    <cellStyle name="_Highlight" xfId="24"/>
    <cellStyle name="_Highlight 2" xfId="1271"/>
    <cellStyle name="_Jahresübersicht-Outlet-BP2000-2003" xfId="1272"/>
    <cellStyle name="_Jahresübersicht-Outlet-BP2000-2003_100212_Wirth Detailplanung 10-12_Umsatz_MatAuf_int DL_V01" xfId="1273"/>
    <cellStyle name="_Jahresübersicht-Outlet-BP2000-2003_100213_Detailplanung 10-12_Umsatz_MatAuf_int DL_V03" xfId="1274"/>
    <cellStyle name="_Jahresübersicht-Outlet-BP2000-2003_100217_Detailplanung_Material extern_V02" xfId="1275"/>
    <cellStyle name="_Jahresübersicht-Outlet-BP2000-2003_Berechnung Effekte" xfId="1276"/>
    <cellStyle name="_Jahresübersicht-Outlet-BP2000-2003_BP_Starke_20091007_v0.74" xfId="1277"/>
    <cellStyle name="_Jahresübersicht-Outlet-BP2000-2003_Detailplanung Umsatz 2010-02-13" xfId="1278"/>
    <cellStyle name="_Jahresübersicht-Outlet-BP2000-2003_Sensitivitäten" xfId="1279"/>
    <cellStyle name="_Jahresübersicht-Outlet-BP2000-2003_Summary" xfId="1280"/>
    <cellStyle name="_Jahresübersicht-Outlet-BP2000-2003_Summary_KPI´s" xfId="1281"/>
    <cellStyle name="_KW23_JWO-Liquiditätsplanung_V3" xfId="1282"/>
    <cellStyle name="_KW23_JWO-Liquiditätsplanung_V3_Berechnung Effekte" xfId="1283"/>
    <cellStyle name="_KW23_JWO-Liquiditätsplanung_V3_BP_Starke_20091007_v0.74" xfId="1284"/>
    <cellStyle name="_KW23_JWO-Liquiditätsplanung_V3_Summary" xfId="1285"/>
    <cellStyle name="_KW23_JWO-Liquiditätsplanung_V3_Summary_KPI´s" xfId="1286"/>
    <cellStyle name="_Logistikkosten - Forecast Hammer" xfId="1287"/>
    <cellStyle name="_Logistikkosten - Forecast Hammer_Berechnung Effekte" xfId="1288"/>
    <cellStyle name="_Logistikkosten - Forecast Hammer_BP_Starke_20091007_v0.74" xfId="1289"/>
    <cellStyle name="_Logistikkosten - Forecast Hammer_Sensitivitäten" xfId="1290"/>
    <cellStyle name="_Logistikkosten - Forecast Hammer_Summary" xfId="1291"/>
    <cellStyle name="_Logistikkosten - Forecast Hammer_Summary_KPI´s" xfId="1292"/>
    <cellStyle name="_M100_GfK" xfId="1293"/>
    <cellStyle name="_M100_GfK_Berechnung Effekte" xfId="1294"/>
    <cellStyle name="_M100_GfK_BP_Starke_20091007_v0.74" xfId="1295"/>
    <cellStyle name="_M100_GfK_Sensitivitäten" xfId="1296"/>
    <cellStyle name="_M100_GfK_Summary" xfId="1297"/>
    <cellStyle name="_M100_GfK_Summary_KPI´s" xfId="1298"/>
    <cellStyle name="_Maßnahmenplan_JWO Phase III_20080520" xfId="1299"/>
    <cellStyle name="_Maßnahmenplan_JWO Phase III_20080520_Berechnung Effekte" xfId="1300"/>
    <cellStyle name="_Maßnahmenplan_JWO Phase III_20080520_BP_Starke_20091007_v0.74" xfId="1301"/>
    <cellStyle name="_Maßnahmenplan_JWO Phase III_20080520_Summary" xfId="1302"/>
    <cellStyle name="_Maßnahmenplan_JWO Phase III_20080520_Summary_KPI´s" xfId="1303"/>
    <cellStyle name="_Modell 100" xfId="1304"/>
    <cellStyle name="_Modell 100_Berechnung Effekte" xfId="1305"/>
    <cellStyle name="_Modell 100_BP_Starke_20091007_v0.74" xfId="1306"/>
    <cellStyle name="_Modell 100_Sensitivitäten" xfId="1307"/>
    <cellStyle name="_Modell 100_Summary" xfId="1308"/>
    <cellStyle name="_Modell 100_Summary_KPI´s" xfId="1309"/>
    <cellStyle name="_Multiple" xfId="25"/>
    <cellStyle name="_Multiple 2" xfId="1310"/>
    <cellStyle name="_Multiple_csc" xfId="26"/>
    <cellStyle name="_MultipleSpace" xfId="27"/>
    <cellStyle name="_MultipleSpace_csc" xfId="28"/>
    <cellStyle name="_NoData" xfId="1311"/>
    <cellStyle name="_Objektübersicht" xfId="1312"/>
    <cellStyle name="_Objektübersicht_Berechnung Effekte" xfId="1313"/>
    <cellStyle name="_Objektübersicht_BP_Starke_20091007_v0.74" xfId="1314"/>
    <cellStyle name="_Objektübersicht_Sensitivitäten" xfId="1315"/>
    <cellStyle name="_Objektübersicht_Summary" xfId="1316"/>
    <cellStyle name="_Objektübersicht_Summary_KPI´s" xfId="1317"/>
    <cellStyle name="_PERSONAL" xfId="29"/>
    <cellStyle name="_PERSONAL_1" xfId="30"/>
    <cellStyle name="_Planung Restjahr 2006 09-12" xfId="1318"/>
    <cellStyle name="_Planung Restjahr 2006 09-12 Stand 26.9." xfId="1319"/>
    <cellStyle name="_Planung Restjahr 2006 09-12 Stand 26.9._100212_Wirth Detailplanung 10-12_Umsatz_MatAuf_int DL_V01" xfId="1320"/>
    <cellStyle name="_Planung Restjahr 2006 09-12 Stand 26.9._100213_Detailplanung 10-12_Umsatz_MatAuf_int DL_V03" xfId="1321"/>
    <cellStyle name="_Planung Restjahr 2006 09-12 Stand 26.9._100217_Detailplanung_Material extern_V02" xfId="1322"/>
    <cellStyle name="_Planung Restjahr 2006 09-12 Stand 26.9._Berechnung Effekte" xfId="1323"/>
    <cellStyle name="_Planung Restjahr 2006 09-12 Stand 26.9._BP_Starke_20091007_v0.74" xfId="1324"/>
    <cellStyle name="_Planung Restjahr 2006 09-12 Stand 26.9._Detailplanung Umsatz 2010-02-13" xfId="1325"/>
    <cellStyle name="_Planung Restjahr 2006 09-12 Stand 26.9._Sensitivitäten" xfId="1326"/>
    <cellStyle name="_Planung Restjahr 2006 09-12 Stand 26.9._Summary" xfId="1327"/>
    <cellStyle name="_Planung Restjahr 2006 09-12 Stand 26.9._Summary_KPI´s" xfId="1328"/>
    <cellStyle name="_Planung Restjahr 2006 09-12_100212_Wirth Detailplanung 10-12_Umsatz_MatAuf_int DL_V01" xfId="1329"/>
    <cellStyle name="_Planung Restjahr 2006 09-12_100213_Detailplanung 10-12_Umsatz_MatAuf_int DL_V03" xfId="1330"/>
    <cellStyle name="_Planung Restjahr 2006 09-12_100217_Detailplanung_Material extern_V02" xfId="1331"/>
    <cellStyle name="_Planung Restjahr 2006 09-12_Berechnung Effekte" xfId="1332"/>
    <cellStyle name="_Planung Restjahr 2006 09-12_BP_Starke_20091007_v0.74" xfId="1333"/>
    <cellStyle name="_Planung Restjahr 2006 09-12_Detailplanung Umsatz 2010-02-13" xfId="1334"/>
    <cellStyle name="_Planung Restjahr 2006 09-12_Sensitivitäten" xfId="1335"/>
    <cellStyle name="_Planung Restjahr 2006 09-12_Summary" xfId="1336"/>
    <cellStyle name="_Planung Restjahr 2006 09-12_Summary_KPI´s" xfId="1337"/>
    <cellStyle name="_RE_Analyse_kum0406_V01" xfId="1338"/>
    <cellStyle name="_RE_Analyse_kum0406_V01_Sensitivitäten" xfId="1339"/>
    <cellStyle name="_Row1" xfId="31"/>
    <cellStyle name="_Row1 2" xfId="1340"/>
    <cellStyle name="_Row1_100212_Wirth Detailplanung 10-12_Umsatz_MatAuf_int DL_V01" xfId="1341"/>
    <cellStyle name="_Row1_100213_Detailplanung 10-12_Umsatz_MatAuf_int DL_V03" xfId="1342"/>
    <cellStyle name="_Row1_100217_Detailplanung_Material extern_V02" xfId="1343"/>
    <cellStyle name="_Row1_Alea" xfId="1344"/>
    <cellStyle name="_Row1_Alea_BGT08" xfId="1345"/>
    <cellStyle name="_Row1_Alea_HR07" xfId="1346"/>
    <cellStyle name="_Row1_Consolidated P&amp;L Jul" xfId="1347"/>
    <cellStyle name="_Row1_Consolidated P&amp;L Jul 2" xfId="1348"/>
    <cellStyle name="_Row1_Detailplanung Umsatz 2010-02-13" xfId="1349"/>
    <cellStyle name="_Row1_HMH" xfId="1350"/>
    <cellStyle name="_Row1_HMI" xfId="1351"/>
    <cellStyle name="_Row1_KONS" xfId="1352"/>
    <cellStyle name="_Row1_Konzern" xfId="1353"/>
    <cellStyle name="_Row1_P&amp;L" xfId="1354"/>
    <cellStyle name="_Row1_Plandaten_2008_2009_2010" xfId="1355"/>
    <cellStyle name="_Row1_Sensitivitäten" xfId="1356"/>
    <cellStyle name="_Row1_Summe" xfId="1357"/>
    <cellStyle name="_Row1_Tabelle1" xfId="1358"/>
    <cellStyle name="_Row1_Tabelle2" xfId="1359"/>
    <cellStyle name="_Row10" xfId="1360"/>
    <cellStyle name="_Row10_P&amp;L" xfId="1361"/>
    <cellStyle name="_Row10_P&amp;L_1" xfId="1362"/>
    <cellStyle name="_Row2" xfId="32"/>
    <cellStyle name="_Row2_Alea" xfId="1363"/>
    <cellStyle name="_Row2_Alea_BGT08" xfId="1364"/>
    <cellStyle name="_Row2_Alea_HR07" xfId="1365"/>
    <cellStyle name="_Row2_HMH" xfId="1366"/>
    <cellStyle name="_Row2_HMI" xfId="1367"/>
    <cellStyle name="_Row2_KONS" xfId="1368"/>
    <cellStyle name="_Row2_Konzern" xfId="1369"/>
    <cellStyle name="_Row2_P&amp;L" xfId="1370"/>
    <cellStyle name="_Row2_Plandaten_2008_2009_2010" xfId="1371"/>
    <cellStyle name="_Row2_Summe" xfId="1372"/>
    <cellStyle name="_Row2_Tabelle1" xfId="1373"/>
    <cellStyle name="_Row2_Tabelle2" xfId="1374"/>
    <cellStyle name="_Row3" xfId="33"/>
    <cellStyle name="_Row3_Alea" xfId="1375"/>
    <cellStyle name="_Row3_Alea_BGT08" xfId="1376"/>
    <cellStyle name="_Row3_Alea_HR07" xfId="1377"/>
    <cellStyle name="_Row3_HMH" xfId="1378"/>
    <cellStyle name="_Row3_HMI" xfId="1379"/>
    <cellStyle name="_Row3_KONS" xfId="1380"/>
    <cellStyle name="_Row3_Konzern" xfId="1381"/>
    <cellStyle name="_Row3_P&amp;L" xfId="1382"/>
    <cellStyle name="_Row3_Plandaten_2008_2009_2010" xfId="1383"/>
    <cellStyle name="_Row3_Summe" xfId="1384"/>
    <cellStyle name="_Row3_Tabelle1" xfId="1385"/>
    <cellStyle name="_Row3_Tabelle2" xfId="1386"/>
    <cellStyle name="_Row4" xfId="34"/>
    <cellStyle name="_Row4_100212_Wirth Detailplanung 10-12_Umsatz_MatAuf_int DL_V01" xfId="1387"/>
    <cellStyle name="_Row4_100213_Detailplanung 10-12_Umsatz_MatAuf_int DL_V03" xfId="1388"/>
    <cellStyle name="_Row4_100217_Detailplanung_Material extern_V02" xfId="1389"/>
    <cellStyle name="_Row4_Alea" xfId="1390"/>
    <cellStyle name="_Row4_Alea_BGT08" xfId="1391"/>
    <cellStyle name="_Row4_Alea_HR07" xfId="1392"/>
    <cellStyle name="_Row4_Detailplanung Umsatz 2010-02-13" xfId="1393"/>
    <cellStyle name="_Row4_HMH" xfId="1394"/>
    <cellStyle name="_Row4_HMI" xfId="1395"/>
    <cellStyle name="_Row4_KONS" xfId="1396"/>
    <cellStyle name="_Row4_Konzern" xfId="1397"/>
    <cellStyle name="_Row4_P&amp;L" xfId="1398"/>
    <cellStyle name="_Row4_Plandaten_2008_2009_2010" xfId="1399"/>
    <cellStyle name="_Row4_Summe" xfId="1400"/>
    <cellStyle name="_Row4_Tabelle1" xfId="1401"/>
    <cellStyle name="_Row4_Tabelle2" xfId="1402"/>
    <cellStyle name="_Row5" xfId="35"/>
    <cellStyle name="_Row5_Alea" xfId="1403"/>
    <cellStyle name="_Row5_Alea_BGT08" xfId="1404"/>
    <cellStyle name="_Row5_Alea_HR07" xfId="1405"/>
    <cellStyle name="_Row5_HMH" xfId="1406"/>
    <cellStyle name="_Row5_HMI" xfId="1407"/>
    <cellStyle name="_Row5_KONS" xfId="1408"/>
    <cellStyle name="_Row5_Konzern" xfId="1409"/>
    <cellStyle name="_Row5_P&amp;L" xfId="1410"/>
    <cellStyle name="_Row5_Plandaten_2008_2009_2010" xfId="1411"/>
    <cellStyle name="_Row5_Summe" xfId="1412"/>
    <cellStyle name="_Row5_Tabelle1" xfId="1413"/>
    <cellStyle name="_Row5_Tabelle2" xfId="1414"/>
    <cellStyle name="_Row6" xfId="36"/>
    <cellStyle name="_Row6_100212_Wirth Detailplanung 10-12_Umsatz_MatAuf_int DL_V01" xfId="1415"/>
    <cellStyle name="_Row6_100213_Detailplanung 10-12_Umsatz_MatAuf_int DL_V03" xfId="1416"/>
    <cellStyle name="_Row6_Alea" xfId="1417"/>
    <cellStyle name="_Row6_Alea_BGT08" xfId="1418"/>
    <cellStyle name="_Row6_Alea_HR07" xfId="1419"/>
    <cellStyle name="_Row6_Detailplanung Umsatz 2010-02-13" xfId="1420"/>
    <cellStyle name="_Row6_HMH" xfId="1421"/>
    <cellStyle name="_Row6_HMI" xfId="1422"/>
    <cellStyle name="_Row6_KONS" xfId="1423"/>
    <cellStyle name="_Row6_Konzern" xfId="1424"/>
    <cellStyle name="_Row6_P&amp;L" xfId="1425"/>
    <cellStyle name="_Row6_Plandaten_2008_2009_2010" xfId="1426"/>
    <cellStyle name="_Row6_Summe" xfId="1427"/>
    <cellStyle name="_Row6_Tabelle1" xfId="1428"/>
    <cellStyle name="_Row6_Tabelle2" xfId="1429"/>
    <cellStyle name="_Row7" xfId="37"/>
    <cellStyle name="_Row7_100212_Wirth Detailplanung 10-12_Umsatz_MatAuf_int DL_V01" xfId="1430"/>
    <cellStyle name="_Row7_100212_Wirth Detailplanung 10-12_Umsatz_MatAuf_int DL_V01_100217 Master Detailplanung Umsatz Gesamt_v09" xfId="1431"/>
    <cellStyle name="_Row7_100212_Wirth Detailplanung 10-12_Umsatz_MatAuf_int DL_V01_100218 Konsolidierungsmaster" xfId="1432"/>
    <cellStyle name="_Row7_100212_Wirth Detailplanung 10-12_Umsatz_MatAuf_int DL_V01_Übergabereiter" xfId="1433"/>
    <cellStyle name="_Row7_100213_Detailplanung 10-12_Umsatz_MatAuf_int DL_V03" xfId="1434"/>
    <cellStyle name="_Row7_100213_Detailplanung 10-12_Umsatz_MatAuf_int DL_V03_100217 Master Detailplanung Umsatz Gesamt_v09" xfId="1435"/>
    <cellStyle name="_Row7_100213_Detailplanung 10-12_Umsatz_MatAuf_int DL_V03_100218 Konsolidierungsmaster" xfId="1436"/>
    <cellStyle name="_Row7_100213_Detailplanung 10-12_Umsatz_MatAuf_int DL_V03_Übergabereiter" xfId="1437"/>
    <cellStyle name="_Row7_100217 Master Detailplanung Umsatz Gesamt_v09" xfId="1438"/>
    <cellStyle name="_Row7_100218 Konsolidierungsmaster" xfId="1439"/>
    <cellStyle name="_Row7_Alea" xfId="1440"/>
    <cellStyle name="_Row7_Alea_BGT08" xfId="1441"/>
    <cellStyle name="_Row7_Alea_HR07" xfId="1442"/>
    <cellStyle name="_Row7_Detailplanung Umsatz 2010-02-13" xfId="1443"/>
    <cellStyle name="_Row7_Detailplanung Umsatz 2010-02-13_100217 Master Detailplanung Umsatz Gesamt_v09" xfId="1444"/>
    <cellStyle name="_Row7_Detailplanung Umsatz 2010-02-13_100218 Konsolidierungsmaster" xfId="1445"/>
    <cellStyle name="_Row7_Detailplanung Umsatz 2010-02-13_Übergabereiter" xfId="1446"/>
    <cellStyle name="_Row7_HMH" xfId="1447"/>
    <cellStyle name="_Row7_HMI" xfId="1448"/>
    <cellStyle name="_Row7_KONS" xfId="1449"/>
    <cellStyle name="_Row7_Konzern" xfId="1450"/>
    <cellStyle name="_Row7_P&amp;L" xfId="1451"/>
    <cellStyle name="_Row7_Plandaten_2008_2009_2010" xfId="1452"/>
    <cellStyle name="_Row7_Summe" xfId="1453"/>
    <cellStyle name="_Row7_Tabelle1" xfId="1454"/>
    <cellStyle name="_Row7_Tabelle2" xfId="1455"/>
    <cellStyle name="_Row7_Übergabereiter" xfId="1456"/>
    <cellStyle name="_Row8" xfId="1457"/>
    <cellStyle name="_Row8_P&amp;L" xfId="1458"/>
    <cellStyle name="_Sample cover format" xfId="38"/>
    <cellStyle name="_SubHeading" xfId="39"/>
    <cellStyle name="_Table" xfId="40"/>
    <cellStyle name="_Table_Ferries and S&amp;P income" xfId="41"/>
    <cellStyle name="_Table_SollIst" xfId="1459"/>
    <cellStyle name="_TableHead" xfId="42"/>
    <cellStyle name="_TableHead_Ferries and S&amp;P income" xfId="43"/>
    <cellStyle name="_TableHead_SollIst" xfId="1460"/>
    <cellStyle name="_TableRowHead" xfId="44"/>
    <cellStyle name="_TableSuperHead" xfId="45"/>
    <cellStyle name="_Title" xfId="1461"/>
    <cellStyle name="_Title_P&amp;L" xfId="1462"/>
    <cellStyle name="_Übersicht (3)" xfId="1463"/>
    <cellStyle name="_Übersicht (3)_100212_Wirth Detailplanung 10-12_Umsatz_MatAuf_int DL_V01" xfId="1464"/>
    <cellStyle name="_Übersicht (3)_100213_Detailplanung 10-12_Umsatz_MatAuf_int DL_V03" xfId="1465"/>
    <cellStyle name="_Übersicht (3)_100217_Detailplanung_Material extern_V02" xfId="1466"/>
    <cellStyle name="_Übersicht (3)_Berechnung Effekte" xfId="1467"/>
    <cellStyle name="_Übersicht (3)_BP_Starke_20091007_v0.74" xfId="1468"/>
    <cellStyle name="_Übersicht (3)_Detailplanung Umsatz 2010-02-13" xfId="1469"/>
    <cellStyle name="_Übersicht (3)_Sensitivitäten" xfId="1470"/>
    <cellStyle name="_Übersicht (3)_Summary" xfId="1471"/>
    <cellStyle name="_Übersicht (3)_Summary_KPI´s" xfId="1472"/>
    <cellStyle name="_Übersicht LCs AR" xfId="1473"/>
    <cellStyle name="_uebrige Aufwendungen 2007-2008" xfId="1474"/>
    <cellStyle name="_uebrige Aufwendungen 2007-2008_Berechnung Effekte" xfId="1475"/>
    <cellStyle name="_uebrige Aufwendungen 2007-2008_BP_Starke_20091007_v0.74" xfId="1476"/>
    <cellStyle name="_uebrige Aufwendungen 2007-2008_Sensitivitäten" xfId="1477"/>
    <cellStyle name="_uebrige Aufwendungen 2007-2008_Summary" xfId="1478"/>
    <cellStyle name="_uebrige Aufwendungen 2007-2008_Summary_KPI´s" xfId="1479"/>
    <cellStyle name="{Comma [0]}" xfId="1480"/>
    <cellStyle name="{Comma}" xfId="1481"/>
    <cellStyle name="{Date}" xfId="1482"/>
    <cellStyle name="{Month}" xfId="1483"/>
    <cellStyle name="{Percent}" xfId="1484"/>
    <cellStyle name="{Thousand [0]}" xfId="1485"/>
    <cellStyle name="{Thousand}" xfId="1486"/>
    <cellStyle name="£Currency [0]" xfId="1487"/>
    <cellStyle name="£Currency [1]" xfId="1488"/>
    <cellStyle name="£Currency [2]" xfId="1489"/>
    <cellStyle name="£Currency [p]" xfId="1490"/>
    <cellStyle name="£Currency [p2]" xfId="1491"/>
    <cellStyle name="£Pounds" xfId="1492"/>
    <cellStyle name="€ / m²" xfId="1493"/>
    <cellStyle name="€/m²" xfId="1494"/>
    <cellStyle name="+" xfId="1495"/>
    <cellStyle name="=C:\WINNT35\SYSTEM32\COMMAND.COM" xfId="1496"/>
    <cellStyle name="=D:\WINNT\SYSTEM32\COMMAND.COM" xfId="1497"/>
    <cellStyle name="=D:\WINNT\SYSTEM32\COMMAND.COM 2" xfId="1498"/>
    <cellStyle name="¬µrka" xfId="46"/>
    <cellStyle name="0,0" xfId="1499"/>
    <cellStyle name="0,0 F" xfId="1500"/>
    <cellStyle name="0,0%" xfId="1501"/>
    <cellStyle name="0,0_Consolidated P&amp;L" xfId="1502"/>
    <cellStyle name="0_Stellen" xfId="1503"/>
    <cellStyle name="0_Stellen__" xfId="1504"/>
    <cellStyle name="0_Stellen___V4" xfId="1505"/>
    <cellStyle name="0_Stellen___V4 2" xfId="1506"/>
    <cellStyle name="0_Stellen__gr" xfId="1507"/>
    <cellStyle name="0_Stellen__gr_K1" xfId="1508"/>
    <cellStyle name="0_Stellen__gr_K3" xfId="1509"/>
    <cellStyle name="000" xfId="1510"/>
    <cellStyle name="000 2" xfId="1511"/>
    <cellStyle name="000,0" xfId="1512"/>
    <cellStyle name="000_Alloheim_valuation_070511_v2_beds" xfId="1513"/>
    <cellStyle name="0dp" xfId="1514"/>
    <cellStyle name="1 000 K?_0f83zm4yytAvDZPSbNxjaUl2F" xfId="47"/>
    <cellStyle name="1 000 Kc_CTD" xfId="48"/>
    <cellStyle name="2_stellig__" xfId="1515"/>
    <cellStyle name="2_stellig___au99zvms" xfId="1516"/>
    <cellStyle name="2_stellig___au99zvms 2" xfId="1517"/>
    <cellStyle name="2_stellig___V4" xfId="1518"/>
    <cellStyle name="2_stellig___V4 2" xfId="1519"/>
    <cellStyle name="2_stellig__gr" xfId="1520"/>
    <cellStyle name="20 % - Akzent1 2" xfId="1521"/>
    <cellStyle name="20 % - Akzent2 2" xfId="1522"/>
    <cellStyle name="20 % - Akzent3 2" xfId="1523"/>
    <cellStyle name="20 % - Akzent4 2" xfId="1524"/>
    <cellStyle name="20 % - Akzent5 2" xfId="1525"/>
    <cellStyle name="20 % - Akzent6 2" xfId="1526"/>
    <cellStyle name="20 % – Zvýraznění1" xfId="1527"/>
    <cellStyle name="20 % – Zvýraznění2" xfId="1528"/>
    <cellStyle name="20 % – Zvýraznění3" xfId="1529"/>
    <cellStyle name="20 % – Zvýraznění4" xfId="1530"/>
    <cellStyle name="20 % – Zvýraznění5" xfId="1531"/>
    <cellStyle name="20 % – Zvýraznění6" xfId="1532"/>
    <cellStyle name="20 % - Accent1" xfId="1533"/>
    <cellStyle name="20 % - Accent2" xfId="1534"/>
    <cellStyle name="20 % - Accent3" xfId="1535"/>
    <cellStyle name="20 % - Accent4" xfId="1536"/>
    <cellStyle name="20 % - Accent5" xfId="1537"/>
    <cellStyle name="20 % - Accent6" xfId="1538"/>
    <cellStyle name="20% - Accent1 2" xfId="49"/>
    <cellStyle name="20% - Accent1 2 2" xfId="50"/>
    <cellStyle name="20% - Accent1 2 3" xfId="51"/>
    <cellStyle name="20% - Accent1 3" xfId="52"/>
    <cellStyle name="20% - Accent2 2" xfId="53"/>
    <cellStyle name="20% - Accent2 2 2" xfId="54"/>
    <cellStyle name="20% - Accent2 2 3" xfId="55"/>
    <cellStyle name="20% - Accent2 3" xfId="56"/>
    <cellStyle name="20% - Accent3 2" xfId="57"/>
    <cellStyle name="20% - Accent3 2 2" xfId="58"/>
    <cellStyle name="20% - Accent3 2 3" xfId="59"/>
    <cellStyle name="20% - Accent3 3" xfId="60"/>
    <cellStyle name="20% - Accent4 2" xfId="61"/>
    <cellStyle name="20% - Accent4 2 2" xfId="62"/>
    <cellStyle name="20% - Accent4 2 3" xfId="63"/>
    <cellStyle name="20% - Accent4 3" xfId="64"/>
    <cellStyle name="20% - Accent5 2" xfId="65"/>
    <cellStyle name="20% - Accent5 2 2" xfId="66"/>
    <cellStyle name="20% - Accent5 2 3" xfId="67"/>
    <cellStyle name="20% - Accent5 3" xfId="68"/>
    <cellStyle name="20% - Accent6 2" xfId="69"/>
    <cellStyle name="20% - Accent6 2 2" xfId="70"/>
    <cellStyle name="20% - Accent6 2 3" xfId="71"/>
    <cellStyle name="20% - Accent6 3" xfId="72"/>
    <cellStyle name="20% - Akzent1 2" xfId="1539"/>
    <cellStyle name="20% - Akzent1 2 2" xfId="1540"/>
    <cellStyle name="20% - Akzent2 2" xfId="1541"/>
    <cellStyle name="20% - Akzent2 2 2" xfId="1542"/>
    <cellStyle name="20% - Akzent3 2" xfId="1543"/>
    <cellStyle name="20% - Akzent3 2 2" xfId="1544"/>
    <cellStyle name="20% - Akzent4 2" xfId="1545"/>
    <cellStyle name="20% - Akzent4 2 2" xfId="1546"/>
    <cellStyle name="20% - Akzent5 2" xfId="1547"/>
    <cellStyle name="20% - Akzent5 2 2" xfId="1548"/>
    <cellStyle name="20% - Akzent6 2" xfId="1549"/>
    <cellStyle name="20% - Akzent6 2 2" xfId="1550"/>
    <cellStyle name="20% - Énfasis1" xfId="73"/>
    <cellStyle name="20% - Énfasis2" xfId="74"/>
    <cellStyle name="20% - Énfasis3" xfId="75"/>
    <cellStyle name="20% - Énfasis4" xfId="76"/>
    <cellStyle name="20% - Énfasis5" xfId="77"/>
    <cellStyle name="20% - Énfasis6" xfId="78"/>
    <cellStyle name="3" xfId="1551"/>
    <cellStyle name="3stellig" xfId="1552"/>
    <cellStyle name="3stellig 2" xfId="1553"/>
    <cellStyle name="40 % - Akzent1 2" xfId="1554"/>
    <cellStyle name="40 % - Akzent2 2" xfId="1555"/>
    <cellStyle name="40 % - Akzent3 2" xfId="1556"/>
    <cellStyle name="40 % - Akzent4 2" xfId="1557"/>
    <cellStyle name="40 % - Akzent5 2" xfId="1558"/>
    <cellStyle name="40 % - Akzent6 2" xfId="1559"/>
    <cellStyle name="40 % – Zvýraznění1" xfId="1560"/>
    <cellStyle name="40 % – Zvýraznění2" xfId="1561"/>
    <cellStyle name="40 % – Zvýraznění3" xfId="1562"/>
    <cellStyle name="40 % – Zvýraznění4" xfId="1563"/>
    <cellStyle name="40 % – Zvýraznění5" xfId="1564"/>
    <cellStyle name="40 % – Zvýraznění6" xfId="1565"/>
    <cellStyle name="40 % - Accent1" xfId="1566"/>
    <cellStyle name="40 % - Accent2" xfId="1567"/>
    <cellStyle name="40 % - Accent3" xfId="1568"/>
    <cellStyle name="40 % - Accent4" xfId="1569"/>
    <cellStyle name="40 % - Accent5" xfId="1570"/>
    <cellStyle name="40 % - Accent6" xfId="1571"/>
    <cellStyle name="40% - Accent1 2" xfId="79"/>
    <cellStyle name="40% - Accent1 2 2" xfId="80"/>
    <cellStyle name="40% - Accent1 2 3" xfId="81"/>
    <cellStyle name="40% - Accent1 3" xfId="82"/>
    <cellStyle name="40% - Accent2 2" xfId="83"/>
    <cellStyle name="40% - Accent2 2 2" xfId="84"/>
    <cellStyle name="40% - Accent2 2 3" xfId="85"/>
    <cellStyle name="40% - Accent2 3" xfId="86"/>
    <cellStyle name="40% - Accent3 2" xfId="87"/>
    <cellStyle name="40% - Accent3 2 2" xfId="88"/>
    <cellStyle name="40% - Accent3 2 3" xfId="89"/>
    <cellStyle name="40% - Accent3 3" xfId="90"/>
    <cellStyle name="40% - Accent4 2" xfId="91"/>
    <cellStyle name="40% - Accent4 2 2" xfId="92"/>
    <cellStyle name="40% - Accent4 2 3" xfId="93"/>
    <cellStyle name="40% - Accent4 3" xfId="94"/>
    <cellStyle name="40% - Accent5 2" xfId="95"/>
    <cellStyle name="40% - Accent5 2 2" xfId="96"/>
    <cellStyle name="40% - Accent5 2 3" xfId="97"/>
    <cellStyle name="40% - Accent5 3" xfId="98"/>
    <cellStyle name="40% - Accent6 2" xfId="99"/>
    <cellStyle name="40% - Accent6 2 2" xfId="100"/>
    <cellStyle name="40% - Accent6 2 3" xfId="101"/>
    <cellStyle name="40% - Accent6 3" xfId="102"/>
    <cellStyle name="40% - Akzent1 2" xfId="1572"/>
    <cellStyle name="40% - Akzent1 2 2" xfId="1573"/>
    <cellStyle name="40% - Akzent2 2" xfId="1574"/>
    <cellStyle name="40% - Akzent2 2 2" xfId="1575"/>
    <cellStyle name="40% - Akzent3 2" xfId="1576"/>
    <cellStyle name="40% - Akzent3 2 2" xfId="1577"/>
    <cellStyle name="40% - Akzent4 2" xfId="1578"/>
    <cellStyle name="40% - Akzent4 2 2" xfId="1579"/>
    <cellStyle name="40% - Akzent5 2" xfId="1580"/>
    <cellStyle name="40% - Akzent5 2 2" xfId="1581"/>
    <cellStyle name="40% - Akzent6 2" xfId="1582"/>
    <cellStyle name="40% - Akzent6 2 2" xfId="1583"/>
    <cellStyle name="40% - Énfasis1" xfId="103"/>
    <cellStyle name="40% - Énfasis2" xfId="104"/>
    <cellStyle name="40% - Énfasis3" xfId="105"/>
    <cellStyle name="40% - Énfasis4" xfId="106"/>
    <cellStyle name="40% - Énfasis5" xfId="107"/>
    <cellStyle name="40% - Énfasis6" xfId="108"/>
    <cellStyle name="60 % - Akzent1 2" xfId="1584"/>
    <cellStyle name="60 % - Akzent2 2" xfId="1585"/>
    <cellStyle name="60 % - Akzent3 2" xfId="1586"/>
    <cellStyle name="60 % - Akzent4 2" xfId="1587"/>
    <cellStyle name="60 % - Akzent5 2" xfId="1588"/>
    <cellStyle name="60 % - Akzent6 2" xfId="1589"/>
    <cellStyle name="60 % – Zvýraznění1" xfId="1590"/>
    <cellStyle name="60 % – Zvýraznění2" xfId="1591"/>
    <cellStyle name="60 % – Zvýraznění3" xfId="1592"/>
    <cellStyle name="60 % – Zvýraznění4" xfId="1593"/>
    <cellStyle name="60 % – Zvýraznění5" xfId="1594"/>
    <cellStyle name="60 % – Zvýraznění6" xfId="1595"/>
    <cellStyle name="60 % - Accent1" xfId="1596"/>
    <cellStyle name="60 % - Accent2" xfId="1597"/>
    <cellStyle name="60 % - Accent3" xfId="1598"/>
    <cellStyle name="60 % - Accent4" xfId="1599"/>
    <cellStyle name="60 % - Accent5" xfId="1600"/>
    <cellStyle name="60 % - Accent6" xfId="1601"/>
    <cellStyle name="60% - Accent1 2" xfId="109"/>
    <cellStyle name="60% - Accent1 2 2" xfId="110"/>
    <cellStyle name="60% - Accent1 2 3" xfId="111"/>
    <cellStyle name="60% - Accent1 3" xfId="112"/>
    <cellStyle name="60% - Accent2 2" xfId="113"/>
    <cellStyle name="60% - Accent2 2 2" xfId="114"/>
    <cellStyle name="60% - Accent2 2 3" xfId="115"/>
    <cellStyle name="60% - Accent2 3" xfId="116"/>
    <cellStyle name="60% - Accent3 2" xfId="117"/>
    <cellStyle name="60% - Accent3 2 2" xfId="118"/>
    <cellStyle name="60% - Accent3 2 3" xfId="119"/>
    <cellStyle name="60% - Accent3 3" xfId="120"/>
    <cellStyle name="60% - Accent4 2" xfId="121"/>
    <cellStyle name="60% - Accent4 2 2" xfId="122"/>
    <cellStyle name="60% - Accent4 2 3" xfId="123"/>
    <cellStyle name="60% - Accent4 3" xfId="124"/>
    <cellStyle name="60% - Accent5 2" xfId="125"/>
    <cellStyle name="60% - Accent5 2 2" xfId="126"/>
    <cellStyle name="60% - Accent5 2 3" xfId="127"/>
    <cellStyle name="60% - Accent5 3" xfId="128"/>
    <cellStyle name="60% - Accent6 2" xfId="129"/>
    <cellStyle name="60% - Accent6 2 2" xfId="130"/>
    <cellStyle name="60% - Accent6 2 3" xfId="131"/>
    <cellStyle name="60% - Accent6 3" xfId="132"/>
    <cellStyle name="60% - Akzent1 2" xfId="1602"/>
    <cellStyle name="60% - Akzent1 2 2" xfId="1603"/>
    <cellStyle name="60% - Akzent2 2" xfId="1604"/>
    <cellStyle name="60% - Akzent2 2 2" xfId="1605"/>
    <cellStyle name="60% - Akzent3 2" xfId="1606"/>
    <cellStyle name="60% - Akzent3 2 2" xfId="1607"/>
    <cellStyle name="60% - Akzent4 2" xfId="1608"/>
    <cellStyle name="60% - Akzent4 2 2" xfId="1609"/>
    <cellStyle name="60% - Akzent5 2" xfId="1610"/>
    <cellStyle name="60% - Akzent5 2 2" xfId="1611"/>
    <cellStyle name="60% - Akzent6 2" xfId="1612"/>
    <cellStyle name="60% - Akzent6 2 2" xfId="1613"/>
    <cellStyle name="60% - Énfasis1" xfId="133"/>
    <cellStyle name="60% - Énfasis2" xfId="134"/>
    <cellStyle name="60% - Énfasis3" xfId="135"/>
    <cellStyle name="60% - Énfasis4" xfId="136"/>
    <cellStyle name="60% - Énfasis5" xfId="137"/>
    <cellStyle name="60% - Énfasis6" xfId="138"/>
    <cellStyle name="Accent1 - 20%" xfId="139"/>
    <cellStyle name="Accent1 - 40%" xfId="140"/>
    <cellStyle name="Accent1 - 60%" xfId="141"/>
    <cellStyle name="Accent1 2" xfId="142"/>
    <cellStyle name="Accent1 2 2" xfId="143"/>
    <cellStyle name="Accent1 2 3" xfId="144"/>
    <cellStyle name="Accent1 3" xfId="145"/>
    <cellStyle name="Accent1 4" xfId="1614"/>
    <cellStyle name="Accent2 - 20%" xfId="146"/>
    <cellStyle name="Accent2 - 40%" xfId="147"/>
    <cellStyle name="Accent2 - 60%" xfId="148"/>
    <cellStyle name="Accent2 2" xfId="149"/>
    <cellStyle name="Accent2 2 2" xfId="150"/>
    <cellStyle name="Accent2 2 3" xfId="151"/>
    <cellStyle name="Accent2 3" xfId="152"/>
    <cellStyle name="Accent2 4" xfId="1615"/>
    <cellStyle name="Accent3 - 20%" xfId="153"/>
    <cellStyle name="Accent3 - 40%" xfId="154"/>
    <cellStyle name="Accent3 - 60%" xfId="155"/>
    <cellStyle name="Accent3 2" xfId="156"/>
    <cellStyle name="Accent3 2 2" xfId="157"/>
    <cellStyle name="Accent3 2 3" xfId="158"/>
    <cellStyle name="Accent3 3" xfId="159"/>
    <cellStyle name="Accent3 4" xfId="1616"/>
    <cellStyle name="Accent4 - 20%" xfId="160"/>
    <cellStyle name="Accent4 - 40%" xfId="161"/>
    <cellStyle name="Accent4 - 60%" xfId="162"/>
    <cellStyle name="Accent4 2" xfId="163"/>
    <cellStyle name="Accent4 2 2" xfId="164"/>
    <cellStyle name="Accent4 2 3" xfId="165"/>
    <cellStyle name="Accent4 3" xfId="166"/>
    <cellStyle name="Accent4 4" xfId="1617"/>
    <cellStyle name="Accent5 - 20%" xfId="167"/>
    <cellStyle name="Accent5 - 40%" xfId="168"/>
    <cellStyle name="Accent5 - 60%" xfId="169"/>
    <cellStyle name="Accent5 2" xfId="170"/>
    <cellStyle name="Accent5 2 2" xfId="171"/>
    <cellStyle name="Accent5 2 3" xfId="172"/>
    <cellStyle name="Accent5 3" xfId="173"/>
    <cellStyle name="Accent5 4" xfId="1618"/>
    <cellStyle name="Accent6 - 20%" xfId="174"/>
    <cellStyle name="Accent6 - 40%" xfId="175"/>
    <cellStyle name="Accent6 - 60%" xfId="176"/>
    <cellStyle name="Accent6 2" xfId="177"/>
    <cellStyle name="Accent6 2 2" xfId="178"/>
    <cellStyle name="Accent6 2 3" xfId="179"/>
    <cellStyle name="Accent6 3" xfId="180"/>
    <cellStyle name="Accent6 4" xfId="1619"/>
    <cellStyle name="Actual Date" xfId="1620"/>
    <cellStyle name="Akzent1 2" xfId="1621"/>
    <cellStyle name="Akzent1 2 2" xfId="1622"/>
    <cellStyle name="Akzent1 2_Consolidated P&amp;L" xfId="1623"/>
    <cellStyle name="Akzent1 3" xfId="1624"/>
    <cellStyle name="Akzent2 2" xfId="1625"/>
    <cellStyle name="Akzent2 2 2" xfId="1626"/>
    <cellStyle name="Akzent2 2_Consolidated P&amp;L" xfId="1627"/>
    <cellStyle name="Akzent2 3" xfId="1628"/>
    <cellStyle name="Akzent3 2" xfId="1629"/>
    <cellStyle name="Akzent3 2 2" xfId="1630"/>
    <cellStyle name="Akzent3 2_Consolidated P&amp;L" xfId="1631"/>
    <cellStyle name="Akzent3 3" xfId="1632"/>
    <cellStyle name="Akzent4 2" xfId="1633"/>
    <cellStyle name="Akzent4 2 2" xfId="1634"/>
    <cellStyle name="Akzent4 2_Consolidated P&amp;L" xfId="1635"/>
    <cellStyle name="Akzent4 3" xfId="1636"/>
    <cellStyle name="Akzent5 2" xfId="1637"/>
    <cellStyle name="Akzent5 2 2" xfId="1638"/>
    <cellStyle name="Akzent5 2_Consolidated P&amp;L" xfId="1639"/>
    <cellStyle name="Akzent5 3" xfId="1640"/>
    <cellStyle name="Akzent6 2" xfId="1641"/>
    <cellStyle name="Akzent6 2 2" xfId="1642"/>
    <cellStyle name="Akzent6 2_Consolidated P&amp;L" xfId="1643"/>
    <cellStyle name="Akzent6 3" xfId="1644"/>
    <cellStyle name="Anmerkungen" xfId="1645"/>
    <cellStyle name="arial" xfId="1646"/>
    <cellStyle name="Arial 10" xfId="1647"/>
    <cellStyle name="Arial 12" xfId="1648"/>
    <cellStyle name="Ausgabe 2" xfId="1649"/>
    <cellStyle name="Ausgabe 2 2" xfId="1650"/>
    <cellStyle name="Ausgabe 2_Consolidated P&amp;L" xfId="1651"/>
    <cellStyle name="Ausgabe 3" xfId="1652"/>
    <cellStyle name="Avertissement" xfId="1653"/>
    <cellStyle name="AxeHor" xfId="1654"/>
    <cellStyle name="b" xfId="1655"/>
    <cellStyle name="B&amp;W" xfId="181"/>
    <cellStyle name="B&amp;Wbold" xfId="182"/>
    <cellStyle name="Background" xfId="183"/>
    <cellStyle name="Background 2" xfId="184"/>
    <cellStyle name="Background 3" xfId="185"/>
    <cellStyle name="Background 4" xfId="186"/>
    <cellStyle name="Bad 2" xfId="187"/>
    <cellStyle name="Bad 2 2" xfId="188"/>
    <cellStyle name="Bad 2 3" xfId="189"/>
    <cellStyle name="Bad 3" xfId="190"/>
    <cellStyle name="Balken" xfId="1656"/>
    <cellStyle name="Balken (dick)" xfId="1657"/>
    <cellStyle name="Balken 12pt" xfId="1658"/>
    <cellStyle name="Balken 16pt" xfId="1659"/>
    <cellStyle name="Balken 2" xfId="1660"/>
    <cellStyle name="Balken Projektion" xfId="1661"/>
    <cellStyle name="Balken_SollIst" xfId="1662"/>
    <cellStyle name="Balkenbeschriftung" xfId="1663"/>
    <cellStyle name="bbs" xfId="1664"/>
    <cellStyle name="Berechnung 2" xfId="1665"/>
    <cellStyle name="Berechnung 2 2" xfId="1666"/>
    <cellStyle name="Berechnung 2_Consolidated P&amp;L" xfId="1667"/>
    <cellStyle name="Berechnung 3" xfId="1668"/>
    <cellStyle name="BilanzKonten" xfId="1669"/>
    <cellStyle name="BilanzKopf" xfId="1670"/>
    <cellStyle name="BilanzZahlen" xfId="1671"/>
    <cellStyle name="BilanzZahlenDetail" xfId="1672"/>
    <cellStyle name="BilanzZahlenProzent" xfId="1673"/>
    <cellStyle name="BilanzZahlenProzentDetail" xfId="1674"/>
    <cellStyle name="Binlik Ayracı_BudgetmitFordFTletzterStand" xfId="1675"/>
    <cellStyle name="bl" xfId="1676"/>
    <cellStyle name="blue shading" xfId="1677"/>
    <cellStyle name="Bold 11" xfId="191"/>
    <cellStyle name="Border" xfId="192"/>
    <cellStyle name="Borders green" xfId="1678"/>
    <cellStyle name="Brand Align Left Text" xfId="193"/>
    <cellStyle name="Brand Cell Highlight" xfId="1679"/>
    <cellStyle name="Brand Default" xfId="194"/>
    <cellStyle name="Brand Default 2" xfId="1680"/>
    <cellStyle name="Brand Default_1 Blank Worksheet1" xfId="1681"/>
    <cellStyle name="Brand Forecast Highlight" xfId="1682"/>
    <cellStyle name="Brand Highlight Text" xfId="1683"/>
    <cellStyle name="Brand Percent" xfId="195"/>
    <cellStyle name="Brand Source" xfId="196"/>
    <cellStyle name="Brand Subtitle with Underline" xfId="197"/>
    <cellStyle name="Brand Subtitle with Underline 2" xfId="1684"/>
    <cellStyle name="Brand Subtitle with Underline_Analysis Tool Port_2309" xfId="1685"/>
    <cellStyle name="Brand Subtitle without Underline" xfId="198"/>
    <cellStyle name="Brand Subtotal" xfId="1686"/>
    <cellStyle name="Brand Title" xfId="199"/>
    <cellStyle name="Brand Title 2" xfId="1687"/>
    <cellStyle name="Brand Title_1 Blank Worksheet1" xfId="1688"/>
    <cellStyle name="Brand Total" xfId="1689"/>
    <cellStyle name="British Pound" xfId="1690"/>
    <cellStyle name="Buena" xfId="200"/>
    <cellStyle name="c" xfId="1691"/>
    <cellStyle name="Calc" xfId="201"/>
    <cellStyle name="Calc - Blue" xfId="202"/>
    <cellStyle name="Calc - Feed" xfId="203"/>
    <cellStyle name="Calc - Green" xfId="204"/>
    <cellStyle name="Calc - Grey" xfId="205"/>
    <cellStyle name="Calc - White" xfId="206"/>
    <cellStyle name="Calc Currency (0)" xfId="207"/>
    <cellStyle name="Calc Currency (0) 2" xfId="208"/>
    <cellStyle name="Calc Currency (0) 3" xfId="209"/>
    <cellStyle name="Calc Currency (0) 4" xfId="210"/>
    <cellStyle name="Calc Currency (0)_~9005576" xfId="211"/>
    <cellStyle name="Calc Currency (2)" xfId="1692"/>
    <cellStyle name="Calc Number" xfId="212"/>
    <cellStyle name="Calc Percent (0)" xfId="1693"/>
    <cellStyle name="Calc Percent (1)" xfId="1694"/>
    <cellStyle name="Calc Percent (1) 2" xfId="1695"/>
    <cellStyle name="Calc Percent (1)_Consolidated P&amp;L Jul" xfId="1696"/>
    <cellStyle name="Calc Percent (2)" xfId="1697"/>
    <cellStyle name="Calc Percent (2) 2" xfId="1698"/>
    <cellStyle name="Calc Percent (2)_Consolidated P&amp;L Jul" xfId="1699"/>
    <cellStyle name="Calc Units (0)" xfId="1700"/>
    <cellStyle name="Calc Units (1)" xfId="1701"/>
    <cellStyle name="Calc Units (2)" xfId="1702"/>
    <cellStyle name="Calcul" xfId="1703"/>
    <cellStyle name="CALCULATED" xfId="213"/>
    <cellStyle name="Calculation 2" xfId="214"/>
    <cellStyle name="Calculation 2 2" xfId="215"/>
    <cellStyle name="Calculation 2 3" xfId="216"/>
    <cellStyle name="Calculation 3" xfId="217"/>
    <cellStyle name="Cálculo" xfId="218"/>
    <cellStyle name="cárky [0]_CTD" xfId="219"/>
    <cellStyle name="čárky_01 - BusCase Voice_new_v4" xfId="1704"/>
    <cellStyle name="cárky_CTD" xfId="220"/>
    <cellStyle name="Case" xfId="1705"/>
    <cellStyle name="Cat title white end" xfId="1706"/>
    <cellStyle name="Celda de comprobación" xfId="221"/>
    <cellStyle name="Celda vinculada" xfId="222"/>
    <cellStyle name="Celkem" xfId="223"/>
    <cellStyle name="Cellule liée" xfId="1707"/>
    <cellStyle name="Center" xfId="1708"/>
    <cellStyle name="che" xfId="1709"/>
    <cellStyle name="CHECK" xfId="1710"/>
    <cellStyle name="Check 0,000" xfId="1711"/>
    <cellStyle name="Check Cell 2" xfId="224"/>
    <cellStyle name="Check Cell 2 2" xfId="225"/>
    <cellStyle name="Check Cell 2 3" xfId="226"/>
    <cellStyle name="Check Cell 3" xfId="227"/>
    <cellStyle name="Chybně" xfId="1712"/>
    <cellStyle name="ciarky [0]_OFFICE_" xfId="1713"/>
    <cellStyle name="ciarky_OFFICE_" xfId="1714"/>
    <cellStyle name="Číslo_# ##0" xfId="228"/>
    <cellStyle name="Col title" xfId="1715"/>
    <cellStyle name="Col title &quot;years&quot; (eg 4 years)" xfId="1716"/>
    <cellStyle name="Col title dates (m-y)" xfId="1717"/>
    <cellStyle name="Col title multplie" xfId="1718"/>
    <cellStyle name="Col title percent" xfId="1719"/>
    <cellStyle name="Col title year(eg 2004)" xfId="1720"/>
    <cellStyle name="Col title_SollIst" xfId="1721"/>
    <cellStyle name="ColHead" xfId="229"/>
    <cellStyle name="ColHeader" xfId="230"/>
    <cellStyle name="ColHeading" xfId="1722"/>
    <cellStyle name="Collegamento ipertestuale_PLDT" xfId="1723"/>
    <cellStyle name="ColLevel_1 2" xfId="231"/>
    <cellStyle name="Color_Anna" xfId="232"/>
    <cellStyle name="Column Title" xfId="1724"/>
    <cellStyle name="Column Title 2" xfId="1725"/>
    <cellStyle name="Comma [00]" xfId="1726"/>
    <cellStyle name="Comma [1]" xfId="1727"/>
    <cellStyle name="Comma 0" xfId="1728"/>
    <cellStyle name="Comma 0*" xfId="1729"/>
    <cellStyle name="Comma 0_070208 Titan - Bank Case final" xfId="1730"/>
    <cellStyle name="Comma 10" xfId="233"/>
    <cellStyle name="Comma 10 2" xfId="234"/>
    <cellStyle name="Comma 10 2 2" xfId="235"/>
    <cellStyle name="Comma 11" xfId="236"/>
    <cellStyle name="Comma 12" xfId="237"/>
    <cellStyle name="Comma 12 2" xfId="238"/>
    <cellStyle name="Comma 13" xfId="239"/>
    <cellStyle name="Comma 14" xfId="240"/>
    <cellStyle name="Comma 15" xfId="241"/>
    <cellStyle name="Comma 16" xfId="242"/>
    <cellStyle name="Comma 17" xfId="243"/>
    <cellStyle name="Comma 17 2" xfId="244"/>
    <cellStyle name="Comma 18" xfId="245"/>
    <cellStyle name="Comma 19" xfId="246"/>
    <cellStyle name="Comma 2" xfId="247"/>
    <cellStyle name="Comma 2 16" xfId="248"/>
    <cellStyle name="Comma 2 2" xfId="249"/>
    <cellStyle name="Comma 2 2 2" xfId="250"/>
    <cellStyle name="Comma 2 2 3" xfId="251"/>
    <cellStyle name="Comma 2 3" xfId="252"/>
    <cellStyle name="Comma 2 4" xfId="253"/>
    <cellStyle name="Comma 2 5" xfId="254"/>
    <cellStyle name="Comma 2 6" xfId="255"/>
    <cellStyle name="Comma 2_~6175390" xfId="256"/>
    <cellStyle name="Comma 20" xfId="257"/>
    <cellStyle name="Comma 21" xfId="258"/>
    <cellStyle name="Comma 22" xfId="259"/>
    <cellStyle name="Comma 23" xfId="260"/>
    <cellStyle name="Comma 24" xfId="261"/>
    <cellStyle name="Comma 25" xfId="262"/>
    <cellStyle name="Comma 26" xfId="263"/>
    <cellStyle name="Comma 3" xfId="264"/>
    <cellStyle name="Comma 3 2" xfId="265"/>
    <cellStyle name="Comma 3 2 2" xfId="266"/>
    <cellStyle name="Comma 4" xfId="267"/>
    <cellStyle name="Comma 4 2" xfId="268"/>
    <cellStyle name="Comma 5" xfId="269"/>
    <cellStyle name="Comma 5 2" xfId="270"/>
    <cellStyle name="Comma 5 3" xfId="271"/>
    <cellStyle name="Comma 6" xfId="272"/>
    <cellStyle name="Comma 6 2" xfId="273"/>
    <cellStyle name="Comma 6 3" xfId="274"/>
    <cellStyle name="Comma 6 4" xfId="275"/>
    <cellStyle name="Comma 7" xfId="276"/>
    <cellStyle name="Comma 7 2" xfId="277"/>
    <cellStyle name="Comma 8" xfId="278"/>
    <cellStyle name="Comma 9" xfId="279"/>
    <cellStyle name="Comma 9 2 2" xfId="280"/>
    <cellStyle name="Comma0" xfId="281"/>
    <cellStyle name="Comma0 - Style3" xfId="282"/>
    <cellStyle name="Commentaire" xfId="1731"/>
    <cellStyle name="Company" xfId="1732"/>
    <cellStyle name="Company 2" xfId="1733"/>
    <cellStyle name="Copied" xfId="283"/>
    <cellStyle name="Copied 2" xfId="284"/>
    <cellStyle name="Copied_Hunter 2009 R4 12.15.09 Actuals through Nov (version 2)" xfId="285"/>
    <cellStyle name="Cover Date" xfId="1734"/>
    <cellStyle name="Cover presentation title" xfId="286"/>
    <cellStyle name="Cover Subtitle" xfId="1735"/>
    <cellStyle name="Cover Title" xfId="1736"/>
    <cellStyle name="cross_pull" xfId="1737"/>
    <cellStyle name="cu" xfId="1738"/>
    <cellStyle name="cu 2" xfId="1739"/>
    <cellStyle name="cu_Consolidated P&amp;L Aug" xfId="1740"/>
    <cellStyle name="Cur" xfId="1741"/>
    <cellStyle name="CurRatio" xfId="1742"/>
    <cellStyle name="CurRatio 2" xfId="1743"/>
    <cellStyle name="Currency (0)" xfId="287"/>
    <cellStyle name="Currency (2)" xfId="288"/>
    <cellStyle name="Currency [00]" xfId="1744"/>
    <cellStyle name="Currency [1]" xfId="1745"/>
    <cellStyle name="Currency [2]" xfId="289"/>
    <cellStyle name="Currency 0" xfId="1746"/>
    <cellStyle name="Currency 2" xfId="290"/>
    <cellStyle name="Currency 2 2" xfId="291"/>
    <cellStyle name="Currency 3" xfId="292"/>
    <cellStyle name="Currency 4" xfId="293"/>
    <cellStyle name="Currency 4 2" xfId="294"/>
    <cellStyle name="Currency 5" xfId="295"/>
    <cellStyle name="Currency 6" xfId="296"/>
    <cellStyle name="Currency 7" xfId="297"/>
    <cellStyle name="Currency0" xfId="298"/>
    <cellStyle name="Currency-Denomination" xfId="1747"/>
    <cellStyle name="DATA_ENT" xfId="299"/>
    <cellStyle name="DATAENT" xfId="300"/>
    <cellStyle name="Date" xfId="301"/>
    <cellStyle name="Date (dd/mmm/yyyy)" xfId="1748"/>
    <cellStyle name="Date (mm/yyyy)" xfId="1749"/>
    <cellStyle name="DATE [dd/mm/yy]" xfId="1750"/>
    <cellStyle name="Date Aligned" xfId="1751"/>
    <cellStyle name="Date dd-mmm" xfId="1752"/>
    <cellStyle name="Date dd-mmm-yy" xfId="1753"/>
    <cellStyle name="Date mmm-yy" xfId="1754"/>
    <cellStyle name="Date Short" xfId="1755"/>
    <cellStyle name="Dates" xfId="1756"/>
    <cellStyle name="Date-Time" xfId="302"/>
    <cellStyle name="Datum" xfId="303"/>
    <cellStyle name="Datum 10" xfId="1757"/>
    <cellStyle name="Datum 11" xfId="1758"/>
    <cellStyle name="Datum 12" xfId="1759"/>
    <cellStyle name="Datum 8" xfId="1760"/>
    <cellStyle name="Datum 9" xfId="1761"/>
    <cellStyle name="Datum_C |Bilanz" xfId="1762"/>
    <cellStyle name="DatumMonat" xfId="1763"/>
    <cellStyle name="DatumVoll" xfId="1764"/>
    <cellStyle name="Datumvollständig" xfId="1765"/>
    <cellStyle name="Days [Eingabe]" xfId="1766"/>
    <cellStyle name="Days [Eingabe] 2" xfId="1767"/>
    <cellStyle name="Days [Eingabe]_Consolidated P&amp;L Aug" xfId="1768"/>
    <cellStyle name="Days_041221 VICTOR FinModel Group SG case 17" xfId="1769"/>
    <cellStyle name="DblLineDollarAcct" xfId="1770"/>
    <cellStyle name="DblLinePercent" xfId="1771"/>
    <cellStyle name="dd/mm" xfId="1772"/>
    <cellStyle name="Decimal 1" xfId="304"/>
    <cellStyle name="Decimal 2" xfId="305"/>
    <cellStyle name="Decimal 3" xfId="306"/>
    <cellStyle name="Decimal_0dp" xfId="1773"/>
    <cellStyle name="Deviant" xfId="1774"/>
    <cellStyle name="Dezimal 0,0" xfId="1775"/>
    <cellStyle name="Dezimal 0,0 2" xfId="1776"/>
    <cellStyle name="Dezimal 2" xfId="307"/>
    <cellStyle name="Dezimal 2 2" xfId="308"/>
    <cellStyle name="Dezimal 2 3" xfId="2092"/>
    <cellStyle name="Dezimal 3" xfId="309"/>
    <cellStyle name="Dezimal 4" xfId="310"/>
    <cellStyle name="Dezimal 5" xfId="1777"/>
    <cellStyle name="Dezimal 6" xfId="1778"/>
    <cellStyle name="Dezimal-Modell" xfId="1779"/>
    <cellStyle name="DM" xfId="1780"/>
    <cellStyle name="Dollar" xfId="1781"/>
    <cellStyle name="DollarAccounting" xfId="1782"/>
    <cellStyle name="Dollars" xfId="1783"/>
    <cellStyle name="Dotted Line" xfId="1784"/>
    <cellStyle name="Double" xfId="1785"/>
    <cellStyle name="Double Accounting" xfId="1786"/>
    <cellStyle name="DOWNFOOT" xfId="311"/>
    <cellStyle name="Dziesiętny [0]_laroux" xfId="312"/>
    <cellStyle name="Dziesiętny_laroux" xfId="313"/>
    <cellStyle name="Eingabe 2" xfId="1787"/>
    <cellStyle name="Eingabe 2 2" xfId="1788"/>
    <cellStyle name="Eingabe 2_Consolidated P&amp;L" xfId="1789"/>
    <cellStyle name="Eingabe 3" xfId="1790"/>
    <cellStyle name="Emphasis 1" xfId="314"/>
    <cellStyle name="Emphasis 2" xfId="315"/>
    <cellStyle name="Emphasis 3" xfId="316"/>
    <cellStyle name="Encabezado 4" xfId="317"/>
    <cellStyle name="Énfasis1" xfId="318"/>
    <cellStyle name="Énfasis2" xfId="319"/>
    <cellStyle name="Énfasis3" xfId="320"/>
    <cellStyle name="Énfasis4" xfId="321"/>
    <cellStyle name="Énfasis5" xfId="322"/>
    <cellStyle name="Énfasis6" xfId="323"/>
    <cellStyle name="Enter Currency (0)" xfId="1791"/>
    <cellStyle name="Enter Currency (2)" xfId="1792"/>
    <cellStyle name="Enter Units (0)" xfId="1793"/>
    <cellStyle name="Enter Units (1)" xfId="1794"/>
    <cellStyle name="Enter Units (2)" xfId="1795"/>
    <cellStyle name="Entered" xfId="324"/>
    <cellStyle name="Entered 2" xfId="325"/>
    <cellStyle name="Entered_Hunter 2009 R4 12.15.09 Actuals through Nov (version 2)" xfId="326"/>
    <cellStyle name="Entrada" xfId="327"/>
    <cellStyle name="Entrée" xfId="1796"/>
    <cellStyle name="Ergebnis 2" xfId="1797"/>
    <cellStyle name="Ergebnis 2 2" xfId="1798"/>
    <cellStyle name="Ergebnis 2_Consolidated P&amp;L" xfId="1799"/>
    <cellStyle name="Ergebnis 3" xfId="1800"/>
    <cellStyle name="Erklärender Text 2" xfId="1801"/>
    <cellStyle name="Erklärender Text 2 2" xfId="1802"/>
    <cellStyle name="Erklärender Text 2_Consolidated P&amp;L" xfId="1803"/>
    <cellStyle name="Erklärender Text 3" xfId="1804"/>
    <cellStyle name="ET měna" xfId="328"/>
    <cellStyle name="ET procenta" xfId="329"/>
    <cellStyle name="Euro" xfId="330"/>
    <cellStyle name="Euro 2" xfId="331"/>
    <cellStyle name="Euro 3" xfId="332"/>
    <cellStyle name="Euro 4" xfId="333"/>
    <cellStyle name="Euro Mio." xfId="1805"/>
    <cellStyle name="Euro_(EU  ROW COGS ANDERE)Umsatzplanung EU ROW 09_2006" xfId="1806"/>
    <cellStyle name="Exception" xfId="334"/>
    <cellStyle name="Explanatory Text 2" xfId="335"/>
    <cellStyle name="Explanatory Text 2 2" xfId="336"/>
    <cellStyle name="Explanatory Text 2 3" xfId="337"/>
    <cellStyle name="Explanatory Text 3" xfId="338"/>
    <cellStyle name="EY Narrative text" xfId="1807"/>
    <cellStyle name="EY%colcalc" xfId="1808"/>
    <cellStyle name="EY%input" xfId="1809"/>
    <cellStyle name="EY%rowcalc" xfId="1810"/>
    <cellStyle name="EY0dp" xfId="339"/>
    <cellStyle name="EY1dp" xfId="340"/>
    <cellStyle name="EY1dp 2" xfId="4"/>
    <cellStyle name="EY2dp" xfId="1811"/>
    <cellStyle name="EY3dp" xfId="1812"/>
    <cellStyle name="EYChartTitle" xfId="1813"/>
    <cellStyle name="EYColumnHeading" xfId="341"/>
    <cellStyle name="EYColumnHeadingItalic" xfId="1814"/>
    <cellStyle name="EYCoverDatabookName" xfId="1815"/>
    <cellStyle name="EYCoverDate" xfId="1816"/>
    <cellStyle name="EYCoverDraft" xfId="1817"/>
    <cellStyle name="EYCoverProjectName" xfId="1818"/>
    <cellStyle name="EYCurrency" xfId="342"/>
    <cellStyle name="EYHeading1" xfId="1819"/>
    <cellStyle name="EYheading2" xfId="1820"/>
    <cellStyle name="EYheading3" xfId="1821"/>
    <cellStyle name="EYInputNormal" xfId="1822"/>
    <cellStyle name="EYInputNormal 2" xfId="1823"/>
    <cellStyle name="EYInputNormal_SollIst" xfId="1824"/>
    <cellStyle name="EYNotes" xfId="343"/>
    <cellStyle name="EYNotesHeading" xfId="344"/>
    <cellStyle name="EYnumber" xfId="1825"/>
    <cellStyle name="EYSectionHeading" xfId="1826"/>
    <cellStyle name="EYSheetHeader1" xfId="1827"/>
    <cellStyle name="EYSheetHeading" xfId="1828"/>
    <cellStyle name="EYsmallheading" xfId="1829"/>
    <cellStyle name="EYSource" xfId="1830"/>
    <cellStyle name="EYSubtotal" xfId="1831"/>
    <cellStyle name="EYtext" xfId="345"/>
    <cellStyle name="EYtext 2" xfId="3"/>
    <cellStyle name="EYtextbold" xfId="346"/>
    <cellStyle name="EYtextbolditalic" xfId="1832"/>
    <cellStyle name="EYtextitalic" xfId="347"/>
    <cellStyle name="Ezres [0]_OFFICE_" xfId="1833"/>
    <cellStyle name="Ezres_OFFICE_" xfId="1834"/>
    <cellStyle name="Factor" xfId="1835"/>
    <cellStyle name="Feeder Field" xfId="348"/>
    <cellStyle name="Feeder Field - Light" xfId="349"/>
    <cellStyle name="Fest" xfId="1836"/>
    <cellStyle name="Fixed" xfId="350"/>
    <cellStyle name="Fixed 2" xfId="1837"/>
    <cellStyle name="Fixed_Consolidated P&amp;L Jul" xfId="1838"/>
    <cellStyle name="Footer SBILogo1" xfId="1839"/>
    <cellStyle name="Footer SBILogo2" xfId="1840"/>
    <cellStyle name="Footnote" xfId="1841"/>
    <cellStyle name="Footnote Reference" xfId="1842"/>
    <cellStyle name="Footnote_comments" xfId="1843"/>
    <cellStyle name="Forecast Cell Column Heading" xfId="1844"/>
    <cellStyle name="Forecast Style" xfId="1845"/>
    <cellStyle name="Formeln" xfId="1846"/>
    <cellStyle name="Gesamt" xfId="1847"/>
    <cellStyle name="Good 2" xfId="351"/>
    <cellStyle name="Good 2 2" xfId="352"/>
    <cellStyle name="Good 2 3" xfId="353"/>
    <cellStyle name="Good 3" xfId="354"/>
    <cellStyle name="Grey" xfId="355"/>
    <cellStyle name="Greyed out" xfId="356"/>
    <cellStyle name="GSM_Barva" xfId="357"/>
    <cellStyle name="Gut 2" xfId="1848"/>
    <cellStyle name="Gut 2 2" xfId="1849"/>
    <cellStyle name="Gut 2_Consolidated P&amp;L" xfId="1850"/>
    <cellStyle name="Gut 3" xfId="1851"/>
    <cellStyle name="Hard Percent" xfId="1852"/>
    <cellStyle name="Header" xfId="358"/>
    <cellStyle name="Header 2" xfId="359"/>
    <cellStyle name="Header Draft Stamp" xfId="1853"/>
    <cellStyle name="Header_~6175390" xfId="360"/>
    <cellStyle name="Header1" xfId="361"/>
    <cellStyle name="Header2" xfId="362"/>
    <cellStyle name="heading" xfId="1854"/>
    <cellStyle name="Heading 1 2" xfId="363"/>
    <cellStyle name="Heading 1 2 2" xfId="364"/>
    <cellStyle name="Heading 1 2 3" xfId="365"/>
    <cellStyle name="Heading 1 3" xfId="366"/>
    <cellStyle name="Heading 1 Above" xfId="1855"/>
    <cellStyle name="Heading 1+" xfId="1856"/>
    <cellStyle name="heading 10" xfId="1857"/>
    <cellStyle name="Heading 2 2" xfId="367"/>
    <cellStyle name="Heading 2 2 2" xfId="368"/>
    <cellStyle name="Heading 2 2 3" xfId="369"/>
    <cellStyle name="Heading 2 3" xfId="370"/>
    <cellStyle name="Heading 2 Below" xfId="1858"/>
    <cellStyle name="Heading 2+" xfId="1859"/>
    <cellStyle name="Heading 3 2" xfId="371"/>
    <cellStyle name="Heading 3 2 2" xfId="372"/>
    <cellStyle name="Heading 3 2 3" xfId="373"/>
    <cellStyle name="Heading 3 3" xfId="374"/>
    <cellStyle name="Heading 3+" xfId="1860"/>
    <cellStyle name="Heading 4 2" xfId="375"/>
    <cellStyle name="Heading 4 2 2" xfId="376"/>
    <cellStyle name="Heading 4 2 3" xfId="377"/>
    <cellStyle name="Heading 4 3" xfId="378"/>
    <cellStyle name="heading 5" xfId="1861"/>
    <cellStyle name="heading 6" xfId="1862"/>
    <cellStyle name="heading 7" xfId="1863"/>
    <cellStyle name="heading 8" xfId="1864"/>
    <cellStyle name="heading 9" xfId="1865"/>
    <cellStyle name="Heading bar" xfId="1866"/>
    <cellStyle name="heading info" xfId="1867"/>
    <cellStyle name="heading info 2" xfId="1868"/>
    <cellStyle name="heading info 2 2" xfId="1869"/>
    <cellStyle name="heading info 3" xfId="1870"/>
    <cellStyle name="heading info 3 2" xfId="1871"/>
    <cellStyle name="heading info 4" xfId="1872"/>
    <cellStyle name="heading info 4 2" xfId="1873"/>
    <cellStyle name="heading info 5" xfId="1874"/>
    <cellStyle name="heading info 5 2" xfId="1875"/>
    <cellStyle name="heading info 6" xfId="1876"/>
    <cellStyle name="heading info 6 2" xfId="1877"/>
    <cellStyle name="heading info 7" xfId="1878"/>
    <cellStyle name="Heading page" xfId="1879"/>
    <cellStyle name="Heading1" xfId="379"/>
    <cellStyle name="Heading1 2" xfId="1880"/>
    <cellStyle name="Heading2" xfId="380"/>
    <cellStyle name="Heading2 2" xfId="1881"/>
    <cellStyle name="Heading2_Consolidated P&amp;L Jul" xfId="1882"/>
    <cellStyle name="HeadingS" xfId="1883"/>
    <cellStyle name="HeadingS 2" xfId="1884"/>
    <cellStyle name="HIGHLIGHT" xfId="1885"/>
    <cellStyle name="Hyperlink 2" xfId="381"/>
    <cellStyle name="Hyperlink 2 2" xfId="1886"/>
    <cellStyle name="Hyperlink 3" xfId="382"/>
    <cellStyle name="Hypertextový odkaz_OFFICE_" xfId="1887"/>
    <cellStyle name="IN [0.0 / Fett]" xfId="1888"/>
    <cellStyle name="IN [0.0%]" xfId="1889"/>
    <cellStyle name="IN [0.0]" xfId="1890"/>
    <cellStyle name="IN [0.00%]" xfId="1891"/>
    <cellStyle name="IN [0.00]" xfId="1892"/>
    <cellStyle name="IN [7 Font/Fett]" xfId="1893"/>
    <cellStyle name="IN [7 Font/Kursiv]" xfId="1894"/>
    <cellStyle name="IN [7 Font]" xfId="1895"/>
    <cellStyle name="IN [bbs]" xfId="1896"/>
    <cellStyle name="IN [x.xx]" xfId="1897"/>
    <cellStyle name="Incorrecto" xfId="383"/>
    <cellStyle name="Indented" xfId="1898"/>
    <cellStyle name="Input %" xfId="384"/>
    <cellStyle name="Input [yellow]" xfId="385"/>
    <cellStyle name="Input 1" xfId="386"/>
    <cellStyle name="Input 1 - Light" xfId="387"/>
    <cellStyle name="Input 2" xfId="388"/>
    <cellStyle name="Input 2 2" xfId="389"/>
    <cellStyle name="Input 2 3" xfId="390"/>
    <cellStyle name="Input 3" xfId="391"/>
    <cellStyle name="Input dates" xfId="1899"/>
    <cellStyle name="Input Kunde" xfId="1900"/>
    <cellStyle name="Input multiple" xfId="1901"/>
    <cellStyle name="Input normal" xfId="1902"/>
    <cellStyle name="Input percent" xfId="1903"/>
    <cellStyle name="Input Verfasser" xfId="1904"/>
    <cellStyle name="Input years" xfId="1905"/>
    <cellStyle name="input%" xfId="1906"/>
    <cellStyle name="Inputfeld" xfId="1907"/>
    <cellStyle name="Inputzelle" xfId="1908"/>
    <cellStyle name="Insatisfaisant" xfId="1909"/>
    <cellStyle name="Italic" xfId="392"/>
    <cellStyle name="Item" xfId="1910"/>
    <cellStyle name="Item 2" xfId="1911"/>
    <cellStyle name="ItemTypeClass" xfId="1912"/>
    <cellStyle name="ItemTypeClass 2" xfId="1913"/>
    <cellStyle name="ItemTypeClass_Consolidated P&amp;L Jul" xfId="1914"/>
    <cellStyle name="IVB" xfId="1915"/>
    <cellStyle name="IVB 2" xfId="1916"/>
    <cellStyle name="Jahr" xfId="1917"/>
    <cellStyle name="Jahr (aktuell)" xfId="1918"/>
    <cellStyle name="Jahr (erwartet)" xfId="1919"/>
    <cellStyle name="Jahr_Bewertung Summary" xfId="1920"/>
    <cellStyle name="Komma 2" xfId="1921"/>
    <cellStyle name="Komma 3" xfId="1922"/>
    <cellStyle name="Komma0" xfId="1923"/>
    <cellStyle name="Kontrolní buňka" xfId="1924"/>
    <cellStyle name="KPMG Heading 1" xfId="393"/>
    <cellStyle name="KPMG Heading 2" xfId="394"/>
    <cellStyle name="KPMG Heading 3" xfId="395"/>
    <cellStyle name="KPMG Heading 4" xfId="396"/>
    <cellStyle name="KPMG Normal" xfId="397"/>
    <cellStyle name="KPMG Normal Text" xfId="398"/>
    <cellStyle name="KPMGcolheader" xfId="399"/>
    <cellStyle name="KPMGnormal" xfId="400"/>
    <cellStyle name="KPMGnormalindent" xfId="401"/>
    <cellStyle name="KPMGnormalindent2" xfId="402"/>
    <cellStyle name="KPMGnumber" xfId="403"/>
    <cellStyle name="KPMGpercent" xfId="404"/>
    <cellStyle name="KPMGpercentrow" xfId="405"/>
    <cellStyle name="KPMGsubheader" xfId="406"/>
    <cellStyle name="kursiv unterstrichen" xfId="1925"/>
    <cellStyle name="Label" xfId="1926"/>
    <cellStyle name="left" xfId="407"/>
    <cellStyle name="Lien hypertexte" xfId="1927"/>
    <cellStyle name="Lien hypertexte 2" xfId="1928"/>
    <cellStyle name="Link Currency (0)" xfId="1929"/>
    <cellStyle name="Link Currency (2)" xfId="1930"/>
    <cellStyle name="Link Units (0)" xfId="1931"/>
    <cellStyle name="Link Units (1)" xfId="1932"/>
    <cellStyle name="Link Units (2)" xfId="1933"/>
    <cellStyle name="Linked Cell 2" xfId="408"/>
    <cellStyle name="Linked Cell 2 2" xfId="409"/>
    <cellStyle name="Linked Cell 2 3" xfId="410"/>
    <cellStyle name="Linked Cell 3" xfId="411"/>
    <cellStyle name="LTM Cell Column Heading" xfId="1934"/>
    <cellStyle name="m?ny_0f83zm4yytAvDZPSbNxjaUl2F" xfId="412"/>
    <cellStyle name="M·na" xfId="413"/>
    <cellStyle name="m²" xfId="1935"/>
    <cellStyle name="Margin" xfId="1936"/>
    <cellStyle name="Margin 2" xfId="1937"/>
    <cellStyle name="meny_CTD" xfId="414"/>
    <cellStyle name="MF" xfId="1938"/>
    <cellStyle name="Migliaia (0)_Cartel3" xfId="1939"/>
    <cellStyle name="Migliaia_AdR prelim valuation 010130 base case Ver5 Final" xfId="1940"/>
    <cellStyle name="Millares [0]_ActionPlanNew" xfId="1941"/>
    <cellStyle name="Millares_~4850001" xfId="1942"/>
    <cellStyle name="Milliers [0]_01 Dossier Budget V1 BU01.xls Graphique 1" xfId="1943"/>
    <cellStyle name="Milliers_01 Dossier Budget V1 BU01.xls Graphique 1" xfId="1944"/>
    <cellStyle name="Millions [1]" xfId="1945"/>
    <cellStyle name="MLComma0" xfId="1946"/>
    <cellStyle name="MLPercent0" xfId="1947"/>
    <cellStyle name="Model" xfId="1948"/>
    <cellStyle name="Moneda [0]_ActionPlanNew" xfId="1949"/>
    <cellStyle name="Moneda_ActionPlanNew" xfId="1950"/>
    <cellStyle name="Monétaire [0]_01 Dossier Budget V1 BU01.xls Graphique 1" xfId="1951"/>
    <cellStyle name="Monétaire_01 Dossier Budget V1 BU01.xls Graphique 1" xfId="1952"/>
    <cellStyle name="Month" xfId="415"/>
    <cellStyle name="Multiple" xfId="1953"/>
    <cellStyle name="Multiple [0]" xfId="1954"/>
    <cellStyle name="Multiple [1]" xfId="1955"/>
    <cellStyle name="Multiple [1] 2" xfId="1956"/>
    <cellStyle name="Multiple [x.x/Fett]" xfId="1957"/>
    <cellStyle name="Multiple [x.x]" xfId="1958"/>
    <cellStyle name="Multiple 0,0x" xfId="1959"/>
    <cellStyle name="Multiple Cell Column Heading" xfId="1960"/>
    <cellStyle name="Multiple_070222 Titan - covenant calculation (final)_banks" xfId="1961"/>
    <cellStyle name="Mutiple [x.x]" xfId="1962"/>
    <cellStyle name="Mutiple [x.xx]" xfId="1963"/>
    <cellStyle name="n" xfId="416"/>
    <cellStyle name="Nadpis 1" xfId="1964"/>
    <cellStyle name="Nadpis 2" xfId="1965"/>
    <cellStyle name="Nadpis 3" xfId="1966"/>
    <cellStyle name="Nadpis 4" xfId="1967"/>
    <cellStyle name="Nadpis1" xfId="417"/>
    <cellStyle name="Nadpis2" xfId="418"/>
    <cellStyle name="Named Range" xfId="419"/>
    <cellStyle name="Named Range Tag" xfId="420"/>
    <cellStyle name="Names" xfId="1968"/>
    <cellStyle name="Název" xfId="1969"/>
    <cellStyle name="Neutral 10" xfId="1970"/>
    <cellStyle name="Neutral 11" xfId="1971"/>
    <cellStyle name="Neutral 12" xfId="1972"/>
    <cellStyle name="Neutral 13" xfId="1973"/>
    <cellStyle name="Neutral 2" xfId="421"/>
    <cellStyle name="Neutral 2 2" xfId="422"/>
    <cellStyle name="Neutral 2 3" xfId="423"/>
    <cellStyle name="Neutral 2_Consolidated P&amp;L" xfId="1974"/>
    <cellStyle name="Neutral 3" xfId="424"/>
    <cellStyle name="Neutral 4" xfId="1975"/>
    <cellStyle name="Neutral 5" xfId="1976"/>
    <cellStyle name="Neutral 6" xfId="1977"/>
    <cellStyle name="Neutral 7" xfId="1978"/>
    <cellStyle name="Neutral 8" xfId="1979"/>
    <cellStyle name="Neutral 9" xfId="1980"/>
    <cellStyle name="Neutrální" xfId="1981"/>
    <cellStyle name="Neutre" xfId="1982"/>
    <cellStyle name="NMT_Barva" xfId="425"/>
    <cellStyle name="no dec" xfId="1983"/>
    <cellStyle name="no dec 2" xfId="1984"/>
    <cellStyle name="Non défini" xfId="426"/>
    <cellStyle name="norm?ln?_?.Bud.-D98-kont.(SAG)" xfId="427"/>
    <cellStyle name="Normal" xfId="0" builtinId="0"/>
    <cellStyle name="Normal - Style1" xfId="428"/>
    <cellStyle name="Normal 0.0;(0.0)" xfId="1985"/>
    <cellStyle name="Normal 10" xfId="429"/>
    <cellStyle name="Normal 10 10 8" xfId="430"/>
    <cellStyle name="Normal 10 10 8 2" xfId="431"/>
    <cellStyle name="Normal 10 2" xfId="432"/>
    <cellStyle name="Normal 10 2 2" xfId="433"/>
    <cellStyle name="Normal 10 3" xfId="434"/>
    <cellStyle name="Normal 10 4" xfId="435"/>
    <cellStyle name="Normal 10 5" xfId="436"/>
    <cellStyle name="Normal 10 6" xfId="437"/>
    <cellStyle name="Normal 11" xfId="438"/>
    <cellStyle name="Normal 12" xfId="439"/>
    <cellStyle name="Normal 13" xfId="440"/>
    <cellStyle name="Normal 14" xfId="441"/>
    <cellStyle name="Normal 15" xfId="442"/>
    <cellStyle name="Normal 16" xfId="443"/>
    <cellStyle name="Normal 16 2" xfId="444"/>
    <cellStyle name="Normal 16 3" xfId="445"/>
    <cellStyle name="Normal 17" xfId="446"/>
    <cellStyle name="Normal 17 2" xfId="447"/>
    <cellStyle name="Normal 18" xfId="448"/>
    <cellStyle name="Normal 18 2" xfId="449"/>
    <cellStyle name="Normal 19" xfId="450"/>
    <cellStyle name="Normal 2" xfId="2"/>
    <cellStyle name="Normal 2 15" xfId="451"/>
    <cellStyle name="Normal 2 2" xfId="452"/>
    <cellStyle name="Normal 2 2 2" xfId="453"/>
    <cellStyle name="Normal 2 2 3" xfId="454"/>
    <cellStyle name="Normal 2 2 4" xfId="455"/>
    <cellStyle name="Normal 2 3" xfId="456"/>
    <cellStyle name="Normal 2 3 2" xfId="457"/>
    <cellStyle name="Normal 2 4" xfId="458"/>
    <cellStyle name="Normal 2 5" xfId="459"/>
    <cellStyle name="Normal 2 6" xfId="460"/>
    <cellStyle name="Normal 2 7" xfId="461"/>
    <cellStyle name="Normal 2 8" xfId="462"/>
    <cellStyle name="Normal 2 9" xfId="463"/>
    <cellStyle name="Normal 2_~6175390" xfId="464"/>
    <cellStyle name="Normal 20" xfId="465"/>
    <cellStyle name="Normal 21" xfId="466"/>
    <cellStyle name="Normal 21 2" xfId="467"/>
    <cellStyle name="Normal 21 3" xfId="468"/>
    <cellStyle name="Normal 22" xfId="469"/>
    <cellStyle name="Normal 23" xfId="470"/>
    <cellStyle name="Normal 23 2" xfId="471"/>
    <cellStyle name="Normal 24" xfId="472"/>
    <cellStyle name="Normal 24 2" xfId="473"/>
    <cellStyle name="Normal 24 3" xfId="474"/>
    <cellStyle name="Normal 25" xfId="475"/>
    <cellStyle name="Normal 25 2" xfId="476"/>
    <cellStyle name="Normal 25 3" xfId="477"/>
    <cellStyle name="Normal 250" xfId="478"/>
    <cellStyle name="Normal 26" xfId="479"/>
    <cellStyle name="Normal 26 2" xfId="480"/>
    <cellStyle name="Normal 26 3" xfId="481"/>
    <cellStyle name="Normal 27" xfId="482"/>
    <cellStyle name="Normal 28" xfId="483"/>
    <cellStyle name="Normal 29" xfId="484"/>
    <cellStyle name="Normal 3" xfId="485"/>
    <cellStyle name="Normal 3 2" xfId="486"/>
    <cellStyle name="Normal 3 3" xfId="487"/>
    <cellStyle name="Normal 3 3 2" xfId="488"/>
    <cellStyle name="Normal 3 3 3" xfId="489"/>
    <cellStyle name="Normal 3 4" xfId="490"/>
    <cellStyle name="Normal 3 5" xfId="491"/>
    <cellStyle name="Normal 3 5 2" xfId="492"/>
    <cellStyle name="Normal 3 6" xfId="493"/>
    <cellStyle name="Normal 30" xfId="494"/>
    <cellStyle name="Normal 30 2" xfId="495"/>
    <cellStyle name="Normal 30 3" xfId="496"/>
    <cellStyle name="Normal 30 4" xfId="497"/>
    <cellStyle name="Normal 31" xfId="498"/>
    <cellStyle name="Normal 31 2" xfId="499"/>
    <cellStyle name="Normal 31 3" xfId="500"/>
    <cellStyle name="Normal 31 4" xfId="501"/>
    <cellStyle name="Normal 32" xfId="502"/>
    <cellStyle name="Normal 33" xfId="503"/>
    <cellStyle name="Normal 34" xfId="504"/>
    <cellStyle name="Normal 34 2" xfId="505"/>
    <cellStyle name="Normal 34 3" xfId="506"/>
    <cellStyle name="Normal 34 4" xfId="507"/>
    <cellStyle name="Normal 35" xfId="508"/>
    <cellStyle name="Normal 35 2" xfId="509"/>
    <cellStyle name="Normal 35 2 2" xfId="510"/>
    <cellStyle name="Normal 36" xfId="511"/>
    <cellStyle name="Normal 37" xfId="512"/>
    <cellStyle name="Normal 38" xfId="513"/>
    <cellStyle name="Normal 39" xfId="514"/>
    <cellStyle name="Normal 39 2" xfId="515"/>
    <cellStyle name="Normal 4" xfId="516"/>
    <cellStyle name="Normal 4 2" xfId="517"/>
    <cellStyle name="Normal 4 2 2" xfId="518"/>
    <cellStyle name="Normal 4 3" xfId="519"/>
    <cellStyle name="Normal 40" xfId="520"/>
    <cellStyle name="Normal 40 2" xfId="521"/>
    <cellStyle name="Normal 41" xfId="522"/>
    <cellStyle name="Normal 42" xfId="523"/>
    <cellStyle name="Normal 43" xfId="524"/>
    <cellStyle name="Normal 44" xfId="525"/>
    <cellStyle name="Normal 45" xfId="526"/>
    <cellStyle name="Normal 5" xfId="527"/>
    <cellStyle name="Normal 5 2" xfId="528"/>
    <cellStyle name="Normal 5 3" xfId="1986"/>
    <cellStyle name="Normal 5 4" xfId="1987"/>
    <cellStyle name="Normal 5_CF Reconciliation_2010 Flash &amp; Budget (MD format)" xfId="529"/>
    <cellStyle name="Normal 55" xfId="530"/>
    <cellStyle name="Normal 55 2" xfId="531"/>
    <cellStyle name="Normal 56" xfId="532"/>
    <cellStyle name="Normal 6" xfId="533"/>
    <cellStyle name="Normal 6 2" xfId="534"/>
    <cellStyle name="Normal 6 3" xfId="535"/>
    <cellStyle name="Normal 6 4" xfId="536"/>
    <cellStyle name="Normal 7" xfId="537"/>
    <cellStyle name="Normal 7 2" xfId="538"/>
    <cellStyle name="Normal 7 3" xfId="539"/>
    <cellStyle name="Normal 8" xfId="540"/>
    <cellStyle name="Normal 8 2" xfId="541"/>
    <cellStyle name="Normal 9" xfId="542"/>
    <cellStyle name="Normal 9 2" xfId="543"/>
    <cellStyle name="Normal millions" xfId="1988"/>
    <cellStyle name="Normal no decimal" xfId="1989"/>
    <cellStyle name="Normal thousands" xfId="1990"/>
    <cellStyle name="Normal two decimals" xfId="1991"/>
    <cellStyle name="Normál_19062008_Forecast_Gery" xfId="1992"/>
    <cellStyle name="Normale 2" xfId="544"/>
    <cellStyle name="Normale_AAON stpck price" xfId="1993"/>
    <cellStyle name="NormalGB" xfId="1994"/>
    <cellStyle name="Normall" xfId="1995"/>
    <cellStyle name="normální 2" xfId="1996"/>
    <cellStyle name="normální_01 - adslONE_BusCase_v17" xfId="1997"/>
    <cellStyle name="Normalny_56.Podstawowe dane o woj.(1)" xfId="1998"/>
    <cellStyle name="Notas" xfId="545"/>
    <cellStyle name="Note 10" xfId="546"/>
    <cellStyle name="Note 10 2" xfId="547"/>
    <cellStyle name="Note 11" xfId="548"/>
    <cellStyle name="Note 11 2" xfId="549"/>
    <cellStyle name="Note 12" xfId="550"/>
    <cellStyle name="Note 13" xfId="551"/>
    <cellStyle name="Note 14" xfId="552"/>
    <cellStyle name="Note 15" xfId="553"/>
    <cellStyle name="Note 16" xfId="554"/>
    <cellStyle name="Note 2" xfId="555"/>
    <cellStyle name="Note 2 2" xfId="556"/>
    <cellStyle name="Note 2 3" xfId="557"/>
    <cellStyle name="Note 3" xfId="558"/>
    <cellStyle name="Note 3 2" xfId="559"/>
    <cellStyle name="Note 4" xfId="560"/>
    <cellStyle name="Note 4 2" xfId="561"/>
    <cellStyle name="Note 5" xfId="562"/>
    <cellStyle name="Note 5 2" xfId="563"/>
    <cellStyle name="Note 6" xfId="564"/>
    <cellStyle name="Note 6 2" xfId="565"/>
    <cellStyle name="Note 7" xfId="566"/>
    <cellStyle name="Note 7 2" xfId="567"/>
    <cellStyle name="Note 8" xfId="568"/>
    <cellStyle name="Note 8 2" xfId="569"/>
    <cellStyle name="Note 9" xfId="570"/>
    <cellStyle name="Note 9 2" xfId="571"/>
    <cellStyle name="Notes" xfId="1999"/>
    <cellStyle name="Notiz 2" xfId="2000"/>
    <cellStyle name="Notiz 2 2" xfId="2001"/>
    <cellStyle name="Notiz 2_Consolidated P&amp;L" xfId="2002"/>
    <cellStyle name="Notiz 3" xfId="2003"/>
    <cellStyle name="Nr." xfId="572"/>
    <cellStyle name="Number" xfId="573"/>
    <cellStyle name="Numbers Normal" xfId="2004"/>
    <cellStyle name="NumHeader" xfId="574"/>
    <cellStyle name="NumHeader 2" xfId="575"/>
    <cellStyle name="NumHeader_~6175390" xfId="576"/>
    <cellStyle name="Output 2" xfId="577"/>
    <cellStyle name="Output 2 2" xfId="578"/>
    <cellStyle name="Output 2 3" xfId="579"/>
    <cellStyle name="Output 3" xfId="580"/>
    <cellStyle name="Outputfeld" xfId="2005"/>
    <cellStyle name="OV" xfId="2006"/>
    <cellStyle name="OV 2" xfId="2007"/>
    <cellStyle name="p1" xfId="2008"/>
    <cellStyle name="Page Number" xfId="2009"/>
    <cellStyle name="ParaBirimi [0]_Ausland 98" xfId="2010"/>
    <cellStyle name="ParaBirimi_Ausland 98" xfId="2011"/>
    <cellStyle name="parité" xfId="2012"/>
    <cellStyle name="PB Table Heading" xfId="2013"/>
    <cellStyle name="PB Table Highlight1" xfId="2014"/>
    <cellStyle name="PB Table Highlight2" xfId="2015"/>
    <cellStyle name="PB Table Highlight3" xfId="2016"/>
    <cellStyle name="PB Table Standard Row" xfId="2017"/>
    <cellStyle name="PB Table Subtotal Row" xfId="2018"/>
    <cellStyle name="PB Table Total Row" xfId="2019"/>
    <cellStyle name="Pénznem [0]_OFFICE_" xfId="2020"/>
    <cellStyle name="Pénznem_OFFICE_" xfId="2021"/>
    <cellStyle name="Percen - Style2" xfId="581"/>
    <cellStyle name="Percent" xfId="1" builtinId="5"/>
    <cellStyle name="Percent ()" xfId="582"/>
    <cellStyle name="Percent (0)" xfId="583"/>
    <cellStyle name="Percent (1)" xfId="584"/>
    <cellStyle name="Percent [0.0%]" xfId="2022"/>
    <cellStyle name="Percent [0]" xfId="2023"/>
    <cellStyle name="Percent [0] 2" xfId="2024"/>
    <cellStyle name="Percent [00]" xfId="2025"/>
    <cellStyle name="Percent [00] 2" xfId="2026"/>
    <cellStyle name="Percent [1]" xfId="2027"/>
    <cellStyle name="Percent [1] [Eingabe]" xfId="2028"/>
    <cellStyle name="Percent [1] Eingabe" xfId="2029"/>
    <cellStyle name="Percent [1] text" xfId="2030"/>
    <cellStyle name="Percent [1]_060415 Football field vers03" xfId="2031"/>
    <cellStyle name="Percent [2]" xfId="585"/>
    <cellStyle name="Percent [2] 2" xfId="586"/>
    <cellStyle name="Percent [2] 3" xfId="587"/>
    <cellStyle name="Percent [2] 4" xfId="588"/>
    <cellStyle name="Percent 1" xfId="589"/>
    <cellStyle name="Percent 10" xfId="590"/>
    <cellStyle name="Percent 11" xfId="591"/>
    <cellStyle name="Percent 12" xfId="592"/>
    <cellStyle name="Percent 13" xfId="593"/>
    <cellStyle name="Percent 14" xfId="594"/>
    <cellStyle name="Percent 1pt" xfId="595"/>
    <cellStyle name="Percent 2" xfId="596"/>
    <cellStyle name="Percent 2 2" xfId="597"/>
    <cellStyle name="Percent 2 2 2" xfId="598"/>
    <cellStyle name="Percent 2 3" xfId="599"/>
    <cellStyle name="Percent 2 3 2" xfId="600"/>
    <cellStyle name="Percent 2 3 3" xfId="601"/>
    <cellStyle name="Percent 2 4" xfId="602"/>
    <cellStyle name="Percent 2 5" xfId="603"/>
    <cellStyle name="Percent 2 6" xfId="604"/>
    <cellStyle name="Percent 3" xfId="605"/>
    <cellStyle name="Percent 3 2" xfId="606"/>
    <cellStyle name="Percent 4" xfId="607"/>
    <cellStyle name="Percent 5" xfId="608"/>
    <cellStyle name="Percent 5 2" xfId="609"/>
    <cellStyle name="Percent 6" xfId="610"/>
    <cellStyle name="Percent 6 2" xfId="611"/>
    <cellStyle name="Percent 7" xfId="612"/>
    <cellStyle name="Percent 8" xfId="613"/>
    <cellStyle name="Percent 9" xfId="614"/>
    <cellStyle name="PercentChange" xfId="2032"/>
    <cellStyle name="PercentChange 2" xfId="2033"/>
    <cellStyle name="Percentuale_AAON_summary_Kevin" xfId="2034"/>
    <cellStyle name="Pevn?" xfId="615"/>
    <cellStyle name="Pevní" xfId="616"/>
    <cellStyle name="Popis" xfId="2035"/>
    <cellStyle name="PosBerechnung" xfId="2036"/>
    <cellStyle name="PosNr" xfId="2037"/>
    <cellStyle name="PosNr2" xfId="2038"/>
    <cellStyle name="pound" xfId="2039"/>
    <cellStyle name="Poznámka" xfId="2040"/>
    <cellStyle name="PrePop Currency (0)" xfId="2041"/>
    <cellStyle name="PrePop Currency (2)" xfId="2042"/>
    <cellStyle name="PrePop Units (0)" xfId="2043"/>
    <cellStyle name="PrePop Units (1)" xfId="2044"/>
    <cellStyle name="PrePop Units (2)" xfId="2045"/>
    <cellStyle name="Price" xfId="2046"/>
    <cellStyle name="procent 2" xfId="2047"/>
    <cellStyle name="Procenta" xfId="617"/>
    <cellStyle name="Profit figure" xfId="2048"/>
    <cellStyle name="Profit figure 2" xfId="2049"/>
    <cellStyle name="Propojená buňka" xfId="2050"/>
    <cellStyle name="Proz. 0St__gr" xfId="2051"/>
    <cellStyle name="Proz. 2St__gr" xfId="2052"/>
    <cellStyle name="Proz.0_stellig" xfId="2053"/>
    <cellStyle name="Proz.2_stellig" xfId="2054"/>
    <cellStyle name="Prozent [0.0%]" xfId="2055"/>
    <cellStyle name="Prozent [0.00%]" xfId="2056"/>
    <cellStyle name="Prozent [0]" xfId="2057"/>
    <cellStyle name="Prozent 0,0%" xfId="2058"/>
    <cellStyle name="Prozent 0,0% 2" xfId="2059"/>
    <cellStyle name="Prozent 0,00%" xfId="2060"/>
    <cellStyle name="Prozent 0,00% 2" xfId="2061"/>
    <cellStyle name="Prozent 2" xfId="618"/>
    <cellStyle name="Prozent 2 2" xfId="2062"/>
    <cellStyle name="Prozent 2 3" xfId="2063"/>
    <cellStyle name="Prozent 2 4" xfId="2064"/>
    <cellStyle name="Prozent 3" xfId="619"/>
    <cellStyle name="Prozent 3 2" xfId="620"/>
    <cellStyle name="Prozent 4" xfId="621"/>
    <cellStyle name="Prozent 5" xfId="2065"/>
    <cellStyle name="Prozent 6" xfId="2070"/>
    <cellStyle name="Prozent 7" xfId="2090"/>
    <cellStyle name="Prozent 8" xfId="2093"/>
    <cellStyle name="Prozent-blue" xfId="2066"/>
    <cellStyle name="PSChar" xfId="622"/>
    <cellStyle name="PSDate" xfId="623"/>
    <cellStyle name="PSDec" xfId="624"/>
    <cellStyle name="PSHeading" xfId="625"/>
    <cellStyle name="PSInt" xfId="626"/>
    <cellStyle name="PSSpacer" xfId="627"/>
    <cellStyle name="Rahmen oben" xfId="2067"/>
    <cellStyle name="Rahmen_oben" xfId="2068"/>
    <cellStyle name="RevList" xfId="628"/>
    <cellStyle name="RevList 2" xfId="629"/>
    <cellStyle name="RevList 3" xfId="630"/>
    <cellStyle name="RevList 4" xfId="631"/>
    <cellStyle name="RevList_~9005576" xfId="632"/>
    <cellStyle name="RowHead" xfId="633"/>
    <cellStyle name="RowLevel_1 2" xfId="634"/>
    <cellStyle name="Salida" xfId="635"/>
    <cellStyle name="SAPBEXaggData" xfId="636"/>
    <cellStyle name="SAPBEXaggDataEmph" xfId="637"/>
    <cellStyle name="SAPBEXaggItem" xfId="638"/>
    <cellStyle name="SAPBEXaggItemX" xfId="639"/>
    <cellStyle name="SAPBEXaggItemX 2" xfId="640"/>
    <cellStyle name="SAPBEXchaText" xfId="641"/>
    <cellStyle name="SAPBEXexcBad7" xfId="642"/>
    <cellStyle name="SAPBEXexcBad8" xfId="643"/>
    <cellStyle name="SAPBEXexcBad9" xfId="644"/>
    <cellStyle name="SAPBEXexcCritical4" xfId="645"/>
    <cellStyle name="SAPBEXexcCritical5" xfId="646"/>
    <cellStyle name="SAPBEXexcCritical6" xfId="647"/>
    <cellStyle name="SAPBEXexcGood1" xfId="648"/>
    <cellStyle name="SAPBEXexcGood2" xfId="649"/>
    <cellStyle name="SAPBEXexcGood3" xfId="650"/>
    <cellStyle name="SAPBEXfilterDrill" xfId="651"/>
    <cellStyle name="SAPBEXfilterItem" xfId="652"/>
    <cellStyle name="SAPBEXfilterText" xfId="653"/>
    <cellStyle name="SAPBEXformats" xfId="654"/>
    <cellStyle name="SAPBEXheaderItem" xfId="655"/>
    <cellStyle name="SAPBEXheaderText" xfId="656"/>
    <cellStyle name="SAPBEXHLevel0" xfId="657"/>
    <cellStyle name="SAPBEXHLevel0 2" xfId="658"/>
    <cellStyle name="SAPBEXHLevel0X" xfId="659"/>
    <cellStyle name="SAPBEXHLevel0X 2" xfId="660"/>
    <cellStyle name="SAPBEXHLevel1" xfId="661"/>
    <cellStyle name="SAPBEXHLevel1 2" xfId="662"/>
    <cellStyle name="SAPBEXHLevel1X" xfId="663"/>
    <cellStyle name="SAPBEXHLevel1X 2" xfId="664"/>
    <cellStyle name="SAPBEXHLevel2" xfId="665"/>
    <cellStyle name="SAPBEXHLevel2 2" xfId="666"/>
    <cellStyle name="SAPBEXHLevel2X" xfId="667"/>
    <cellStyle name="SAPBEXHLevel2X 2" xfId="668"/>
    <cellStyle name="SAPBEXHLevel3" xfId="669"/>
    <cellStyle name="SAPBEXHLevel3 2" xfId="670"/>
    <cellStyle name="SAPBEXHLevel3X" xfId="671"/>
    <cellStyle name="SAPBEXHLevel3X 2" xfId="672"/>
    <cellStyle name="SAPBEXinputData" xfId="673"/>
    <cellStyle name="SAPBEXresData" xfId="674"/>
    <cellStyle name="SAPBEXresDataEmph" xfId="675"/>
    <cellStyle name="SAPBEXresItem" xfId="676"/>
    <cellStyle name="SAPBEXresItemX" xfId="677"/>
    <cellStyle name="SAPBEXresItemX 2" xfId="678"/>
    <cellStyle name="SAPBEXstdData" xfId="679"/>
    <cellStyle name="SAPBEXstdDataEmph" xfId="680"/>
    <cellStyle name="SAPBEXstdItem" xfId="681"/>
    <cellStyle name="SAPBEXstdItemX" xfId="682"/>
    <cellStyle name="SAPBEXstdItemX 2" xfId="683"/>
    <cellStyle name="SAPBEXtitle" xfId="684"/>
    <cellStyle name="SAPBEXundefined" xfId="685"/>
    <cellStyle name="SDEntry" xfId="686"/>
    <cellStyle name="SDEntry 2" xfId="687"/>
    <cellStyle name="SDEntry 3" xfId="688"/>
    <cellStyle name="SDEntry 4" xfId="689"/>
    <cellStyle name="SDEntry_~9005576" xfId="690"/>
    <cellStyle name="SDHeader" xfId="691"/>
    <cellStyle name="SDHeader 2" xfId="692"/>
    <cellStyle name="SDHeader 3" xfId="693"/>
    <cellStyle name="SDHeader 4" xfId="694"/>
    <cellStyle name="SDHeader_~9005576" xfId="695"/>
    <cellStyle name="SEcategory" xfId="696"/>
    <cellStyle name="SEcategory 2" xfId="697"/>
    <cellStyle name="SEcategory 3" xfId="698"/>
    <cellStyle name="SEcategory 4" xfId="699"/>
    <cellStyle name="SEcategory_~9005576" xfId="700"/>
    <cellStyle name="šedivý" xfId="701"/>
    <cellStyle name="SEEntry" xfId="702"/>
    <cellStyle name="SEEntry 2" xfId="703"/>
    <cellStyle name="SEEntry_~9005576" xfId="704"/>
    <cellStyle name="SEFormula" xfId="705"/>
    <cellStyle name="SEHeader" xfId="706"/>
    <cellStyle name="SEHeader 2" xfId="707"/>
    <cellStyle name="SEHeader 3" xfId="708"/>
    <cellStyle name="SEHeader 4" xfId="709"/>
    <cellStyle name="SEHeader_~9005576" xfId="710"/>
    <cellStyle name="SELocked" xfId="711"/>
    <cellStyle name="Shaded" xfId="712"/>
    <cellStyle name="Sheet Title" xfId="713"/>
    <cellStyle name="součet" xfId="714"/>
    <cellStyle name="SPEntry" xfId="715"/>
    <cellStyle name="SPFormula" xfId="716"/>
    <cellStyle name="SPHeader" xfId="717"/>
    <cellStyle name="SPHeader 2" xfId="718"/>
    <cellStyle name="SPHeader 3" xfId="719"/>
    <cellStyle name="SPHeader 4" xfId="720"/>
    <cellStyle name="SPHeader_~9005576" xfId="721"/>
    <cellStyle name="SPLocked" xfId="722"/>
    <cellStyle name="SRHeader" xfId="723"/>
    <cellStyle name="SRHeader 2" xfId="724"/>
    <cellStyle name="SRHeader 3" xfId="725"/>
    <cellStyle name="SRHeader 4" xfId="726"/>
    <cellStyle name="SRHeader_~9005576" xfId="727"/>
    <cellStyle name="Standard 10" xfId="2096"/>
    <cellStyle name="Standard 2" xfId="728"/>
    <cellStyle name="Standard 2 2" xfId="2091"/>
    <cellStyle name="Standard 3" xfId="729"/>
    <cellStyle name="Standard 3 2" xfId="730"/>
    <cellStyle name="Standard 4" xfId="731"/>
    <cellStyle name="Standard 5" xfId="795"/>
    <cellStyle name="Standard 6" xfId="2069"/>
    <cellStyle name="Standard 7" xfId="2071"/>
    <cellStyle name="Standard 8" xfId="2072"/>
    <cellStyle name="Standard 8 2" xfId="2094"/>
    <cellStyle name="Standard 9" xfId="2095"/>
    <cellStyle name="Standard1_OS" xfId="732"/>
    <cellStyle name="Stil 1" xfId="733"/>
    <cellStyle name="Style 1" xfId="734"/>
    <cellStyle name="Style 10" xfId="735"/>
    <cellStyle name="Style 11" xfId="736"/>
    <cellStyle name="Style 12" xfId="737"/>
    <cellStyle name="Style 13" xfId="738"/>
    <cellStyle name="Style 14" xfId="739"/>
    <cellStyle name="Style 15" xfId="740"/>
    <cellStyle name="Style 16" xfId="741"/>
    <cellStyle name="Style 2" xfId="742"/>
    <cellStyle name="Style 3" xfId="743"/>
    <cellStyle name="Style 4" xfId="744"/>
    <cellStyle name="Style 5" xfId="745"/>
    <cellStyle name="Style 6" xfId="746"/>
    <cellStyle name="Style 7" xfId="747"/>
    <cellStyle name="Style 8" xfId="748"/>
    <cellStyle name="Style 9" xfId="749"/>
    <cellStyle name="Subtotal" xfId="750"/>
    <cellStyle name="Sum" xfId="751"/>
    <cellStyle name="Sum %of HV" xfId="752"/>
    <cellStyle name="TEUR" xfId="753"/>
    <cellStyle name="Text Heading" xfId="754"/>
    <cellStyle name="Texto de advertencia" xfId="755"/>
    <cellStyle name="Texto explicativo" xfId="756"/>
    <cellStyle name="Thousands (0)" xfId="757"/>
    <cellStyle name="Thousands (1)" xfId="758"/>
    <cellStyle name="time" xfId="759"/>
    <cellStyle name="Title 1" xfId="760"/>
    <cellStyle name="Title 2" xfId="761"/>
    <cellStyle name="Title 2 2" xfId="762"/>
    <cellStyle name="Title 2 3" xfId="763"/>
    <cellStyle name="Title 3" xfId="764"/>
    <cellStyle name="Title 4" xfId="765"/>
    <cellStyle name="Título" xfId="766"/>
    <cellStyle name="Título 1" xfId="767"/>
    <cellStyle name="Título 2" xfId="768"/>
    <cellStyle name="Título 3" xfId="769"/>
    <cellStyle name="Total 2" xfId="770"/>
    <cellStyle name="Total 2 2" xfId="771"/>
    <cellStyle name="Total 2 3" xfId="772"/>
    <cellStyle name="Total 3" xfId="773"/>
    <cellStyle name="Undefiniert" xfId="774"/>
    <cellStyle name="Underline 2" xfId="775"/>
    <cellStyle name="W?hrung [0]_1" xfId="776"/>
    <cellStyle name="W?hrung_1" xfId="777"/>
    <cellStyle name="Walutowy [0]_laroux" xfId="778"/>
    <cellStyle name="Walutowy_laroux" xfId="779"/>
    <cellStyle name="Warning Text 2" xfId="780"/>
    <cellStyle name="Warning Text 2 2" xfId="781"/>
    <cellStyle name="Warning Text 2 3" xfId="782"/>
    <cellStyle name="Warning Text 3" xfId="783"/>
    <cellStyle name="weekly" xfId="784"/>
    <cellStyle name="wrap" xfId="785"/>
    <cellStyle name="Year" xfId="786"/>
    <cellStyle name="ハイパーリンク" xfId="787"/>
    <cellStyle name="一般_Book1" xfId="788"/>
    <cellStyle name="桁区切り [0.00]_Int.ZinssatzeInLW" xfId="789"/>
    <cellStyle name="桁区切り_Int.ZinssatzeInLW" xfId="790"/>
    <cellStyle name="表示済みのハイパーリンク" xfId="791"/>
    <cellStyle name="通貨 [0.00]_Int.ZinssatzeInLW" xfId="792"/>
    <cellStyle name="通貨_Int.ZinssatzeInLW" xfId="793"/>
    <cellStyle name="䕃⹌塅Eal 8" xfId="79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E5F1FA"/>
      <rgbColor rgb="00B6646B"/>
      <rgbColor rgb="00E7CBCE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  <mruColors>
      <color rgb="FF00338D"/>
      <color rgb="FF6D2077"/>
      <color rgb="FF0091DA"/>
      <color rgb="FF43B02A"/>
      <color rgb="FFEAAA00"/>
      <color rgb="FF7AB800"/>
      <color rgb="FF8E258D"/>
      <color rgb="FF007C92"/>
      <color rgb="FFA79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26.xml"/><Relationship Id="rId55" Type="http://schemas.openxmlformats.org/officeDocument/2006/relationships/externalLink" Target="externalLinks/externalLink31.xml"/><Relationship Id="rId63" Type="http://schemas.openxmlformats.org/officeDocument/2006/relationships/externalLink" Target="externalLinks/externalLink39.xml"/><Relationship Id="rId68" Type="http://schemas.openxmlformats.org/officeDocument/2006/relationships/externalLink" Target="externalLinks/externalLink44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externalLink" Target="externalLinks/externalLink21.xml"/><Relationship Id="rId53" Type="http://schemas.openxmlformats.org/officeDocument/2006/relationships/externalLink" Target="externalLinks/externalLink29.xml"/><Relationship Id="rId58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42.xml"/><Relationship Id="rId74" Type="http://schemas.openxmlformats.org/officeDocument/2006/relationships/styles" Target="styles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externalLink" Target="externalLinks/externalLink20.xml"/><Relationship Id="rId52" Type="http://schemas.openxmlformats.org/officeDocument/2006/relationships/externalLink" Target="externalLinks/externalLink28.xml"/><Relationship Id="rId60" Type="http://schemas.openxmlformats.org/officeDocument/2006/relationships/externalLink" Target="externalLinks/externalLink36.xml"/><Relationship Id="rId65" Type="http://schemas.openxmlformats.org/officeDocument/2006/relationships/externalLink" Target="externalLinks/externalLink41.xml"/><Relationship Id="rId73" Type="http://schemas.openxmlformats.org/officeDocument/2006/relationships/theme" Target="theme/theme1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48" Type="http://schemas.openxmlformats.org/officeDocument/2006/relationships/externalLink" Target="externalLinks/externalLink24.xml"/><Relationship Id="rId56" Type="http://schemas.openxmlformats.org/officeDocument/2006/relationships/externalLink" Target="externalLinks/externalLink32.xml"/><Relationship Id="rId64" Type="http://schemas.openxmlformats.org/officeDocument/2006/relationships/externalLink" Target="externalLinks/externalLink40.xml"/><Relationship Id="rId69" Type="http://schemas.openxmlformats.org/officeDocument/2006/relationships/externalLink" Target="externalLinks/externalLink45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7.xml"/><Relationship Id="rId72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22.xml"/><Relationship Id="rId59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4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Relationship Id="rId54" Type="http://schemas.openxmlformats.org/officeDocument/2006/relationships/externalLink" Target="externalLinks/externalLink30.xml"/><Relationship Id="rId62" Type="http://schemas.openxmlformats.org/officeDocument/2006/relationships/externalLink" Target="externalLinks/externalLink38.xml"/><Relationship Id="rId70" Type="http://schemas.openxmlformats.org/officeDocument/2006/relationships/externalLink" Target="externalLinks/externalLink46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49" Type="http://schemas.openxmlformats.org/officeDocument/2006/relationships/externalLink" Target="externalLinks/externalLink25.xml"/><Relationship Id="rId57" Type="http://schemas.openxmlformats.org/officeDocument/2006/relationships/externalLink" Target="externalLinks/externalLink3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82112747620475E-2"/>
          <c:y val="0.1436249105225483"/>
          <c:w val="0.26473605141986734"/>
          <c:h val="0.33099642090193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'Rolling LTM sales 2012-YTD2013'!$A$4</c:f>
              <c:strCache>
                <c:ptCount val="1"/>
                <c:pt idx="0">
                  <c:v>Rolling LTM Sales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4.6865846514353472E-3"/>
                  <c:y val="9.0909090909091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2.811950790861159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6</a:t>
                    </a:r>
                    <a:r>
                      <a:rPr lang="en-US"/>
                      <a:t>2.2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'Rolling LTM sales 2012-YTD2013'!$B$2:$Q$3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'Rolling LTM sales 2012-YTD2013'!$B$4:$Q$4</c:f>
              <c:numCache>
                <c:formatCode>0</c:formatCode>
                <c:ptCount val="16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53845520"/>
        <c:axId val="453845912"/>
      </c:barChart>
      <c:lineChart>
        <c:grouping val="standard"/>
        <c:varyColors val="0"/>
        <c:ser>
          <c:idx val="1"/>
          <c:order val="1"/>
          <c:tx>
            <c:strRef>
              <c:f>'Rolling LTM sales 2012-YTD2013'!$A$5</c:f>
              <c:strCache>
                <c:ptCount val="1"/>
                <c:pt idx="0">
                  <c:v>Annual sales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multiLvlStrRef>
              <c:f>'Rolling LTM sales 2012-YTD2013'!$B$2:$Q$3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'Rolling LTM sales 2012-YTD2013'!$B$5:$Q$5</c:f>
              <c:numCache>
                <c:formatCode>General</c:formatCode>
                <c:ptCount val="16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'Rolling LTM sales 2012-YTD2013'!$A$6</c:f>
              <c:strCache>
                <c:ptCount val="1"/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val>
            <c:numRef>
              <c:f>'Rolling LTM sales 2012-YTD2013'!$B$6:$Q$6</c:f>
              <c:numCache>
                <c:formatCode>General</c:formatCode>
                <c:ptCount val="16"/>
                <c:pt idx="12">
                  <c:v>62.2</c:v>
                </c:pt>
                <c:pt idx="13">
                  <c:v>62.2</c:v>
                </c:pt>
                <c:pt idx="14">
                  <c:v>62.2</c:v>
                </c:pt>
                <c:pt idx="15">
                  <c:v>62.2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88080"/>
        <c:axId val="453846696"/>
      </c:lineChart>
      <c:catAx>
        <c:axId val="45384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750">
                <a:solidFill>
                  <a:srgbClr val="000000"/>
                </a:solidFill>
              </a:defRPr>
            </a:pPr>
            <a:endParaRPr lang="en-US"/>
          </a:p>
        </c:txPr>
        <c:crossAx val="453845912"/>
        <c:crosses val="autoZero"/>
        <c:auto val="1"/>
        <c:lblAlgn val="ctr"/>
        <c:lblOffset val="100"/>
        <c:noMultiLvlLbl val="0"/>
      </c:catAx>
      <c:valAx>
        <c:axId val="453845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€m</a:t>
                </a:r>
              </a:p>
            </c:rich>
          </c:tx>
          <c:layout>
            <c:manualLayout>
              <c:xMode val="edge"/>
              <c:yMode val="edge"/>
              <c:x val="4.1259842519684932E-2"/>
              <c:y val="0.31315712240515375"/>
            </c:manualLayout>
          </c:layout>
          <c:overlay val="0"/>
        </c:title>
        <c:numFmt formatCode="#,##0;\(#,##0\);\-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53845520"/>
        <c:crosses val="autoZero"/>
        <c:crossBetween val="between"/>
      </c:valAx>
      <c:valAx>
        <c:axId val="453846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472888080"/>
        <c:crosses val="max"/>
        <c:crossBetween val="between"/>
      </c:valAx>
      <c:catAx>
        <c:axId val="47288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5384669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2.6647286619053138E-2"/>
          <c:y val="0.63636363636363691"/>
          <c:w val="0.35467355425193364"/>
          <c:h val="6.7479957050823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4510686164229"/>
          <c:y val="0.16576127415891198"/>
          <c:w val="0.54423352080989873"/>
          <c:h val="0.42850393700787404"/>
        </c:manualLayout>
      </c:layout>
      <c:scatterChart>
        <c:scatterStyle val="lineMarker"/>
        <c:varyColors val="0"/>
        <c:ser>
          <c:idx val="0"/>
          <c:order val="0"/>
          <c:tx>
            <c:v>Continuing stores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338D"/>
              </a:solidFill>
              <a:ln>
                <a:noFill/>
                <a:prstDash val="solid"/>
              </a:ln>
            </c:spPr>
          </c:marker>
          <c:xVal>
            <c:numRef>
              <c:f>Profitability!$E$3:$E$30</c:f>
              <c:numCache>
                <c:formatCode>General</c:formatCode>
                <c:ptCount val="28"/>
                <c:pt idx="0">
                  <c:v>100</c:v>
                </c:pt>
                <c:pt idx="1">
                  <c:v>400</c:v>
                </c:pt>
                <c:pt idx="2">
                  <c:v>800</c:v>
                </c:pt>
                <c:pt idx="3">
                  <c:v>1000</c:v>
                </c:pt>
                <c:pt idx="4">
                  <c:v>1800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2200</c:v>
                </c:pt>
                <c:pt idx="9">
                  <c:v>2300</c:v>
                </c:pt>
                <c:pt idx="10">
                  <c:v>2350</c:v>
                </c:pt>
                <c:pt idx="11">
                  <c:v>2350</c:v>
                </c:pt>
                <c:pt idx="12">
                  <c:v>2400</c:v>
                </c:pt>
                <c:pt idx="13">
                  <c:v>2800</c:v>
                </c:pt>
                <c:pt idx="14">
                  <c:v>2850</c:v>
                </c:pt>
                <c:pt idx="15">
                  <c:v>2850</c:v>
                </c:pt>
                <c:pt idx="16">
                  <c:v>3000</c:v>
                </c:pt>
                <c:pt idx="17">
                  <c:v>3100</c:v>
                </c:pt>
                <c:pt idx="18">
                  <c:v>3700</c:v>
                </c:pt>
                <c:pt idx="19">
                  <c:v>3750</c:v>
                </c:pt>
                <c:pt idx="20">
                  <c:v>4000</c:v>
                </c:pt>
                <c:pt idx="21">
                  <c:v>4200</c:v>
                </c:pt>
                <c:pt idx="22">
                  <c:v>5000</c:v>
                </c:pt>
                <c:pt idx="23">
                  <c:v>5900</c:v>
                </c:pt>
                <c:pt idx="24">
                  <c:v>6000</c:v>
                </c:pt>
                <c:pt idx="25">
                  <c:v>6800</c:v>
                </c:pt>
                <c:pt idx="26">
                  <c:v>7000</c:v>
                </c:pt>
                <c:pt idx="27">
                  <c:v>7100</c:v>
                </c:pt>
              </c:numCache>
            </c:numRef>
          </c:xVal>
          <c:yVal>
            <c:numRef>
              <c:f>Profitability!$F$3:$F$30</c:f>
              <c:numCache>
                <c:formatCode>General</c:formatCode>
                <c:ptCount val="28"/>
                <c:pt idx="0">
                  <c:v>0.5</c:v>
                </c:pt>
                <c:pt idx="1">
                  <c:v>1</c:v>
                </c:pt>
                <c:pt idx="4">
                  <c:v>3</c:v>
                </c:pt>
                <c:pt idx="6">
                  <c:v>5</c:v>
                </c:pt>
                <c:pt idx="7">
                  <c:v>5.5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5.5</c:v>
                </c:pt>
                <c:pt idx="15">
                  <c:v>6.5</c:v>
                </c:pt>
                <c:pt idx="16">
                  <c:v>8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7.5</c:v>
                </c:pt>
                <c:pt idx="22">
                  <c:v>9</c:v>
                </c:pt>
                <c:pt idx="23">
                  <c:v>15</c:v>
                </c:pt>
                <c:pt idx="24">
                  <c:v>18</c:v>
                </c:pt>
                <c:pt idx="25">
                  <c:v>20</c:v>
                </c:pt>
                <c:pt idx="26">
                  <c:v>28</c:v>
                </c:pt>
                <c:pt idx="27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v>Closed stores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91DA"/>
              </a:solidFill>
              <a:ln>
                <a:noFill/>
                <a:prstDash val="solid"/>
              </a:ln>
            </c:spPr>
          </c:marker>
          <c:xVal>
            <c:numRef>
              <c:f>Profitability!$E$5:$E$6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xVal>
          <c:yVal>
            <c:numRef>
              <c:f>Profitability!$G$5:$G$6</c:f>
              <c:numCache>
                <c:formatCode>General</c:formatCode>
                <c:ptCount val="2"/>
                <c:pt idx="0">
                  <c:v>2</c:v>
                </c:pt>
                <c:pt idx="1">
                  <c:v>2.5</c:v>
                </c:pt>
              </c:numCache>
            </c:numRef>
          </c:yVal>
          <c:smooth val="0"/>
        </c:ser>
        <c:ser>
          <c:idx val="2"/>
          <c:order val="2"/>
          <c:tx>
            <c:v>Stores to be closed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6D2077"/>
              </a:solidFill>
              <a:ln>
                <a:noFill/>
                <a:prstDash val="solid"/>
              </a:ln>
            </c:spPr>
          </c:marker>
          <c:xVal>
            <c:numRef>
              <c:f>Profitability!$E$8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Profitability!$H$8</c:f>
              <c:numCache>
                <c:formatCode>General</c:formatCode>
                <c:ptCount val="1"/>
                <c:pt idx="0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59808"/>
        <c:axId val="449960200"/>
      </c:scatterChart>
      <c:valAx>
        <c:axId val="449959808"/>
        <c:scaling>
          <c:orientation val="minMax"/>
          <c:max val="1000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sqm</a:t>
                </a:r>
              </a:p>
            </c:rich>
          </c:tx>
          <c:layout>
            <c:manualLayout>
              <c:xMode val="edge"/>
              <c:yMode val="edge"/>
              <c:x val="0.36561169853768277"/>
              <c:y val="0.65909090909090906"/>
            </c:manualLayout>
          </c:layout>
          <c:overlay val="0"/>
        </c:title>
        <c:numFmt formatCode="#,##0;\(#,##0\);\-_)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60200"/>
        <c:crosses val="autoZero"/>
        <c:crossBetween val="midCat"/>
      </c:valAx>
      <c:valAx>
        <c:axId val="449960200"/>
        <c:scaling>
          <c:orientation val="minMax"/>
          <c:max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€m</a:t>
                </a:r>
              </a:p>
            </c:rich>
          </c:tx>
          <c:layout>
            <c:manualLayout>
              <c:xMode val="edge"/>
              <c:yMode val="edge"/>
              <c:x val="2.5714285714285714E-2"/>
              <c:y val="0.33656979241231211"/>
            </c:manualLayout>
          </c:layout>
          <c:overlay val="0"/>
        </c:title>
        <c:numFmt formatCode="#,##0;\(#,##0\);\-_)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598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3008773903262093E-2"/>
          <c:y val="0.69090909090909092"/>
          <c:w val="0.60304049493813272"/>
          <c:h val="0.103843593414459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7149040261693"/>
          <c:y val="0.25370488290906923"/>
          <c:w val="0.80341390186061523"/>
          <c:h val="0.441611854426681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'Gross margin bridge'!$E$2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rgbClr val="409DA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338D"/>
              </a:solidFill>
              <a:ln w="25400"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4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5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6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00338D"/>
              </a:solidFill>
              <a:ln w="25400">
                <a:noFill/>
              </a:ln>
            </c:spPr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'Gross margin bridge'!$A$3:$A$10</c:f>
              <c:strCache>
                <c:ptCount val="8"/>
                <c:pt idx="0">
                  <c:v>Gross margin 1 in % of like for like sales FY2008</c:v>
                </c:pt>
                <c:pt idx="1">
                  <c:v>Supplier conditions</c:v>
                </c:pt>
                <c:pt idx="2">
                  <c:v>Floorspace/
reallocation / mix</c:v>
                </c:pt>
                <c:pt idx="3">
                  <c:v>Discounts</c:v>
                </c:pt>
                <c:pt idx="4">
                  <c:v>Mark downs</c:v>
                </c:pt>
                <c:pt idx="5">
                  <c:v>Insolvency effects</c:v>
                </c:pt>
                <c:pt idx="6">
                  <c:v>Other</c:v>
                </c:pt>
                <c:pt idx="7">
                  <c:v>Gross margin 1 % of like for like sales FY2009</c:v>
                </c:pt>
              </c:strCache>
            </c:strRef>
          </c:cat>
          <c:val>
            <c:numRef>
              <c:f>'Gross margin bridge'!$E$3:$E$10</c:f>
              <c:numCache>
                <c:formatCode>#,##0;\(#,##0\);</c:formatCode>
                <c:ptCount val="8"/>
                <c:pt idx="0">
                  <c:v>44.1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44.900000000000013</c:v>
                </c:pt>
              </c:numCache>
            </c:numRef>
          </c:val>
        </c:ser>
        <c:ser>
          <c:idx val="0"/>
          <c:order val="1"/>
          <c:tx>
            <c:strRef>
              <c:f>'Gross margin bridge'!$D$2</c:f>
              <c:strCache>
                <c:ptCount val="1"/>
                <c:pt idx="0">
                  <c:v>Clear</c:v>
                </c:pt>
              </c:strCache>
            </c:strRef>
          </c:tx>
          <c:spPr>
            <a:noFill/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'Gross margin bridge'!$A$3:$A$10</c:f>
              <c:strCache>
                <c:ptCount val="8"/>
                <c:pt idx="0">
                  <c:v>Gross margin 1 in % of like for like sales FY2008</c:v>
                </c:pt>
                <c:pt idx="1">
                  <c:v>Supplier conditions</c:v>
                </c:pt>
                <c:pt idx="2">
                  <c:v>Floorspace/
reallocation / mix</c:v>
                </c:pt>
                <c:pt idx="3">
                  <c:v>Discounts</c:v>
                </c:pt>
                <c:pt idx="4">
                  <c:v>Mark downs</c:v>
                </c:pt>
                <c:pt idx="5">
                  <c:v>Insolvency effects</c:v>
                </c:pt>
                <c:pt idx="6">
                  <c:v>Other</c:v>
                </c:pt>
                <c:pt idx="7">
                  <c:v>Gross margin 1 % of like for like sales FY2009</c:v>
                </c:pt>
              </c:strCache>
            </c:strRef>
          </c:cat>
          <c:val>
            <c:numRef>
              <c:f>'Gross margin bridge'!$D$3:$D$10</c:f>
              <c:numCache>
                <c:formatCode>#,##0;\(#,##0\);</c:formatCode>
                <c:ptCount val="8"/>
                <c:pt idx="0">
                  <c:v>0</c:v>
                </c:pt>
                <c:pt idx="1">
                  <c:v>44.1</c:v>
                </c:pt>
                <c:pt idx="2">
                  <c:v>44.300000000000004</c:v>
                </c:pt>
                <c:pt idx="3">
                  <c:v>44.800000000000004</c:v>
                </c:pt>
                <c:pt idx="4">
                  <c:v>45.100000000000009</c:v>
                </c:pt>
                <c:pt idx="5">
                  <c:v>44.800000000000011</c:v>
                </c:pt>
                <c:pt idx="6">
                  <c:v>44.800000000000011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'Gross margin bridge'!$F$2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91DA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2998596594982403E-3"/>
                  <c:y val="-5.704425610478672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6498648693243107E-3"/>
                  <c:y val="-6.1761663035463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5.72099355670342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-4.22597787101890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8.909419890045660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'Gross margin bridge'!$A$3:$A$10</c:f>
              <c:strCache>
                <c:ptCount val="8"/>
                <c:pt idx="0">
                  <c:v>Gross margin 1 in % of like for like sales FY2008</c:v>
                </c:pt>
                <c:pt idx="1">
                  <c:v>Supplier conditions</c:v>
                </c:pt>
                <c:pt idx="2">
                  <c:v>Floorspace/
reallocation / mix</c:v>
                </c:pt>
                <c:pt idx="3">
                  <c:v>Discounts</c:v>
                </c:pt>
                <c:pt idx="4">
                  <c:v>Mark downs</c:v>
                </c:pt>
                <c:pt idx="5">
                  <c:v>Insolvency effects</c:v>
                </c:pt>
                <c:pt idx="6">
                  <c:v>Other</c:v>
                </c:pt>
                <c:pt idx="7">
                  <c:v>Gross margin 1 % of like for like sales FY2009</c:v>
                </c:pt>
              </c:strCache>
            </c:strRef>
          </c:cat>
          <c:val>
            <c:numRef>
              <c:f>'Gross margin bridge'!$F$3:$F$10</c:f>
              <c:numCache>
                <c:formatCode>#,##0;\(#,##0\);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'Gross margin bridge'!$G$2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6D2077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4.22932117855305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(0.3)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4.76748224796568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(0.3)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3.37204164035222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numFmt formatCode="#,##0.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108.800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'Gross margin bridge'!$A$3:$A$10</c:f>
              <c:strCache>
                <c:ptCount val="8"/>
                <c:pt idx="0">
                  <c:v>Gross margin 1 in % of like for like sales FY2008</c:v>
                </c:pt>
                <c:pt idx="1">
                  <c:v>Supplier conditions</c:v>
                </c:pt>
                <c:pt idx="2">
                  <c:v>Floorspace/
reallocation / mix</c:v>
                </c:pt>
                <c:pt idx="3">
                  <c:v>Discounts</c:v>
                </c:pt>
                <c:pt idx="4">
                  <c:v>Mark downs</c:v>
                </c:pt>
                <c:pt idx="5">
                  <c:v>Insolvency effects</c:v>
                </c:pt>
                <c:pt idx="6">
                  <c:v>Other</c:v>
                </c:pt>
                <c:pt idx="7">
                  <c:v>Gross margin 1 % of like for like sales FY2009</c:v>
                </c:pt>
              </c:strCache>
            </c:strRef>
          </c:cat>
          <c:val>
            <c:numRef>
              <c:f>'Gross margin bridge'!$G$3:$G$10</c:f>
              <c:numCache>
                <c:formatCode>#,##0;\(#,##0\);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'Gross margin bridge'!$H$2</c:f>
              <c:strCache>
                <c:ptCount val="1"/>
                <c:pt idx="0">
                  <c:v>Positive cross</c:v>
                </c:pt>
              </c:strCache>
            </c:strRef>
          </c:tx>
          <c:spPr>
            <a:solidFill>
              <a:srgbClr val="E3C9E3"/>
            </a:solidFill>
            <a:ln w="25400">
              <a:noFill/>
            </a:ln>
          </c:spPr>
          <c:invertIfNegative val="0"/>
          <c:dLbls>
            <c:numFmt formatCode="#,##0;\(#,##0\);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'Gross margin bridge'!$A$3:$A$10</c:f>
              <c:strCache>
                <c:ptCount val="8"/>
                <c:pt idx="0">
                  <c:v>Gross margin 1 in % of like for like sales FY2008</c:v>
                </c:pt>
                <c:pt idx="1">
                  <c:v>Supplier conditions</c:v>
                </c:pt>
                <c:pt idx="2">
                  <c:v>Floorspace/
reallocation / mix</c:v>
                </c:pt>
                <c:pt idx="3">
                  <c:v>Discounts</c:v>
                </c:pt>
                <c:pt idx="4">
                  <c:v>Mark downs</c:v>
                </c:pt>
                <c:pt idx="5">
                  <c:v>Insolvency effects</c:v>
                </c:pt>
                <c:pt idx="6">
                  <c:v>Other</c:v>
                </c:pt>
                <c:pt idx="7">
                  <c:v>Gross margin 1 % of like for like sales FY2009</c:v>
                </c:pt>
              </c:strCache>
            </c:strRef>
          </c:cat>
          <c:val>
            <c:numRef>
              <c:f>'Gross margin bridge'!$H$3:$H$10</c:f>
              <c:numCache>
                <c:formatCode>#,##0;\(#,##0\);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'Gross margin bridge'!$I$2</c:f>
              <c:strCache>
                <c:ptCount val="1"/>
                <c:pt idx="0">
                  <c:v>Negative cross</c:v>
                </c:pt>
              </c:strCache>
            </c:strRef>
          </c:tx>
          <c:spPr>
            <a:solidFill>
              <a:srgbClr val="F38E31"/>
            </a:solidFill>
            <a:ln w="25400">
              <a:noFill/>
            </a:ln>
          </c:spPr>
          <c:invertIfNegative val="0"/>
          <c:cat>
            <c:strRef>
              <c:f>'Gross margin bridge'!$A$3:$A$10</c:f>
              <c:strCache>
                <c:ptCount val="8"/>
                <c:pt idx="0">
                  <c:v>Gross margin 1 in % of like for like sales FY2008</c:v>
                </c:pt>
                <c:pt idx="1">
                  <c:v>Supplier conditions</c:v>
                </c:pt>
                <c:pt idx="2">
                  <c:v>Floorspace/
reallocation / mix</c:v>
                </c:pt>
                <c:pt idx="3">
                  <c:v>Discounts</c:v>
                </c:pt>
                <c:pt idx="4">
                  <c:v>Mark downs</c:v>
                </c:pt>
                <c:pt idx="5">
                  <c:v>Insolvency effects</c:v>
                </c:pt>
                <c:pt idx="6">
                  <c:v>Other</c:v>
                </c:pt>
                <c:pt idx="7">
                  <c:v>Gross margin 1 % of like for like sales FY2009</c:v>
                </c:pt>
              </c:strCache>
            </c:strRef>
          </c:cat>
          <c:val>
            <c:numRef>
              <c:f>'Gross margin bridge'!$I$3:$I$10</c:f>
              <c:numCache>
                <c:formatCode>#,##0;\(#,##0\);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'Gross margin bridge'!$B$2</c:f>
              <c:strCache>
                <c:ptCount val="1"/>
                <c:pt idx="0">
                  <c:v>INPUT STANDALONE NUMBERS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'Gross margin bridge'!$B$3:$B$10</c:f>
              <c:numCache>
                <c:formatCode>#,##0.0</c:formatCode>
                <c:ptCount val="8"/>
                <c:pt idx="0">
                  <c:v>44.1</c:v>
                </c:pt>
                <c:pt idx="7">
                  <c:v>44.900000000000013</c:v>
                </c:pt>
              </c:numCache>
            </c:numRef>
          </c:val>
        </c:ser>
        <c:ser>
          <c:idx val="7"/>
          <c:order val="7"/>
          <c:tx>
            <c:strRef>
              <c:f>'Gross margin bridge'!$C$2</c:f>
              <c:strCache>
                <c:ptCount val="1"/>
                <c:pt idx="0">
                  <c:v>INPUT MOVEMENT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'Gross margin bridge'!$C$3:$C$10</c:f>
              <c:numCache>
                <c:formatCode>#,##0.0</c:formatCode>
                <c:ptCount val="8"/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-0.3</c:v>
                </c:pt>
                <c:pt idx="5">
                  <c:v>-0.3</c:v>
                </c:pt>
                <c:pt idx="6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1749688"/>
        <c:axId val="471748904"/>
      </c:barChart>
      <c:catAx>
        <c:axId val="47174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7174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748904"/>
        <c:scaling>
          <c:orientation val="minMax"/>
          <c:max val="47"/>
          <c:min val="4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de-DE" sz="800"/>
                  <a:t>Gross margin 1 in % of </a:t>
                </a:r>
                <a:br>
                  <a:rPr lang="de-DE" sz="800"/>
                </a:br>
                <a:r>
                  <a:rPr lang="de-DE" sz="800"/>
                  <a:t>like for like retail sales</a:t>
                </a:r>
              </a:p>
            </c:rich>
          </c:tx>
          <c:layout>
            <c:manualLayout>
              <c:xMode val="edge"/>
              <c:yMode val="edge"/>
              <c:x val="4.5327963685775338E-2"/>
              <c:y val="0.2627039539727013"/>
            </c:manualLayout>
          </c:layout>
          <c:overlay val="0"/>
        </c:title>
        <c:numFmt formatCode="#,##0;\(#,##0\)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71749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 pitchFamily="34" charset="0"/>
          <a:ea typeface="Univers 45 Light"/>
          <a:cs typeface="Arial" pitchFamily="34" charset="0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17547519901525E-2"/>
          <c:y val="3.8086179249379876E-2"/>
          <c:w val="0.77412044360458654"/>
          <c:h val="0.45037934281425746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38D"/>
            </a:solidFill>
            <a:ln w="25400"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'EBIT Bridge 2011-2012'!$B$6:$B$17</c:f>
              <c:strCache>
                <c:ptCount val="12"/>
                <c:pt idx="0">
                  <c:v>Adj. EBIT
2011</c:v>
                </c:pt>
                <c:pt idx="1">
                  <c:v>Sales
volume</c:v>
                </c:pt>
                <c:pt idx="2">
                  <c:v>Sales Price/Mix</c:v>
                </c:pt>
                <c:pt idx="3">
                  <c:v>Other</c:v>
                </c:pt>
                <c:pt idx="4">
                  <c:v>Purchase price</c:v>
                </c:pt>
                <c:pt idx="5">
                  <c:v>Technical improvment</c:v>
                </c:pt>
                <c:pt idx="6">
                  <c:v>Other</c:v>
                </c:pt>
                <c:pt idx="7">
                  <c:v>Pay rises</c:v>
                </c:pt>
                <c:pt idx="8">
                  <c:v>Headcount</c:v>
                </c:pt>
                <c:pt idx="9">
                  <c:v>Plant relocation</c:v>
                </c:pt>
                <c:pt idx="10">
                  <c:v>Other</c:v>
                </c:pt>
                <c:pt idx="11">
                  <c:v>Adj. EBIT
2012</c:v>
                </c:pt>
              </c:strCache>
            </c:strRef>
          </c:cat>
          <c:val>
            <c:numRef>
              <c:f>'EBIT Bridge 2011-2012'!$E$6:$E$17</c:f>
              <c:numCache>
                <c:formatCode>_(* #,##0.0_);_(* \(#,##0.0\);_(* " - "_);_(@_)</c:formatCode>
                <c:ptCount val="12"/>
                <c:pt idx="0">
                  <c:v>19.574948345124227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12.940422740992529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dLbls>
            <c:delete val="1"/>
          </c:dLbls>
          <c:cat>
            <c:strRef>
              <c:f>'EBIT Bridge 2011-2012'!$B$6:$B$17</c:f>
              <c:strCache>
                <c:ptCount val="12"/>
                <c:pt idx="0">
                  <c:v>Adj. EBIT
2011</c:v>
                </c:pt>
                <c:pt idx="1">
                  <c:v>Sales
volume</c:v>
                </c:pt>
                <c:pt idx="2">
                  <c:v>Sales Price/Mix</c:v>
                </c:pt>
                <c:pt idx="3">
                  <c:v>Other</c:v>
                </c:pt>
                <c:pt idx="4">
                  <c:v>Purchase price</c:v>
                </c:pt>
                <c:pt idx="5">
                  <c:v>Technical improvment</c:v>
                </c:pt>
                <c:pt idx="6">
                  <c:v>Other</c:v>
                </c:pt>
                <c:pt idx="7">
                  <c:v>Pay rises</c:v>
                </c:pt>
                <c:pt idx="8">
                  <c:v>Headcount</c:v>
                </c:pt>
                <c:pt idx="9">
                  <c:v>Plant relocation</c:v>
                </c:pt>
                <c:pt idx="10">
                  <c:v>Other</c:v>
                </c:pt>
                <c:pt idx="11">
                  <c:v>Adj. EBIT
2012</c:v>
                </c:pt>
              </c:strCache>
            </c:strRef>
          </c:cat>
          <c:val>
            <c:numRef>
              <c:f>'EBIT Bridge 2011-2012'!$I$6:$I$17</c:f>
              <c:numCache>
                <c:formatCode>_(* #,##0.0_);_(* \(#,##0.0\);_(* " - 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8E258D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'EBIT Bridge 2011-2012'!$B$6:$B$17</c:f>
              <c:strCache>
                <c:ptCount val="12"/>
                <c:pt idx="0">
                  <c:v>Adj. EBIT
2011</c:v>
                </c:pt>
                <c:pt idx="1">
                  <c:v>Sales
volume</c:v>
                </c:pt>
                <c:pt idx="2">
                  <c:v>Sales Price/Mix</c:v>
                </c:pt>
                <c:pt idx="3">
                  <c:v>Other</c:v>
                </c:pt>
                <c:pt idx="4">
                  <c:v>Purchase price</c:v>
                </c:pt>
                <c:pt idx="5">
                  <c:v>Technical improvment</c:v>
                </c:pt>
                <c:pt idx="6">
                  <c:v>Other</c:v>
                </c:pt>
                <c:pt idx="7">
                  <c:v>Pay rises</c:v>
                </c:pt>
                <c:pt idx="8">
                  <c:v>Headcount</c:v>
                </c:pt>
                <c:pt idx="9">
                  <c:v>Plant relocation</c:v>
                </c:pt>
                <c:pt idx="10">
                  <c:v>Other</c:v>
                </c:pt>
                <c:pt idx="11">
                  <c:v>Adj. EBIT
2012</c:v>
                </c:pt>
              </c:strCache>
            </c:strRef>
          </c:cat>
          <c:val>
            <c:numRef>
              <c:f>'EBIT Bridge 2011-2012'!$L$6:$L$17</c:f>
              <c:numCache>
                <c:formatCode>_(* #,##0.0_);_(* \(#,##0.0\);_(* " - 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7AB800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'EBIT Bridge 2011-2012'!$B$6:$B$17</c:f>
              <c:strCache>
                <c:ptCount val="12"/>
                <c:pt idx="0">
                  <c:v>Adj. EBIT
2011</c:v>
                </c:pt>
                <c:pt idx="1">
                  <c:v>Sales
volume</c:v>
                </c:pt>
                <c:pt idx="2">
                  <c:v>Sales Price/Mix</c:v>
                </c:pt>
                <c:pt idx="3">
                  <c:v>Other</c:v>
                </c:pt>
                <c:pt idx="4">
                  <c:v>Purchase price</c:v>
                </c:pt>
                <c:pt idx="5">
                  <c:v>Technical improvment</c:v>
                </c:pt>
                <c:pt idx="6">
                  <c:v>Other</c:v>
                </c:pt>
                <c:pt idx="7">
                  <c:v>Pay rises</c:v>
                </c:pt>
                <c:pt idx="8">
                  <c:v>Headcount</c:v>
                </c:pt>
                <c:pt idx="9">
                  <c:v>Plant relocation</c:v>
                </c:pt>
                <c:pt idx="10">
                  <c:v>Other</c:v>
                </c:pt>
                <c:pt idx="11">
                  <c:v>Adj. EBIT
2012</c:v>
                </c:pt>
              </c:strCache>
            </c:strRef>
          </c:cat>
          <c:val>
            <c:numRef>
              <c:f>'EBIT Bridge 2011-2012'!$O$6:$O$17</c:f>
              <c:numCache>
                <c:formatCode>_(* #,##0.0_);_(* \(#,##0.0\);_(* " - 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spPr>
            <a:noFill/>
            <a:ln w="25400">
              <a:noFill/>
            </a:ln>
          </c:spPr>
          <c:invertIfNegative val="0"/>
          <c:dLbls>
            <c:delete val="1"/>
          </c:dLbls>
          <c:cat>
            <c:strRef>
              <c:f>'EBIT Bridge 2011-2012'!$B$6:$B$17</c:f>
              <c:strCache>
                <c:ptCount val="12"/>
                <c:pt idx="0">
                  <c:v>Adj. EBIT
2011</c:v>
                </c:pt>
                <c:pt idx="1">
                  <c:v>Sales
volume</c:v>
                </c:pt>
                <c:pt idx="2">
                  <c:v>Sales Price/Mix</c:v>
                </c:pt>
                <c:pt idx="3">
                  <c:v>Other</c:v>
                </c:pt>
                <c:pt idx="4">
                  <c:v>Purchase price</c:v>
                </c:pt>
                <c:pt idx="5">
                  <c:v>Technical improvment</c:v>
                </c:pt>
                <c:pt idx="6">
                  <c:v>Other</c:v>
                </c:pt>
                <c:pt idx="7">
                  <c:v>Pay rises</c:v>
                </c:pt>
                <c:pt idx="8">
                  <c:v>Headcount</c:v>
                </c:pt>
                <c:pt idx="9">
                  <c:v>Plant relocation</c:v>
                </c:pt>
                <c:pt idx="10">
                  <c:v>Other</c:v>
                </c:pt>
                <c:pt idx="11">
                  <c:v>Adj. EBIT
2012</c:v>
                </c:pt>
              </c:strCache>
            </c:strRef>
          </c:cat>
          <c:val>
            <c:numRef>
              <c:f>'EBIT Bridge 2011-2012'!$S$6:$S$17</c:f>
              <c:numCache>
                <c:formatCode>_(* #,##0.0_);_(* \(#,##0.0\);_(* " - "_);_(@_)</c:formatCode>
                <c:ptCount val="12"/>
                <c:pt idx="0">
                  <c:v>0</c:v>
                </c:pt>
                <c:pt idx="1">
                  <c:v>2.1893219328504685</c:v>
                </c:pt>
                <c:pt idx="2">
                  <c:v>2.1893219328504685</c:v>
                </c:pt>
                <c:pt idx="3">
                  <c:v>6.2828817314479144</c:v>
                </c:pt>
                <c:pt idx="4">
                  <c:v>6.2828817314479144</c:v>
                </c:pt>
                <c:pt idx="5">
                  <c:v>6.7177571264820841</c:v>
                </c:pt>
                <c:pt idx="6">
                  <c:v>7.7607571264820843</c:v>
                </c:pt>
                <c:pt idx="7">
                  <c:v>3.7593076198566111</c:v>
                </c:pt>
                <c:pt idx="8">
                  <c:v>3.7593076198566111</c:v>
                </c:pt>
                <c:pt idx="9">
                  <c:v>5.9453007980886774</c:v>
                </c:pt>
                <c:pt idx="10">
                  <c:v>9.8798729769148164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D2077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7007199650749796"/>
                </c:manualLayout>
              </c:layout>
              <c:tx>
                <c:rich>
                  <a:bodyPr/>
                  <a:lstStyle/>
                  <a:p>
                    <a:r>
                      <a:rPr lang="en-US" sz="700">
                        <a:solidFill>
                          <a:sysClr val="windowText" lastClr="000000"/>
                        </a:solidFill>
                      </a:rPr>
                      <a:t> </a:t>
                    </a:r>
                    <a:r>
                      <a:rPr lang="en-US"/>
                      <a:t>(17.4)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5.831039880257078E-2"/>
                </c:manualLayout>
              </c:layout>
              <c:tx>
                <c:rich>
                  <a:bodyPr/>
                  <a:lstStyle/>
                  <a:p>
                    <a:r>
                      <a:rPr lang="en-US" sz="700">
                        <a:solidFill>
                          <a:sysClr val="windowText" lastClr="000000"/>
                        </a:solidFill>
                      </a:rPr>
                      <a:t> </a:t>
                    </a:r>
                    <a:r>
                      <a:rPr lang="en-US"/>
                      <a:t>(4.0)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'EBIT Bridge 2011-2012'!$B$6:$B$17</c:f>
              <c:strCache>
                <c:ptCount val="12"/>
                <c:pt idx="0">
                  <c:v>Adj. EBIT
2011</c:v>
                </c:pt>
                <c:pt idx="1">
                  <c:v>Sales
volume</c:v>
                </c:pt>
                <c:pt idx="2">
                  <c:v>Sales Price/Mix</c:v>
                </c:pt>
                <c:pt idx="3">
                  <c:v>Other</c:v>
                </c:pt>
                <c:pt idx="4">
                  <c:v>Purchase price</c:v>
                </c:pt>
                <c:pt idx="5">
                  <c:v>Technical improvment</c:v>
                </c:pt>
                <c:pt idx="6">
                  <c:v>Other</c:v>
                </c:pt>
                <c:pt idx="7">
                  <c:v>Pay rises</c:v>
                </c:pt>
                <c:pt idx="8">
                  <c:v>Headcount</c:v>
                </c:pt>
                <c:pt idx="9">
                  <c:v>Plant relocation</c:v>
                </c:pt>
                <c:pt idx="10">
                  <c:v>Other</c:v>
                </c:pt>
                <c:pt idx="11">
                  <c:v>Adj. EBIT
2012</c:v>
                </c:pt>
              </c:strCache>
            </c:strRef>
          </c:cat>
          <c:val>
            <c:numRef>
              <c:f>'EBIT Bridge 2011-2012'!$U$6:$U$17</c:f>
              <c:numCache>
                <c:formatCode>_(* #,##0.0_);_(* \(#,##0.0\);_(* " - "_);_(@_)</c:formatCode>
                <c:ptCount val="12"/>
                <c:pt idx="0">
                  <c:v>0</c:v>
                </c:pt>
                <c:pt idx="1">
                  <c:v>17.385626412273758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4.0014495066254732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0091DA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5.831039880257078E-2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 </a:t>
                    </a:r>
                    <a:r>
                      <a:rPr lang="en-US"/>
                      <a:t>4.1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2.915519940128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1400786084200516E-7"/>
                  <c:y val="-3.88735992017138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-4.85919990021422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-6.31695987027848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4.85919990021423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'EBIT Bridge 2011-2012'!$B$6:$B$17</c:f>
              <c:strCache>
                <c:ptCount val="12"/>
                <c:pt idx="0">
                  <c:v>Adj. EBIT
2011</c:v>
                </c:pt>
                <c:pt idx="1">
                  <c:v>Sales
volume</c:v>
                </c:pt>
                <c:pt idx="2">
                  <c:v>Sales Price/Mix</c:v>
                </c:pt>
                <c:pt idx="3">
                  <c:v>Other</c:v>
                </c:pt>
                <c:pt idx="4">
                  <c:v>Purchase price</c:v>
                </c:pt>
                <c:pt idx="5">
                  <c:v>Technical improvment</c:v>
                </c:pt>
                <c:pt idx="6">
                  <c:v>Other</c:v>
                </c:pt>
                <c:pt idx="7">
                  <c:v>Pay rises</c:v>
                </c:pt>
                <c:pt idx="8">
                  <c:v>Headcount</c:v>
                </c:pt>
                <c:pt idx="9">
                  <c:v>Plant relocation</c:v>
                </c:pt>
                <c:pt idx="10">
                  <c:v>Other</c:v>
                </c:pt>
                <c:pt idx="11">
                  <c:v>Adj. EBIT
2012</c:v>
                </c:pt>
              </c:strCache>
            </c:strRef>
          </c:cat>
          <c:val>
            <c:numRef>
              <c:f>'EBIT Bridge 2011-2012'!$W$6:$W$17</c:f>
              <c:numCache>
                <c:formatCode>_(* #,##0.0_);_(* \(#,##0.0\);_(* " - 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4.0935597985974459</c:v>
                </c:pt>
                <c:pt idx="3">
                  <c:v>0</c:v>
                </c:pt>
                <c:pt idx="4">
                  <c:v>0.43487539503416989</c:v>
                </c:pt>
                <c:pt idx="5">
                  <c:v>1.0429999999999999</c:v>
                </c:pt>
                <c:pt idx="6">
                  <c:v>0</c:v>
                </c:pt>
                <c:pt idx="7">
                  <c:v>0</c:v>
                </c:pt>
                <c:pt idx="8">
                  <c:v>2.1859931782320658</c:v>
                </c:pt>
                <c:pt idx="9">
                  <c:v>3.934572178826139</c:v>
                </c:pt>
                <c:pt idx="10">
                  <c:v>3.0605497640777131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71751648"/>
        <c:axId val="471746944"/>
      </c:barChart>
      <c:catAx>
        <c:axId val="4717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>
                <a:latin typeface="Arial"/>
                <a:ea typeface="Arial"/>
                <a:cs typeface="Arial"/>
              </a:defRPr>
            </a:pPr>
            <a:endParaRPr lang="en-US"/>
          </a:p>
        </c:txPr>
        <c:crossAx val="47174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746944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€m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;\(#,##0\)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>
                <a:latin typeface="Arial"/>
                <a:ea typeface="Arial"/>
                <a:cs typeface="Arial"/>
              </a:defRPr>
            </a:pPr>
            <a:endParaRPr lang="en-US"/>
          </a:p>
        </c:txPr>
        <c:crossAx val="471751648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itchFamily="34" charset="0"/>
          <a:ea typeface="Times New Roman"/>
          <a:cs typeface="Arial" pitchFamily="34" charset="0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82112747620475E-2"/>
          <c:y val="0.14817036506800285"/>
          <c:w val="0.40710113107119084"/>
          <c:h val="0.42190551181102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sales 2011 - 2012'!$A$4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-4.2136420863219226E-2"/>
                  <c:y val="7.7272727272727271E-2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3</a:t>
                    </a:r>
                    <a:r>
                      <a:rPr lang="en-US"/>
                      <a:t>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2.8119507908611598E-2"/>
                  <c:y val="0.12727272727272718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4</a:t>
                    </a:r>
                    <a:r>
                      <a:rPr lang="en-US"/>
                      <a:t>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'Monthly sales 2011 - 2012'!$B$2:$Y$3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'Monthly sales 2011 - 2012'!$B$4:$Y$4</c:f>
              <c:numCache>
                <c:formatCode>0.0</c:formatCode>
                <c:ptCount val="24"/>
                <c:pt idx="0">
                  <c:v>3.6</c:v>
                </c:pt>
                <c:pt idx="1">
                  <c:v>3.1</c:v>
                </c:pt>
                <c:pt idx="2">
                  <c:v>3.6</c:v>
                </c:pt>
                <c:pt idx="3">
                  <c:v>2.9</c:v>
                </c:pt>
                <c:pt idx="4">
                  <c:v>3.7</c:v>
                </c:pt>
                <c:pt idx="5">
                  <c:v>3.6</c:v>
                </c:pt>
                <c:pt idx="6">
                  <c:v>3.1</c:v>
                </c:pt>
                <c:pt idx="7">
                  <c:v>2.9</c:v>
                </c:pt>
                <c:pt idx="8">
                  <c:v>3.5</c:v>
                </c:pt>
                <c:pt idx="9">
                  <c:v>3.2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4.3</c:v>
                </c:pt>
                <c:pt idx="13">
                  <c:v>3.7</c:v>
                </c:pt>
                <c:pt idx="14">
                  <c:v>3.9</c:v>
                </c:pt>
                <c:pt idx="15">
                  <c:v>4</c:v>
                </c:pt>
                <c:pt idx="16">
                  <c:v>4.3</c:v>
                </c:pt>
                <c:pt idx="17">
                  <c:v>3.5</c:v>
                </c:pt>
                <c:pt idx="18">
                  <c:v>3.6</c:v>
                </c:pt>
                <c:pt idx="19">
                  <c:v>3.2</c:v>
                </c:pt>
                <c:pt idx="20">
                  <c:v>3.8</c:v>
                </c:pt>
                <c:pt idx="21">
                  <c:v>4.5</c:v>
                </c:pt>
                <c:pt idx="22">
                  <c:v>5.0999999999999996</c:v>
                </c:pt>
                <c:pt idx="23">
                  <c:v>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71750472"/>
        <c:axId val="471748512"/>
      </c:barChart>
      <c:lineChart>
        <c:grouping val="standard"/>
        <c:varyColors val="0"/>
        <c:ser>
          <c:idx val="1"/>
          <c:order val="1"/>
          <c:tx>
            <c:strRef>
              <c:f>'Monthly sales 2011 - 2012'!$A$5</c:f>
              <c:strCache>
                <c:ptCount val="1"/>
                <c:pt idx="0">
                  <c:v>Avg. monthly sales in period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multiLvlStrRef>
              <c:f>'Monthly sales 2011 - 2012'!$B$2:$Y$3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'Monthly sales 2011 - 2012'!$B$5:$Y$5</c:f>
              <c:numCache>
                <c:formatCode>0.0</c:formatCode>
                <c:ptCount val="24"/>
                <c:pt idx="0">
                  <c:v>3.4833333333333338</c:v>
                </c:pt>
                <c:pt idx="1">
                  <c:v>3.4833333333333338</c:v>
                </c:pt>
                <c:pt idx="2">
                  <c:v>3.4833333333333338</c:v>
                </c:pt>
                <c:pt idx="3">
                  <c:v>3.4833333333333338</c:v>
                </c:pt>
                <c:pt idx="4">
                  <c:v>3.4833333333333338</c:v>
                </c:pt>
                <c:pt idx="5">
                  <c:v>3.4833333333333338</c:v>
                </c:pt>
                <c:pt idx="6">
                  <c:v>3.4833333333333338</c:v>
                </c:pt>
                <c:pt idx="7">
                  <c:v>3.4833333333333338</c:v>
                </c:pt>
                <c:pt idx="8">
                  <c:v>3.4833333333333338</c:v>
                </c:pt>
                <c:pt idx="9">
                  <c:v>3.4833333333333338</c:v>
                </c:pt>
                <c:pt idx="10">
                  <c:v>3.4833333333333338</c:v>
                </c:pt>
                <c:pt idx="11">
                  <c:v>3.4833333333333338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 sales 2011 - 2012'!$A$6</c:f>
              <c:strCache>
                <c:ptCount val="1"/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'Monthly sales 2011 - 2012'!$B$2:$Y$3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'Monthly sales 2011 - 2012'!$B$6:$Y$6</c:f>
              <c:numCache>
                <c:formatCode>General</c:formatCode>
                <c:ptCount val="24"/>
                <c:pt idx="12" formatCode="0.0">
                  <c:v>4.1083333333333334</c:v>
                </c:pt>
                <c:pt idx="13" formatCode="0.0">
                  <c:v>4.1083333333333334</c:v>
                </c:pt>
                <c:pt idx="14" formatCode="0.0">
                  <c:v>4.1083333333333334</c:v>
                </c:pt>
                <c:pt idx="15" formatCode="0.0">
                  <c:v>4.1083333333333334</c:v>
                </c:pt>
                <c:pt idx="16" formatCode="0.0">
                  <c:v>4.1083333333333334</c:v>
                </c:pt>
                <c:pt idx="17" formatCode="0.0">
                  <c:v>4.1083333333333334</c:v>
                </c:pt>
                <c:pt idx="18" formatCode="0.0">
                  <c:v>4.1083333333333334</c:v>
                </c:pt>
                <c:pt idx="19" formatCode="0.0">
                  <c:v>4.1083333333333334</c:v>
                </c:pt>
                <c:pt idx="20" formatCode="0.0">
                  <c:v>4.1083333333333334</c:v>
                </c:pt>
                <c:pt idx="21" formatCode="0.0">
                  <c:v>4.1083333333333334</c:v>
                </c:pt>
                <c:pt idx="22" formatCode="0.0">
                  <c:v>4.1083333333333334</c:v>
                </c:pt>
                <c:pt idx="23" formatCode="0.0">
                  <c:v>4.1083333333333334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52040"/>
        <c:axId val="471747336"/>
      </c:lineChart>
      <c:catAx>
        <c:axId val="47175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50">
                <a:solidFill>
                  <a:srgbClr val="000000"/>
                </a:solidFill>
              </a:defRPr>
            </a:pPr>
            <a:endParaRPr lang="en-US"/>
          </a:p>
        </c:txPr>
        <c:crossAx val="471748512"/>
        <c:crosses val="autoZero"/>
        <c:auto val="1"/>
        <c:lblAlgn val="ctr"/>
        <c:lblOffset val="100"/>
        <c:tickLblSkip val="1"/>
        <c:noMultiLvlLbl val="0"/>
      </c:catAx>
      <c:valAx>
        <c:axId val="471748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€m</a:t>
                </a:r>
              </a:p>
            </c:rich>
          </c:tx>
          <c:layout>
            <c:manualLayout>
              <c:xMode val="edge"/>
              <c:yMode val="edge"/>
              <c:x val="3.2628243512974074E-2"/>
              <c:y val="0.31770257695060866"/>
            </c:manualLayout>
          </c:layout>
          <c:overlay val="0"/>
        </c:title>
        <c:numFmt formatCode="#,##0;\(#,##0\);\-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71750472"/>
        <c:crosses val="autoZero"/>
        <c:crossBetween val="between"/>
      </c:valAx>
      <c:valAx>
        <c:axId val="471747336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one"/>
        <c:crossAx val="471752040"/>
        <c:crosses val="max"/>
        <c:crossBetween val="between"/>
      </c:valAx>
      <c:catAx>
        <c:axId val="47175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174733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5.9165668662674649E-2"/>
          <c:y val="0.75000000000000022"/>
          <c:w val="0.47388739188290108"/>
          <c:h val="6.74799570508234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82112747620475E-2"/>
          <c:y val="0.14817036506800285"/>
          <c:w val="0.70891608187134458"/>
          <c:h val="0.42190551181102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gross margin 11-12'!$A$4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-1.5880116959064332E-3"/>
                  <c:y val="-6.3636721546170394E-2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3</a:t>
                    </a:r>
                    <a:r>
                      <a:rPr lang="en-US"/>
                      <a:t>0.8%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1.8349415204678369E-2"/>
                  <c:y val="-1.8181818181818188E-2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3</a:t>
                    </a:r>
                    <a:r>
                      <a:rPr lang="en-US"/>
                      <a:t>3.2%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'Monthly gross margin 11-12'!$B$2:$Y$3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'Monthly gross margin 11-12'!$B$4:$Y$4</c:f>
              <c:numCache>
                <c:formatCode>0%</c:formatCode>
                <c:ptCount val="24"/>
                <c:pt idx="0">
                  <c:v>0.3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0.35</c:v>
                </c:pt>
                <c:pt idx="5">
                  <c:v>0.28000000000000003</c:v>
                </c:pt>
                <c:pt idx="6">
                  <c:v>0.31</c:v>
                </c:pt>
                <c:pt idx="7">
                  <c:v>0.32</c:v>
                </c:pt>
                <c:pt idx="8">
                  <c:v>0.34</c:v>
                </c:pt>
                <c:pt idx="9">
                  <c:v>0.36</c:v>
                </c:pt>
                <c:pt idx="10">
                  <c:v>0.32</c:v>
                </c:pt>
                <c:pt idx="11">
                  <c:v>0.26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0.3</c:v>
                </c:pt>
                <c:pt idx="18">
                  <c:v>0.34</c:v>
                </c:pt>
                <c:pt idx="19">
                  <c:v>0.36</c:v>
                </c:pt>
                <c:pt idx="20">
                  <c:v>0.37</c:v>
                </c:pt>
                <c:pt idx="21">
                  <c:v>0.36</c:v>
                </c:pt>
                <c:pt idx="22">
                  <c:v>0.33</c:v>
                </c:pt>
                <c:pt idx="23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71748120"/>
        <c:axId val="471750080"/>
      </c:barChart>
      <c:lineChart>
        <c:grouping val="standard"/>
        <c:varyColors val="0"/>
        <c:ser>
          <c:idx val="1"/>
          <c:order val="1"/>
          <c:tx>
            <c:strRef>
              <c:f>'Monthly gross margin 11-12'!$A$5</c:f>
              <c:strCache>
                <c:ptCount val="1"/>
                <c:pt idx="0">
                  <c:v>Gross margin in period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multiLvlStrRef>
              <c:f>'Monthly gross margin 11-12'!$B$2:$Y$3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'Monthly gross margin 11-12'!$B$5:$Y$5</c:f>
              <c:numCache>
                <c:formatCode>0.0</c:formatCode>
                <c:ptCount val="24"/>
                <c:pt idx="0">
                  <c:v>0.30749999999999994</c:v>
                </c:pt>
                <c:pt idx="1">
                  <c:v>0.30749999999999994</c:v>
                </c:pt>
                <c:pt idx="2">
                  <c:v>0.30749999999999994</c:v>
                </c:pt>
                <c:pt idx="3">
                  <c:v>0.30749999999999994</c:v>
                </c:pt>
                <c:pt idx="4">
                  <c:v>0.30749999999999994</c:v>
                </c:pt>
                <c:pt idx="5">
                  <c:v>0.30749999999999994</c:v>
                </c:pt>
                <c:pt idx="6">
                  <c:v>0.30749999999999994</c:v>
                </c:pt>
                <c:pt idx="7">
                  <c:v>0.30749999999999994</c:v>
                </c:pt>
                <c:pt idx="8">
                  <c:v>0.30749999999999994</c:v>
                </c:pt>
                <c:pt idx="9">
                  <c:v>0.30749999999999994</c:v>
                </c:pt>
                <c:pt idx="10">
                  <c:v>0.30749999999999994</c:v>
                </c:pt>
                <c:pt idx="11">
                  <c:v>0.30749999999999994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 gross margin 11-12'!$A$6</c:f>
              <c:strCache>
                <c:ptCount val="1"/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'Monthly gross margin 11-12'!$B$2:$Y$3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'Monthly gross margin 11-12'!$B$6:$Y$6</c:f>
              <c:numCache>
                <c:formatCode>General</c:formatCode>
                <c:ptCount val="24"/>
                <c:pt idx="12" formatCode="0.0">
                  <c:v>0.33166666666666672</c:v>
                </c:pt>
                <c:pt idx="13" formatCode="0.0">
                  <c:v>0.33166666666666672</c:v>
                </c:pt>
                <c:pt idx="14" formatCode="0.0">
                  <c:v>0.33166666666666672</c:v>
                </c:pt>
                <c:pt idx="15" formatCode="0.0">
                  <c:v>0.33166666666666672</c:v>
                </c:pt>
                <c:pt idx="16" formatCode="0.0">
                  <c:v>0.33166666666666672</c:v>
                </c:pt>
                <c:pt idx="17" formatCode="0.0">
                  <c:v>0.33166666666666672</c:v>
                </c:pt>
                <c:pt idx="18" formatCode="0.0">
                  <c:v>0.33166666666666672</c:v>
                </c:pt>
                <c:pt idx="19" formatCode="0.0">
                  <c:v>0.33166666666666672</c:v>
                </c:pt>
                <c:pt idx="20" formatCode="0.0">
                  <c:v>0.33166666666666672</c:v>
                </c:pt>
                <c:pt idx="21" formatCode="0.0">
                  <c:v>0.33166666666666672</c:v>
                </c:pt>
                <c:pt idx="22" formatCode="0.0">
                  <c:v>0.33166666666666672</c:v>
                </c:pt>
                <c:pt idx="23" formatCode="0.0">
                  <c:v>0.33166666666666672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45376"/>
        <c:axId val="471745768"/>
      </c:lineChart>
      <c:catAx>
        <c:axId val="47174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50">
                <a:solidFill>
                  <a:srgbClr val="000000"/>
                </a:solidFill>
              </a:defRPr>
            </a:pPr>
            <a:endParaRPr lang="en-US"/>
          </a:p>
        </c:txPr>
        <c:crossAx val="471750080"/>
        <c:crosses val="autoZero"/>
        <c:auto val="1"/>
        <c:lblAlgn val="ctr"/>
        <c:lblOffset val="100"/>
        <c:tickLblSkip val="1"/>
        <c:noMultiLvlLbl val="0"/>
      </c:catAx>
      <c:valAx>
        <c:axId val="471750080"/>
        <c:scaling>
          <c:orientation val="minMax"/>
        </c:scaling>
        <c:delete val="0"/>
        <c:axPos val="l"/>
        <c:numFmt formatCode="#,##0%;\(#,##0\)%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71748120"/>
        <c:crosses val="autoZero"/>
        <c:crossBetween val="between"/>
      </c:valAx>
      <c:valAx>
        <c:axId val="471745768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one"/>
        <c:crossAx val="471745376"/>
        <c:crosses val="max"/>
        <c:crossBetween val="between"/>
      </c:valAx>
      <c:catAx>
        <c:axId val="47174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17457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13834113300325521"/>
          <c:y val="0.75909090909090904"/>
          <c:w val="0.68703519145939562"/>
          <c:h val="6.74799570508234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82112747620475E-2"/>
          <c:y val="0.14817036506800285"/>
          <c:w val="0.44888827385153346"/>
          <c:h val="0.42190551181102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'Rolling LTM GM 2012-YTD2013'!$A$4</c:f>
              <c:strCache>
                <c:ptCount val="1"/>
                <c:pt idx="0">
                  <c:v>Rolling LTM gross margin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4.6865846514352666E-3"/>
                  <c:y val="-1.3636363636363663E-2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3</a:t>
                    </a:r>
                    <a:r>
                      <a:rPr lang="en-US"/>
                      <a:t>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2.577621558289401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3</a:t>
                    </a:r>
                    <a:r>
                      <a:rPr lang="en-US"/>
                      <a:t>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'Rolling LTM GM 2012-YTD2013'!$B$2:$Q$3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'Rolling LTM GM 2012-YTD2013'!$B$4:$Q$4</c:f>
              <c:numCache>
                <c:formatCode>0%</c:formatCode>
                <c:ptCount val="16"/>
                <c:pt idx="0">
                  <c:v>0.31</c:v>
                </c:pt>
                <c:pt idx="1">
                  <c:v>0.32</c:v>
                </c:pt>
                <c:pt idx="2">
                  <c:v>0.33</c:v>
                </c:pt>
                <c:pt idx="3">
                  <c:v>0.33</c:v>
                </c:pt>
                <c:pt idx="4">
                  <c:v>0.34</c:v>
                </c:pt>
                <c:pt idx="5">
                  <c:v>0.32</c:v>
                </c:pt>
                <c:pt idx="6">
                  <c:v>0.32</c:v>
                </c:pt>
                <c:pt idx="7">
                  <c:v>0.31</c:v>
                </c:pt>
                <c:pt idx="8">
                  <c:v>0.28999999999999998</c:v>
                </c:pt>
                <c:pt idx="9">
                  <c:v>0.31</c:v>
                </c:pt>
                <c:pt idx="10">
                  <c:v>0.33</c:v>
                </c:pt>
                <c:pt idx="11">
                  <c:v>0.32</c:v>
                </c:pt>
                <c:pt idx="12">
                  <c:v>0.32</c:v>
                </c:pt>
                <c:pt idx="13">
                  <c:v>0.31</c:v>
                </c:pt>
                <c:pt idx="14">
                  <c:v>0.3</c:v>
                </c:pt>
                <c:pt idx="15">
                  <c:v>0.28999999999999998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71744592"/>
        <c:axId val="471744984"/>
      </c:barChart>
      <c:lineChart>
        <c:grouping val="standard"/>
        <c:varyColors val="0"/>
        <c:ser>
          <c:idx val="1"/>
          <c:order val="1"/>
          <c:tx>
            <c:strRef>
              <c:f>'Rolling LTM GM 2012-YTD2013'!$A$5</c:f>
              <c:strCache>
                <c:ptCount val="1"/>
                <c:pt idx="0">
                  <c:v>Annual gross margin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multiLvlStrRef>
              <c:f>'Rolling LTM GM 2012-YTD2013'!$B$2:$Q$3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'Rolling LTM GM 2012-YTD2013'!$B$5:$Q$5</c:f>
              <c:numCache>
                <c:formatCode>0%</c:formatCode>
                <c:ptCount val="16"/>
                <c:pt idx="0">
                  <c:v>0.31916666666666665</c:v>
                </c:pt>
                <c:pt idx="1">
                  <c:v>0.31916666666666665</c:v>
                </c:pt>
                <c:pt idx="2">
                  <c:v>0.31916666666666665</c:v>
                </c:pt>
                <c:pt idx="3">
                  <c:v>0.31916666666666665</c:v>
                </c:pt>
                <c:pt idx="4">
                  <c:v>0.31916666666666665</c:v>
                </c:pt>
                <c:pt idx="5">
                  <c:v>0.31916666666666665</c:v>
                </c:pt>
                <c:pt idx="6">
                  <c:v>0.31916666666666665</c:v>
                </c:pt>
                <c:pt idx="7">
                  <c:v>0.31916666666666665</c:v>
                </c:pt>
                <c:pt idx="8">
                  <c:v>0.31916666666666665</c:v>
                </c:pt>
                <c:pt idx="9">
                  <c:v>0.31916666666666665</c:v>
                </c:pt>
                <c:pt idx="10">
                  <c:v>0.31916666666666665</c:v>
                </c:pt>
                <c:pt idx="11">
                  <c:v>0.31916666666666665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'Rolling LTM GM 2012-YTD2013'!$A$6</c:f>
              <c:strCache>
                <c:ptCount val="1"/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val>
            <c:numRef>
              <c:f>'Rolling LTM GM 2012-YTD2013'!$B$6:$Q$6</c:f>
              <c:numCache>
                <c:formatCode>General</c:formatCode>
                <c:ptCount val="16"/>
                <c:pt idx="12" formatCode="0%">
                  <c:v>0.30499999999999999</c:v>
                </c:pt>
                <c:pt idx="13" formatCode="0%">
                  <c:v>0.30499999999999999</c:v>
                </c:pt>
                <c:pt idx="14" formatCode="0%">
                  <c:v>0.30499999999999999</c:v>
                </c:pt>
                <c:pt idx="15" formatCode="0%">
                  <c:v>0.30499999999999999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20232"/>
        <c:axId val="534316704"/>
      </c:lineChart>
      <c:catAx>
        <c:axId val="47174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71744984"/>
        <c:crosses val="autoZero"/>
        <c:auto val="1"/>
        <c:lblAlgn val="ctr"/>
        <c:lblOffset val="100"/>
        <c:noMultiLvlLbl val="0"/>
      </c:catAx>
      <c:valAx>
        <c:axId val="471744984"/>
        <c:scaling>
          <c:orientation val="minMax"/>
          <c:min val="0"/>
        </c:scaling>
        <c:delete val="0"/>
        <c:axPos val="l"/>
        <c:numFmt formatCode="#,##0%;\(#,##0\)%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71744592"/>
        <c:crosses val="autoZero"/>
        <c:crossBetween val="between"/>
        <c:majorUnit val="0.1"/>
      </c:valAx>
      <c:valAx>
        <c:axId val="53431670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534320232"/>
        <c:crosses val="max"/>
        <c:crossBetween val="between"/>
      </c:valAx>
      <c:catAx>
        <c:axId val="534320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43167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1.6489951058402424E-2"/>
          <c:y val="0.75000000000000056"/>
          <c:w val="0.68703519145939562"/>
          <c:h val="6.74799570508234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7142634662702"/>
          <c:y val="0.24423010652802546"/>
          <c:w val="0.80176424720347861"/>
          <c:h val="0.446368907600797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'Current trading bridge'!$E$2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rgbClr val="00338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338D"/>
              </a:solidFill>
              <a:ln w="25400">
                <a:noFill/>
              </a:ln>
              <a:effectLst/>
            </c:spPr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'Current trading bridge'!$A$3:$A$11</c:f>
              <c:strCache>
                <c:ptCount val="9"/>
                <c:pt idx="0">
                  <c:v>Sales YTD12</c:v>
                </c:pt>
                <c:pt idx="1">
                  <c:v>Sales YTD13B</c:v>
                </c:pt>
                <c:pt idx="2">
                  <c:v>Sales YTD13</c:v>
                </c:pt>
                <c:pt idx="3">
                  <c:v>Backlog</c:v>
                </c:pt>
                <c:pt idx="4">
                  <c:v>Offshore sales</c:v>
                </c:pt>
                <c:pt idx="5">
                  <c:v>Key customers</c:v>
                </c:pt>
                <c:pt idx="6">
                  <c:v>Projects with quotations</c:v>
                </c:pt>
                <c:pt idx="7">
                  <c:v>Project leads</c:v>
                </c:pt>
                <c:pt idx="8">
                  <c:v>Forecast2013</c:v>
                </c:pt>
              </c:strCache>
            </c:strRef>
          </c:cat>
          <c:val>
            <c:numRef>
              <c:f>'Current trading bridge'!$E$3:$E$11</c:f>
              <c:numCache>
                <c:formatCode>#,##0;\(#,##0\);</c:formatCode>
                <c:ptCount val="9"/>
                <c:pt idx="0">
                  <c:v>16.8</c:v>
                </c:pt>
                <c:pt idx="1">
                  <c:v>18.100000000000001</c:v>
                </c:pt>
                <c:pt idx="2">
                  <c:v>16.3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62.29999999999999</c:v>
                </c:pt>
              </c:numCache>
            </c:numRef>
          </c:val>
        </c:ser>
        <c:ser>
          <c:idx val="0"/>
          <c:order val="1"/>
          <c:tx>
            <c:strRef>
              <c:f>'Current trading bridge'!$D$2</c:f>
              <c:strCache>
                <c:ptCount val="1"/>
                <c:pt idx="0">
                  <c:v>Clear</c:v>
                </c:pt>
              </c:strCache>
            </c:strRef>
          </c:tx>
          <c:spPr>
            <a:noFill/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'Current trading bridge'!$A$3:$A$11</c:f>
              <c:strCache>
                <c:ptCount val="9"/>
                <c:pt idx="0">
                  <c:v>Sales YTD12</c:v>
                </c:pt>
                <c:pt idx="1">
                  <c:v>Sales YTD13B</c:v>
                </c:pt>
                <c:pt idx="2">
                  <c:v>Sales YTD13</c:v>
                </c:pt>
                <c:pt idx="3">
                  <c:v>Backlog</c:v>
                </c:pt>
                <c:pt idx="4">
                  <c:v>Offshore sales</c:v>
                </c:pt>
                <c:pt idx="5">
                  <c:v>Key customers</c:v>
                </c:pt>
                <c:pt idx="6">
                  <c:v>Projects with quotations</c:v>
                </c:pt>
                <c:pt idx="7">
                  <c:v>Project leads</c:v>
                </c:pt>
                <c:pt idx="8">
                  <c:v>Forecast2013</c:v>
                </c:pt>
              </c:strCache>
            </c:strRef>
          </c:cat>
          <c:val>
            <c:numRef>
              <c:f>'Current trading bridge'!$D$3:$D$11</c:f>
              <c:numCache>
                <c:formatCode>#,##0;\(#,##0\);</c:formatCode>
                <c:ptCount val="9"/>
                <c:pt idx="0">
                  <c:v>0</c:v>
                </c:pt>
                <c:pt idx="1">
                  <c:v>16.8</c:v>
                </c:pt>
                <c:pt idx="2">
                  <c:v>0</c:v>
                </c:pt>
                <c:pt idx="3">
                  <c:v>16.3</c:v>
                </c:pt>
                <c:pt idx="4">
                  <c:v>19.8</c:v>
                </c:pt>
                <c:pt idx="5">
                  <c:v>40.799999999999997</c:v>
                </c:pt>
                <c:pt idx="6">
                  <c:v>56.199999999999996</c:v>
                </c:pt>
                <c:pt idx="7">
                  <c:v>58.999999999999993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'Current trading bridge'!$F$2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91DA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3.36210435205771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6.0499110082161956E-17"/>
                  <c:y val="-9.9073346595119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8.0202232957954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-3.75420003008976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-3.7742227274331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'Current trading bridge'!$A$3:$A$11</c:f>
              <c:strCache>
                <c:ptCount val="9"/>
                <c:pt idx="0">
                  <c:v>Sales YTD12</c:v>
                </c:pt>
                <c:pt idx="1">
                  <c:v>Sales YTD13B</c:v>
                </c:pt>
                <c:pt idx="2">
                  <c:v>Sales YTD13</c:v>
                </c:pt>
                <c:pt idx="3">
                  <c:v>Backlog</c:v>
                </c:pt>
                <c:pt idx="4">
                  <c:v>Offshore sales</c:v>
                </c:pt>
                <c:pt idx="5">
                  <c:v>Key customers</c:v>
                </c:pt>
                <c:pt idx="6">
                  <c:v>Projects with quotations</c:v>
                </c:pt>
                <c:pt idx="7">
                  <c:v>Project leads</c:v>
                </c:pt>
                <c:pt idx="8">
                  <c:v>Forecast2013</c:v>
                </c:pt>
              </c:strCache>
            </c:strRef>
          </c:cat>
          <c:val>
            <c:numRef>
              <c:f>'Current trading bridge'!$F$3:$F$11</c:f>
              <c:numCache>
                <c:formatCode>#,##0;\(#,##0\);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</c:v>
                </c:pt>
                <c:pt idx="4">
                  <c:v>21</c:v>
                </c:pt>
                <c:pt idx="5">
                  <c:v>15.4</c:v>
                </c:pt>
                <c:pt idx="6">
                  <c:v>2.8</c:v>
                </c:pt>
                <c:pt idx="7">
                  <c:v>3.3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'Current trading bridge'!$G$2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8E258D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numFmt formatCode="#,##0.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108.800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'Current trading bridge'!$A$3:$A$11</c:f>
              <c:strCache>
                <c:ptCount val="9"/>
                <c:pt idx="0">
                  <c:v>Sales YTD12</c:v>
                </c:pt>
                <c:pt idx="1">
                  <c:v>Sales YTD13B</c:v>
                </c:pt>
                <c:pt idx="2">
                  <c:v>Sales YTD13</c:v>
                </c:pt>
                <c:pt idx="3">
                  <c:v>Backlog</c:v>
                </c:pt>
                <c:pt idx="4">
                  <c:v>Offshore sales</c:v>
                </c:pt>
                <c:pt idx="5">
                  <c:v>Key customers</c:v>
                </c:pt>
                <c:pt idx="6">
                  <c:v>Projects with quotations</c:v>
                </c:pt>
                <c:pt idx="7">
                  <c:v>Project leads</c:v>
                </c:pt>
                <c:pt idx="8">
                  <c:v>Forecast2013</c:v>
                </c:pt>
              </c:strCache>
            </c:strRef>
          </c:cat>
          <c:val>
            <c:numRef>
              <c:f>'Current trading bridge'!$G$3:$G$11</c:f>
              <c:numCache>
                <c:formatCode>#,##0;\(#,##0\);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'Current trading bridge'!$H$2</c:f>
              <c:strCache>
                <c:ptCount val="1"/>
                <c:pt idx="0">
                  <c:v>Positive cross</c:v>
                </c:pt>
              </c:strCache>
            </c:strRef>
          </c:tx>
          <c:spPr>
            <a:solidFill>
              <a:srgbClr val="E3C9E3"/>
            </a:solidFill>
            <a:ln w="25400">
              <a:noFill/>
            </a:ln>
          </c:spPr>
          <c:invertIfNegative val="0"/>
          <c:dLbls>
            <c:numFmt formatCode="#,##0;\(#,##0\);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'Current trading bridge'!$A$3:$A$11</c:f>
              <c:strCache>
                <c:ptCount val="9"/>
                <c:pt idx="0">
                  <c:v>Sales YTD12</c:v>
                </c:pt>
                <c:pt idx="1">
                  <c:v>Sales YTD13B</c:v>
                </c:pt>
                <c:pt idx="2">
                  <c:v>Sales YTD13</c:v>
                </c:pt>
                <c:pt idx="3">
                  <c:v>Backlog</c:v>
                </c:pt>
                <c:pt idx="4">
                  <c:v>Offshore sales</c:v>
                </c:pt>
                <c:pt idx="5">
                  <c:v>Key customers</c:v>
                </c:pt>
                <c:pt idx="6">
                  <c:v>Projects with quotations</c:v>
                </c:pt>
                <c:pt idx="7">
                  <c:v>Project leads</c:v>
                </c:pt>
                <c:pt idx="8">
                  <c:v>Forecast2013</c:v>
                </c:pt>
              </c:strCache>
            </c:strRef>
          </c:cat>
          <c:val>
            <c:numRef>
              <c:f>'Current trading bridge'!$H$3:$H$11</c:f>
              <c:numCache>
                <c:formatCode>#,##0;\(#,##0\);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'Current trading bridge'!$I$2</c:f>
              <c:strCache>
                <c:ptCount val="1"/>
                <c:pt idx="0">
                  <c:v>Negative cross</c:v>
                </c:pt>
              </c:strCache>
            </c:strRef>
          </c:tx>
          <c:spPr>
            <a:solidFill>
              <a:srgbClr val="F38E31"/>
            </a:solidFill>
            <a:ln w="25400">
              <a:noFill/>
            </a:ln>
          </c:spPr>
          <c:invertIfNegative val="0"/>
          <c:cat>
            <c:strRef>
              <c:f>'Current trading bridge'!$A$3:$A$11</c:f>
              <c:strCache>
                <c:ptCount val="9"/>
                <c:pt idx="0">
                  <c:v>Sales YTD12</c:v>
                </c:pt>
                <c:pt idx="1">
                  <c:v>Sales YTD13B</c:v>
                </c:pt>
                <c:pt idx="2">
                  <c:v>Sales YTD13</c:v>
                </c:pt>
                <c:pt idx="3">
                  <c:v>Backlog</c:v>
                </c:pt>
                <c:pt idx="4">
                  <c:v>Offshore sales</c:v>
                </c:pt>
                <c:pt idx="5">
                  <c:v>Key customers</c:v>
                </c:pt>
                <c:pt idx="6">
                  <c:v>Projects with quotations</c:v>
                </c:pt>
                <c:pt idx="7">
                  <c:v>Project leads</c:v>
                </c:pt>
                <c:pt idx="8">
                  <c:v>Forecast2013</c:v>
                </c:pt>
              </c:strCache>
            </c:strRef>
          </c:cat>
          <c:val>
            <c:numRef>
              <c:f>'Current trading bridge'!$I$3:$I$11</c:f>
              <c:numCache>
                <c:formatCode>#,##0;\(#,##0\);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'Current trading bridge'!$B$2</c:f>
              <c:strCache>
                <c:ptCount val="1"/>
                <c:pt idx="0">
                  <c:v>INPUT STANDALONE NUMBERS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'Current trading bridge'!$B$3:$B$11</c:f>
              <c:numCache>
                <c:formatCode>#,##0.0</c:formatCode>
                <c:ptCount val="9"/>
                <c:pt idx="0">
                  <c:v>16.8</c:v>
                </c:pt>
                <c:pt idx="1">
                  <c:v>18.100000000000001</c:v>
                </c:pt>
                <c:pt idx="2">
                  <c:v>16.3</c:v>
                </c:pt>
                <c:pt idx="8">
                  <c:v>62.29999999999999</c:v>
                </c:pt>
              </c:numCache>
            </c:numRef>
          </c:val>
        </c:ser>
        <c:ser>
          <c:idx val="7"/>
          <c:order val="7"/>
          <c:tx>
            <c:strRef>
              <c:f>'Current trading bridge'!$C$2</c:f>
              <c:strCache>
                <c:ptCount val="1"/>
                <c:pt idx="0">
                  <c:v>INPUT MOVEMENT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'Current trading bridge'!$C$3:$C$11</c:f>
              <c:numCache>
                <c:formatCode>#,##0.0</c:formatCode>
                <c:ptCount val="9"/>
                <c:pt idx="3">
                  <c:v>3.5</c:v>
                </c:pt>
                <c:pt idx="4">
                  <c:v>21</c:v>
                </c:pt>
                <c:pt idx="5">
                  <c:v>15.4</c:v>
                </c:pt>
                <c:pt idx="6">
                  <c:v>2.8</c:v>
                </c:pt>
                <c:pt idx="7">
                  <c:v>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34321016"/>
        <c:axId val="534315136"/>
      </c:barChart>
      <c:catAx>
        <c:axId val="53432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53431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431513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de-DE" sz="800"/>
                  <a:t>€m</a:t>
                </a:r>
              </a:p>
            </c:rich>
          </c:tx>
          <c:layout>
            <c:manualLayout>
              <c:xMode val="edge"/>
              <c:yMode val="edge"/>
              <c:x val="5.5225891628600123E-2"/>
              <c:y val="0.39362330131998896"/>
            </c:manualLayout>
          </c:layout>
          <c:overlay val="0"/>
        </c:title>
        <c:numFmt formatCode="#,##0;\(#,##0\);\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534321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 pitchFamily="34" charset="0"/>
          <a:ea typeface="Univers 45 Light"/>
          <a:cs typeface="Arial" pitchFamily="34" charset="0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7142634662702"/>
          <c:y val="0.36142826097858655"/>
          <c:w val="0.23417856373540111"/>
          <c:h val="0.3291709154533249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'Backlog comparison'!$E$2</c:f>
              <c:strCache>
                <c:ptCount val="1"/>
                <c:pt idx="0">
                  <c:v>Standalone</c:v>
                </c:pt>
              </c:strCache>
            </c:strRef>
          </c:tx>
          <c:spPr>
            <a:solidFill>
              <a:srgbClr val="00338D"/>
            </a:soli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338D"/>
              </a:solidFill>
              <a:ln w="12700">
                <a:noFill/>
                <a:prstDash val="solid"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600">
                        <a:solidFill>
                          <a:schemeClr val="bg1"/>
                        </a:solidFill>
                      </a:rPr>
                      <a:t>4</a:t>
                    </a:r>
                    <a:r>
                      <a:rPr lang="en-US">
                        <a:solidFill>
                          <a:schemeClr val="bg1"/>
                        </a:solidFill>
                      </a:rPr>
                      <a:t>.9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600">
                        <a:solidFill>
                          <a:schemeClr val="bg1"/>
                        </a:solidFill>
                      </a:rPr>
                      <a:t>5</a:t>
                    </a:r>
                    <a:r>
                      <a:rPr lang="en-US">
                        <a:solidFill>
                          <a:schemeClr val="bg1"/>
                        </a:solidFill>
                      </a:rPr>
                      <a:t>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600">
                        <a:solidFill>
                          <a:schemeClr val="bg1"/>
                        </a:solidFill>
                      </a:rPr>
                      <a:t>3</a:t>
                    </a:r>
                    <a:r>
                      <a:rPr lang="en-US">
                        <a:solidFill>
                          <a:schemeClr val="bg1"/>
                        </a:solidFill>
                      </a:rPr>
                      <a:t>.5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'Backlog comparison'!$A$3:$A$5</c:f>
              <c:strCache>
                <c:ptCount val="3"/>
                <c:pt idx="0">
                  <c:v>YTD2011</c:v>
                </c:pt>
                <c:pt idx="1">
                  <c:v>YTD2012</c:v>
                </c:pt>
                <c:pt idx="2">
                  <c:v>YTD2013</c:v>
                </c:pt>
              </c:strCache>
            </c:strRef>
          </c:cat>
          <c:val>
            <c:numRef>
              <c:f>'Backlog comparison'!$E$3:$E$5</c:f>
              <c:numCache>
                <c:formatCode>#,##0;\(#,##0\);</c:formatCode>
                <c:ptCount val="3"/>
                <c:pt idx="0">
                  <c:v>4.9000000000000004</c:v>
                </c:pt>
                <c:pt idx="1">
                  <c:v>5.6</c:v>
                </c:pt>
                <c:pt idx="2">
                  <c:v>3.5</c:v>
                </c:pt>
              </c:numCache>
            </c:numRef>
          </c:val>
        </c:ser>
        <c:ser>
          <c:idx val="2"/>
          <c:order val="1"/>
          <c:tx>
            <c:strRef>
              <c:f>'Backlog comparison'!$F$2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8E258D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5.314373064828590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2.002269734337069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'Backlog comparison'!$A$3:$A$5</c:f>
              <c:strCache>
                <c:ptCount val="3"/>
                <c:pt idx="0">
                  <c:v>YTD2011</c:v>
                </c:pt>
                <c:pt idx="1">
                  <c:v>YTD2012</c:v>
                </c:pt>
                <c:pt idx="2">
                  <c:v>YTD2013</c:v>
                </c:pt>
              </c:strCache>
            </c:strRef>
          </c:cat>
          <c:val>
            <c:numRef>
              <c:f>'Backlog comparison'!$F$3:$F$5</c:f>
              <c:numCache>
                <c:formatCode>#,##0;\(#,##0\);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2"/>
          <c:tx>
            <c:strRef>
              <c:f>'Backlog comparison'!$G$2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8E258D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numFmt formatCode="#,##0.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108.800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'Backlog comparison'!$A$3:$A$5</c:f>
              <c:strCache>
                <c:ptCount val="3"/>
                <c:pt idx="0">
                  <c:v>YTD2011</c:v>
                </c:pt>
                <c:pt idx="1">
                  <c:v>YTD2012</c:v>
                </c:pt>
                <c:pt idx="2">
                  <c:v>YTD2013</c:v>
                </c:pt>
              </c:strCache>
            </c:strRef>
          </c:cat>
          <c:val>
            <c:numRef>
              <c:f>'Backlog comparison'!$G$3:$G$5</c:f>
              <c:numCache>
                <c:formatCode>#,##0;\(#,##0\);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3"/>
          <c:tx>
            <c:strRef>
              <c:f>'Backlog comparison'!$H$2</c:f>
              <c:strCache>
                <c:ptCount val="1"/>
                <c:pt idx="0">
                  <c:v>Positive cross</c:v>
                </c:pt>
              </c:strCache>
            </c:strRef>
          </c:tx>
          <c:spPr>
            <a:solidFill>
              <a:srgbClr val="E3C9E3"/>
            </a:solidFill>
            <a:ln w="25400">
              <a:noFill/>
            </a:ln>
          </c:spPr>
          <c:invertIfNegative val="0"/>
          <c:dLbls>
            <c:numFmt formatCode="#,##0;\(#,##0\);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'Backlog comparison'!$A$3:$A$5</c:f>
              <c:strCache>
                <c:ptCount val="3"/>
                <c:pt idx="0">
                  <c:v>YTD2011</c:v>
                </c:pt>
                <c:pt idx="1">
                  <c:v>YTD2012</c:v>
                </c:pt>
                <c:pt idx="2">
                  <c:v>YTD2013</c:v>
                </c:pt>
              </c:strCache>
            </c:strRef>
          </c:cat>
          <c:val>
            <c:numRef>
              <c:f>'Backlog comparison'!$H$3:$H$5</c:f>
              <c:numCache>
                <c:formatCode>#,##0;\(#,##0\);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4"/>
          <c:tx>
            <c:strRef>
              <c:f>'Backlog comparison'!$I$2</c:f>
              <c:strCache>
                <c:ptCount val="1"/>
                <c:pt idx="0">
                  <c:v>Negative cross</c:v>
                </c:pt>
              </c:strCache>
            </c:strRef>
          </c:tx>
          <c:spPr>
            <a:solidFill>
              <a:srgbClr val="F38E31"/>
            </a:solidFill>
            <a:ln w="25400">
              <a:noFill/>
            </a:ln>
          </c:spPr>
          <c:invertIfNegative val="0"/>
          <c:cat>
            <c:strRef>
              <c:f>'Backlog comparison'!$A$3:$A$5</c:f>
              <c:strCache>
                <c:ptCount val="3"/>
                <c:pt idx="0">
                  <c:v>YTD2011</c:v>
                </c:pt>
                <c:pt idx="1">
                  <c:v>YTD2012</c:v>
                </c:pt>
                <c:pt idx="2">
                  <c:v>YTD2013</c:v>
                </c:pt>
              </c:strCache>
            </c:strRef>
          </c:cat>
          <c:val>
            <c:numRef>
              <c:f>'Backlog comparison'!$I$3:$I$5</c:f>
              <c:numCache>
                <c:formatCode>#,##0;\(#,##0\);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"/>
          <c:order val="5"/>
          <c:tx>
            <c:strRef>
              <c:f>'Backlog comparison'!$B$2</c:f>
              <c:strCache>
                <c:ptCount val="1"/>
                <c:pt idx="0">
                  <c:v>INPUT STANDALONE NUMBERS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'Backlog comparison'!$B$3:$B$5</c:f>
              <c:numCache>
                <c:formatCode>#,##0.0</c:formatCode>
                <c:ptCount val="3"/>
                <c:pt idx="0">
                  <c:v>4.9000000000000004</c:v>
                </c:pt>
                <c:pt idx="1">
                  <c:v>5.6</c:v>
                </c:pt>
                <c:pt idx="2">
                  <c:v>3.5</c:v>
                </c:pt>
              </c:numCache>
            </c:numRef>
          </c:val>
        </c:ser>
        <c:ser>
          <c:idx val="7"/>
          <c:order val="6"/>
          <c:tx>
            <c:strRef>
              <c:f>'Backlog comparison'!$C$2</c:f>
              <c:strCache>
                <c:ptCount val="1"/>
                <c:pt idx="0">
                  <c:v>INPUT MOVEMENT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'Backlog comparison'!$C$3:$C$5</c:f>
              <c:numCache>
                <c:formatCode>#,##0.0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34315528"/>
        <c:axId val="534315920"/>
      </c:barChart>
      <c:catAx>
        <c:axId val="5343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3431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4315920"/>
        <c:scaling>
          <c:orientation val="minMax"/>
          <c:max val="6"/>
          <c:min val="0"/>
        </c:scaling>
        <c:delete val="1"/>
        <c:axPos val="l"/>
        <c:numFmt formatCode="#,##0;\(#,##0\);" sourceLinked="1"/>
        <c:majorTickMark val="out"/>
        <c:minorTickMark val="none"/>
        <c:tickLblPos val="none"/>
        <c:crossAx val="534315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 pitchFamily="34" charset="0"/>
          <a:ea typeface="Univers 45 Light"/>
          <a:cs typeface="Arial" pitchFamily="34" charset="0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82112747620475E-2"/>
          <c:y val="0.1527158196134574"/>
          <c:w val="0.80462681495852728"/>
          <c:h val="0.41736005726556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Orderbacklog!$A$3</c:f>
              <c:strCache>
                <c:ptCount val="1"/>
                <c:pt idx="0">
                  <c:v>Order backlog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multiLvlStrRef>
              <c:f>Orderbacklog!$B$1:$AK$2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2009</c:v>
                  </c:pt>
                  <c:pt idx="12">
                    <c:v>2010</c:v>
                  </c:pt>
                  <c:pt idx="24">
                    <c:v>2011</c:v>
                  </c:pt>
                </c:lvl>
              </c:multiLvlStrCache>
            </c:multiLvlStrRef>
          </c:cat>
          <c:val>
            <c:numRef>
              <c:f>Orderbacklog!$B$3:$AK$3</c:f>
              <c:numCache>
                <c:formatCode>#,##0</c:formatCode>
                <c:ptCount val="36"/>
                <c:pt idx="0">
                  <c:v>9000</c:v>
                </c:pt>
                <c:pt idx="1">
                  <c:v>8500</c:v>
                </c:pt>
                <c:pt idx="2">
                  <c:v>7500</c:v>
                </c:pt>
                <c:pt idx="3">
                  <c:v>9000</c:v>
                </c:pt>
                <c:pt idx="4">
                  <c:v>9500</c:v>
                </c:pt>
                <c:pt idx="5">
                  <c:v>10000</c:v>
                </c:pt>
                <c:pt idx="6">
                  <c:v>9500</c:v>
                </c:pt>
                <c:pt idx="7">
                  <c:v>10500</c:v>
                </c:pt>
                <c:pt idx="8">
                  <c:v>10000</c:v>
                </c:pt>
                <c:pt idx="9">
                  <c:v>9800</c:v>
                </c:pt>
                <c:pt idx="10">
                  <c:v>9500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6000</c:v>
                </c:pt>
                <c:pt idx="15">
                  <c:v>9000</c:v>
                </c:pt>
                <c:pt idx="16">
                  <c:v>8000</c:v>
                </c:pt>
                <c:pt idx="17">
                  <c:v>8000</c:v>
                </c:pt>
                <c:pt idx="18">
                  <c:v>8200</c:v>
                </c:pt>
                <c:pt idx="19">
                  <c:v>9300</c:v>
                </c:pt>
                <c:pt idx="20">
                  <c:v>9000</c:v>
                </c:pt>
                <c:pt idx="21">
                  <c:v>10000</c:v>
                </c:pt>
                <c:pt idx="22">
                  <c:v>11500</c:v>
                </c:pt>
                <c:pt idx="23">
                  <c:v>10000</c:v>
                </c:pt>
                <c:pt idx="24">
                  <c:v>12000</c:v>
                </c:pt>
                <c:pt idx="25">
                  <c:v>12500</c:v>
                </c:pt>
                <c:pt idx="26">
                  <c:v>15000</c:v>
                </c:pt>
                <c:pt idx="27">
                  <c:v>16000</c:v>
                </c:pt>
                <c:pt idx="28">
                  <c:v>15500</c:v>
                </c:pt>
                <c:pt idx="29">
                  <c:v>17000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16700</c:v>
                </c:pt>
                <c:pt idx="34">
                  <c:v>15000</c:v>
                </c:pt>
                <c:pt idx="35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34317880"/>
        <c:axId val="534317096"/>
      </c:barChart>
      <c:lineChart>
        <c:grouping val="standard"/>
        <c:varyColors val="0"/>
        <c:ser>
          <c:idx val="1"/>
          <c:order val="1"/>
          <c:tx>
            <c:strRef>
              <c:f>Orderbacklog!$A$4</c:f>
              <c:strCache>
                <c:ptCount val="1"/>
                <c:pt idx="0">
                  <c:v>Order intake</c:v>
                </c:pt>
              </c:strCache>
            </c:strRef>
          </c:tx>
          <c:spPr>
            <a:ln w="12700">
              <a:solidFill>
                <a:srgbClr val="0091DA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91DA"/>
              </a:solidFill>
              <a:ln>
                <a:solidFill>
                  <a:srgbClr val="0091DA"/>
                </a:solidFill>
                <a:prstDash val="solid"/>
              </a:ln>
            </c:spPr>
          </c:marker>
          <c:cat>
            <c:multiLvlStrRef>
              <c:f>Orderbacklog!$B$1:$AH$2</c:f>
              <c:multiLvlStrCache>
                <c:ptCount val="3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</c:lvl>
                <c:lvl>
                  <c:pt idx="0">
                    <c:v>2009</c:v>
                  </c:pt>
                  <c:pt idx="12">
                    <c:v>2010</c:v>
                  </c:pt>
                  <c:pt idx="24">
                    <c:v>2011</c:v>
                  </c:pt>
                </c:lvl>
              </c:multiLvlStrCache>
            </c:multiLvlStrRef>
          </c:cat>
          <c:val>
            <c:numRef>
              <c:f>Orderbacklog!$B$4:$AK$4</c:f>
              <c:numCache>
                <c:formatCode>#,##0</c:formatCode>
                <c:ptCount val="36"/>
                <c:pt idx="0">
                  <c:v>2500</c:v>
                </c:pt>
                <c:pt idx="1">
                  <c:v>2700</c:v>
                </c:pt>
                <c:pt idx="2">
                  <c:v>2600</c:v>
                </c:pt>
                <c:pt idx="3">
                  <c:v>2800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3000</c:v>
                </c:pt>
                <c:pt idx="8">
                  <c:v>4500</c:v>
                </c:pt>
                <c:pt idx="9">
                  <c:v>4000</c:v>
                </c:pt>
                <c:pt idx="10">
                  <c:v>4800</c:v>
                </c:pt>
                <c:pt idx="11">
                  <c:v>5000</c:v>
                </c:pt>
                <c:pt idx="12">
                  <c:v>3700</c:v>
                </c:pt>
                <c:pt idx="13">
                  <c:v>4000</c:v>
                </c:pt>
                <c:pt idx="14">
                  <c:v>4200</c:v>
                </c:pt>
                <c:pt idx="15">
                  <c:v>3800</c:v>
                </c:pt>
                <c:pt idx="16">
                  <c:v>4700</c:v>
                </c:pt>
                <c:pt idx="17">
                  <c:v>4800</c:v>
                </c:pt>
                <c:pt idx="18">
                  <c:v>4300</c:v>
                </c:pt>
                <c:pt idx="19">
                  <c:v>3300</c:v>
                </c:pt>
                <c:pt idx="20">
                  <c:v>3600</c:v>
                </c:pt>
                <c:pt idx="21">
                  <c:v>5600</c:v>
                </c:pt>
                <c:pt idx="22">
                  <c:v>6700</c:v>
                </c:pt>
                <c:pt idx="23">
                  <c:v>7200</c:v>
                </c:pt>
                <c:pt idx="24">
                  <c:v>3000</c:v>
                </c:pt>
                <c:pt idx="25">
                  <c:v>3000</c:v>
                </c:pt>
                <c:pt idx="26">
                  <c:v>6500</c:v>
                </c:pt>
                <c:pt idx="27">
                  <c:v>5500</c:v>
                </c:pt>
                <c:pt idx="28">
                  <c:v>5800</c:v>
                </c:pt>
                <c:pt idx="29">
                  <c:v>6000</c:v>
                </c:pt>
                <c:pt idx="30">
                  <c:v>5800</c:v>
                </c:pt>
                <c:pt idx="31">
                  <c:v>5800</c:v>
                </c:pt>
                <c:pt idx="32">
                  <c:v>7000</c:v>
                </c:pt>
                <c:pt idx="33">
                  <c:v>5600</c:v>
                </c:pt>
                <c:pt idx="34">
                  <c:v>5700</c:v>
                </c:pt>
                <c:pt idx="35">
                  <c:v>7000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Orderbacklog!$A$5</c:f>
              <c:strCache>
                <c:ptCount val="1"/>
                <c:pt idx="0">
                  <c:v>Sales</c:v>
                </c:pt>
              </c:strCache>
            </c:strRef>
          </c:tx>
          <c:spPr>
            <a:ln w="12700">
              <a:solidFill>
                <a:srgbClr val="6D2077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6D2077"/>
              </a:solidFill>
              <a:ln>
                <a:noFill/>
              </a:ln>
            </c:spPr>
          </c:marker>
          <c:val>
            <c:numRef>
              <c:f>Orderbacklog!$B$5:$AK$5</c:f>
              <c:numCache>
                <c:formatCode>#,##0</c:formatCode>
                <c:ptCount val="36"/>
                <c:pt idx="0">
                  <c:v>1000</c:v>
                </c:pt>
                <c:pt idx="1">
                  <c:v>3000</c:v>
                </c:pt>
                <c:pt idx="2">
                  <c:v>4000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4500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8000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3000</c:v>
                </c:pt>
                <c:pt idx="16">
                  <c:v>4000</c:v>
                </c:pt>
                <c:pt idx="17">
                  <c:v>4500</c:v>
                </c:pt>
                <c:pt idx="18">
                  <c:v>3500</c:v>
                </c:pt>
                <c:pt idx="19">
                  <c:v>3000</c:v>
                </c:pt>
                <c:pt idx="20">
                  <c:v>5000</c:v>
                </c:pt>
                <c:pt idx="21">
                  <c:v>5500</c:v>
                </c:pt>
                <c:pt idx="22">
                  <c:v>6000</c:v>
                </c:pt>
                <c:pt idx="23">
                  <c:v>10000</c:v>
                </c:pt>
                <c:pt idx="24">
                  <c:v>2000</c:v>
                </c:pt>
                <c:pt idx="25">
                  <c:v>3000</c:v>
                </c:pt>
                <c:pt idx="26">
                  <c:v>3500</c:v>
                </c:pt>
                <c:pt idx="27">
                  <c:v>3000</c:v>
                </c:pt>
                <c:pt idx="28">
                  <c:v>5000</c:v>
                </c:pt>
                <c:pt idx="29">
                  <c:v>4500</c:v>
                </c:pt>
                <c:pt idx="30">
                  <c:v>7500</c:v>
                </c:pt>
                <c:pt idx="31">
                  <c:v>4000</c:v>
                </c:pt>
                <c:pt idx="32">
                  <c:v>5000</c:v>
                </c:pt>
                <c:pt idx="33">
                  <c:v>4500</c:v>
                </c:pt>
                <c:pt idx="34">
                  <c:v>10000</c:v>
                </c:pt>
                <c:pt idx="35">
                  <c:v>13000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19840"/>
        <c:axId val="534318664"/>
      </c:lineChart>
      <c:catAx>
        <c:axId val="53431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534317096"/>
        <c:crosses val="autoZero"/>
        <c:auto val="1"/>
        <c:lblAlgn val="ctr"/>
        <c:lblOffset val="100"/>
        <c:noMultiLvlLbl val="0"/>
      </c:catAx>
      <c:valAx>
        <c:axId val="534317096"/>
        <c:scaling>
          <c:orientation val="minMax"/>
          <c:max val="2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€000</a:t>
                </a:r>
              </a:p>
            </c:rich>
          </c:tx>
          <c:layout>
            <c:manualLayout>
              <c:xMode val="edge"/>
              <c:yMode val="edge"/>
              <c:x val="2.085185853044318E-2"/>
              <c:y val="0.27224803149606275"/>
            </c:manualLayout>
          </c:layout>
          <c:overlay val="0"/>
        </c:title>
        <c:numFmt formatCode="#,##0;\(#,##0\)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534317880"/>
        <c:crosses val="autoZero"/>
        <c:crossBetween val="between"/>
        <c:majorUnit val="5000"/>
      </c:valAx>
      <c:valAx>
        <c:axId val="534318664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one"/>
        <c:crossAx val="534319840"/>
        <c:crosses val="max"/>
        <c:crossBetween val="between"/>
      </c:valAx>
      <c:catAx>
        <c:axId val="53431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43186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173364272745851"/>
          <c:y val="0.75909090909090904"/>
          <c:w val="0.45440197287299638"/>
          <c:h val="6.74799570508233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82112747620475E-2"/>
          <c:y val="5.2715819613457407E-2"/>
          <c:w val="0.33910524132690595"/>
          <c:h val="0.42190551181102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'Rolling LTM sales 2012-YTD2013'!$A$4</c:f>
              <c:strCache>
                <c:ptCount val="1"/>
                <c:pt idx="0">
                  <c:v>Rolling LTM Sales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4.6865846514353455E-3"/>
                  <c:y val="9.09090909090910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2.811950790861159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6</a:t>
                    </a:r>
                    <a:r>
                      <a:rPr lang="en-US"/>
                      <a:t>2.2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'Rolling LTM sales 2012-YTD2013'!$B$2:$Q$3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'Rolling LTM sales 2012-YTD2013'!$B$4:$Q$4</c:f>
              <c:numCache>
                <c:formatCode>0</c:formatCode>
                <c:ptCount val="16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72891608"/>
        <c:axId val="472892000"/>
      </c:barChart>
      <c:lineChart>
        <c:grouping val="standard"/>
        <c:varyColors val="0"/>
        <c:ser>
          <c:idx val="1"/>
          <c:order val="1"/>
          <c:tx>
            <c:strRef>
              <c:f>'Rolling LTM sales 2012-YTD2013'!$A$5</c:f>
              <c:strCache>
                <c:ptCount val="1"/>
                <c:pt idx="0">
                  <c:v>Annual sales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multiLvlStrRef>
              <c:f>'Rolling LTM sales 2012-YTD2013'!$B$2:$Q$3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'Rolling LTM sales 2012-YTD2013'!$B$5:$Q$5</c:f>
              <c:numCache>
                <c:formatCode>General</c:formatCode>
                <c:ptCount val="16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'Rolling LTM sales 2012-YTD2013'!$A$6</c:f>
              <c:strCache>
                <c:ptCount val="1"/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val>
            <c:numRef>
              <c:f>'Rolling LTM sales 2012-YTD2013'!$B$6:$Q$6</c:f>
              <c:numCache>
                <c:formatCode>General</c:formatCode>
                <c:ptCount val="16"/>
                <c:pt idx="12">
                  <c:v>62.2</c:v>
                </c:pt>
                <c:pt idx="13">
                  <c:v>62.2</c:v>
                </c:pt>
                <c:pt idx="14">
                  <c:v>62.2</c:v>
                </c:pt>
                <c:pt idx="15">
                  <c:v>62.2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89256"/>
        <c:axId val="472894352"/>
      </c:lineChart>
      <c:catAx>
        <c:axId val="47289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>
                <a:solidFill>
                  <a:srgbClr val="000000"/>
                </a:solidFill>
              </a:defRPr>
            </a:pPr>
            <a:endParaRPr lang="en-US"/>
          </a:p>
        </c:txPr>
        <c:crossAx val="472892000"/>
        <c:crosses val="autoZero"/>
        <c:auto val="1"/>
        <c:lblAlgn val="ctr"/>
        <c:lblOffset val="100"/>
        <c:noMultiLvlLbl val="0"/>
      </c:catAx>
      <c:valAx>
        <c:axId val="472892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€m</a:t>
                </a:r>
              </a:p>
            </c:rich>
          </c:tx>
          <c:layout>
            <c:manualLayout>
              <c:xMode val="edge"/>
              <c:yMode val="edge"/>
              <c:x val="4.1259842519684869E-2"/>
              <c:y val="0.31315712240515375"/>
            </c:manualLayout>
          </c:layout>
          <c:overlay val="0"/>
        </c:title>
        <c:numFmt formatCode="#,##0;\(#,##0\);\-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72891608"/>
        <c:crosses val="autoZero"/>
        <c:crossBetween val="between"/>
      </c:valAx>
      <c:valAx>
        <c:axId val="4728943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472889256"/>
        <c:crosses val="max"/>
        <c:crossBetween val="between"/>
      </c:valAx>
      <c:catAx>
        <c:axId val="47288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28943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8.3309526548225293E-2"/>
          <c:y val="0.63636363636363669"/>
          <c:w val="0.35467355425193364"/>
          <c:h val="6.74799570508234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82112747620475E-2"/>
          <c:y val="0.1436249105225483"/>
          <c:w val="0.26473605141986734"/>
          <c:h val="0.33099642090193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'Rolling LTM sales 2012-YTD2013'!$A$4</c:f>
              <c:strCache>
                <c:ptCount val="1"/>
                <c:pt idx="0">
                  <c:v>Rolling LTM Sales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4.6865846514353472E-3"/>
                  <c:y val="9.0909090909091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2.811950790861159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6</a:t>
                    </a:r>
                    <a:r>
                      <a:rPr lang="en-US"/>
                      <a:t>2.2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'Rolling LTM sales 2012-YTD2013'!$B$2:$Q$3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'Rolling LTM sales 2012-YTD2013'!$B$4:$Q$4</c:f>
              <c:numCache>
                <c:formatCode>0</c:formatCode>
                <c:ptCount val="16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72893568"/>
        <c:axId val="472893176"/>
      </c:barChart>
      <c:lineChart>
        <c:grouping val="standard"/>
        <c:varyColors val="0"/>
        <c:ser>
          <c:idx val="1"/>
          <c:order val="1"/>
          <c:tx>
            <c:strRef>
              <c:f>'Rolling LTM sales 2012-YTD2013'!$A$5</c:f>
              <c:strCache>
                <c:ptCount val="1"/>
                <c:pt idx="0">
                  <c:v>Annual sales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multiLvlStrRef>
              <c:f>'Rolling LTM sales 2012-YTD2013'!$B$2:$Q$3</c:f>
              <c:multiLvlStrCache>
                <c:ptCount val="1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</c:lvl>
                <c:lvl>
                  <c:pt idx="0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'Rolling LTM sales 2012-YTD2013'!$B$5:$Q$5</c:f>
              <c:numCache>
                <c:formatCode>General</c:formatCode>
                <c:ptCount val="16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'Rolling LTM sales 2012-YTD2013'!$A$6</c:f>
              <c:strCache>
                <c:ptCount val="1"/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val>
            <c:numRef>
              <c:f>'Rolling LTM sales 2012-YTD2013'!$B$6:$Q$6</c:f>
              <c:numCache>
                <c:formatCode>General</c:formatCode>
                <c:ptCount val="16"/>
                <c:pt idx="12">
                  <c:v>62.2</c:v>
                </c:pt>
                <c:pt idx="13">
                  <c:v>62.2</c:v>
                </c:pt>
                <c:pt idx="14">
                  <c:v>62.2</c:v>
                </c:pt>
                <c:pt idx="15">
                  <c:v>62.2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94744"/>
        <c:axId val="472892784"/>
      </c:lineChart>
      <c:catAx>
        <c:axId val="47289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750">
                <a:solidFill>
                  <a:srgbClr val="000000"/>
                </a:solidFill>
              </a:defRPr>
            </a:pPr>
            <a:endParaRPr lang="en-US"/>
          </a:p>
        </c:txPr>
        <c:crossAx val="472893176"/>
        <c:crosses val="autoZero"/>
        <c:auto val="1"/>
        <c:lblAlgn val="ctr"/>
        <c:lblOffset val="100"/>
        <c:noMultiLvlLbl val="0"/>
      </c:catAx>
      <c:valAx>
        <c:axId val="472893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€m</a:t>
                </a:r>
              </a:p>
            </c:rich>
          </c:tx>
          <c:layout>
            <c:manualLayout>
              <c:xMode val="edge"/>
              <c:yMode val="edge"/>
              <c:x val="4.1259842519684932E-2"/>
              <c:y val="0.31315712240515375"/>
            </c:manualLayout>
          </c:layout>
          <c:overlay val="0"/>
        </c:title>
        <c:numFmt formatCode="#,##0;\(#,##0\);\-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72893568"/>
        <c:crosses val="autoZero"/>
        <c:crossBetween val="between"/>
      </c:valAx>
      <c:valAx>
        <c:axId val="4728927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472894744"/>
        <c:crosses val="max"/>
        <c:crossBetween val="between"/>
      </c:valAx>
      <c:catAx>
        <c:axId val="472894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28927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2.6647286619053138E-2"/>
          <c:y val="0.63636363636363691"/>
          <c:w val="0.35467355425193364"/>
          <c:h val="6.7479957050823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9290777355611"/>
          <c:y val="0.15212491052254831"/>
          <c:w val="0.55117144925665462"/>
          <c:h val="0.423958482462419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'Sales by segment'!$A$4</c:f>
              <c:strCache>
                <c:ptCount val="1"/>
                <c:pt idx="0">
                  <c:v>Land based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'Sales by segment'!$B$3:$D$3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'Sales by segment'!$B$4:$D$4</c:f>
              <c:numCache>
                <c:formatCode>0.0</c:formatCode>
                <c:ptCount val="3"/>
                <c:pt idx="0">
                  <c:v>6.6219158200290273</c:v>
                </c:pt>
                <c:pt idx="1">
                  <c:v>6.8867924528301883</c:v>
                </c:pt>
                <c:pt idx="2" formatCode="General">
                  <c:v>7.3</c:v>
                </c:pt>
              </c:numCache>
            </c:numRef>
          </c:val>
        </c:ser>
        <c:ser>
          <c:idx val="1"/>
          <c:order val="1"/>
          <c:tx>
            <c:strRef>
              <c:f>'Sales by segment'!$A$5</c:f>
              <c:strCache>
                <c:ptCount val="1"/>
                <c:pt idx="0">
                  <c:v>Marine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'Sales by segment'!$B$3:$D$3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'Sales by segment'!$B$5:$D$5</c:f>
              <c:numCache>
                <c:formatCode>0.0</c:formatCode>
                <c:ptCount val="3"/>
                <c:pt idx="0">
                  <c:v>5.6240928882438315</c:v>
                </c:pt>
                <c:pt idx="1">
                  <c:v>5.8490566037735849</c:v>
                </c:pt>
                <c:pt idx="2" formatCode="General">
                  <c:v>6.2</c:v>
                </c:pt>
              </c:numCache>
            </c:numRef>
          </c:val>
        </c:ser>
        <c:ser>
          <c:idx val="2"/>
          <c:order val="2"/>
          <c:tx>
            <c:strRef>
              <c:f>'Sales by segment'!$A$6</c:f>
              <c:strCache>
                <c:ptCount val="1"/>
                <c:pt idx="0">
                  <c:v>Offshore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'Sales by segment'!$B$3:$D$3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'Sales by segment'!$B$6:$D$6</c:f>
              <c:numCache>
                <c:formatCode>0.0</c:formatCode>
                <c:ptCount val="3"/>
                <c:pt idx="0">
                  <c:v>36.012336719883884</c:v>
                </c:pt>
                <c:pt idx="1">
                  <c:v>37.452830188679243</c:v>
                </c:pt>
                <c:pt idx="2" formatCode="General">
                  <c:v>39.700000000000003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72895136"/>
        <c:axId val="472891216"/>
      </c:barChart>
      <c:lineChart>
        <c:grouping val="standard"/>
        <c:varyColors val="0"/>
        <c:ser>
          <c:idx val="3"/>
          <c:order val="3"/>
          <c:tx>
            <c:strRef>
              <c:f>'Sales by segment'!$A$7</c:f>
              <c:strCache>
                <c:ptCount val="1"/>
                <c:pt idx="0">
                  <c:v>Company's sales growth</c:v>
                </c:pt>
              </c:strCache>
            </c:strRef>
          </c:tx>
          <c:spPr>
            <a:ln w="12700">
              <a:solidFill>
                <a:srgbClr val="00338D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338D"/>
              </a:solidFill>
              <a:ln w="12700">
                <a:solidFill>
                  <a:srgbClr val="00338D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678409476509292E-2"/>
                  <c:y val="-4.8591999002142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7017614214763996E-2"/>
                  <c:y val="-3.2759424839081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>
                      <a:solidFill>
                        <a:srgbClr val="00338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'Sales by segment'!$B$3:$D$3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'Sales by segment'!$B$7:$D$7</c:f>
              <c:numCache>
                <c:formatCode>0%</c:formatCode>
                <c:ptCount val="3"/>
                <c:pt idx="0">
                  <c:v>5.5E-2</c:v>
                </c:pt>
                <c:pt idx="1">
                  <c:v>0.08</c:v>
                </c:pt>
                <c:pt idx="2">
                  <c:v>8.5000000000000006E-2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'Sales by segment'!$A$8</c:f>
              <c:strCache>
                <c:ptCount val="1"/>
                <c:pt idx="0">
                  <c:v>Market growth</c:v>
                </c:pt>
              </c:strCache>
            </c:strRef>
          </c:tx>
          <c:spPr>
            <a:ln w="12700">
              <a:solidFill>
                <a:srgbClr val="0091DA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91DA"/>
              </a:solidFill>
              <a:ln w="12700">
                <a:solidFill>
                  <a:srgbClr val="0091DA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0848011845636552E-2"/>
                  <c:y val="-2.429599950107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3932813030200203E-2"/>
                  <c:y val="-2.617846119469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3932813030200203E-2"/>
                  <c:y val="-2.9155582015450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'Sales by segment'!$B$3:$D$3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'Sales by segment'!$B$8:$D$8</c:f>
              <c:numCache>
                <c:formatCode>0%</c:formatCode>
                <c:ptCount val="3"/>
                <c:pt idx="0">
                  <c:v>0.04</c:v>
                </c:pt>
                <c:pt idx="1">
                  <c:v>0.06</c:v>
                </c:pt>
                <c:pt idx="2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43168"/>
        <c:axId val="453844736"/>
      </c:lineChart>
      <c:catAx>
        <c:axId val="4728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891216"/>
        <c:crosses val="autoZero"/>
        <c:auto val="1"/>
        <c:lblAlgn val="ctr"/>
        <c:lblOffset val="100"/>
        <c:noMultiLvlLbl val="0"/>
      </c:catAx>
      <c:valAx>
        <c:axId val="47289121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€m</a:t>
                </a:r>
              </a:p>
            </c:rich>
          </c:tx>
          <c:layout>
            <c:manualLayout>
              <c:xMode val="edge"/>
              <c:yMode val="edge"/>
              <c:x val="2.5659301496792589E-2"/>
              <c:y val="0.33656979241231211"/>
            </c:manualLayout>
          </c:layout>
          <c:overlay val="0"/>
        </c:title>
        <c:numFmt formatCode="#,##0;\(#,##0\);\-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2895136"/>
        <c:crosses val="autoZero"/>
        <c:crossBetween val="between"/>
      </c:valAx>
      <c:valAx>
        <c:axId val="453844736"/>
        <c:scaling>
          <c:orientation val="minMax"/>
          <c:max val="0.1"/>
          <c:min val="0"/>
        </c:scaling>
        <c:delete val="0"/>
        <c:axPos val="r"/>
        <c:numFmt formatCode="#,##0%;\(#,##0\)%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>
                <a:latin typeface="Arial"/>
                <a:ea typeface="Arial"/>
                <a:cs typeface="Arial"/>
              </a:defRPr>
            </a:pPr>
            <a:endParaRPr lang="en-US"/>
          </a:p>
        </c:txPr>
        <c:crossAx val="453843168"/>
        <c:crosses val="max"/>
        <c:crossBetween val="between"/>
        <c:majorUnit val="2.0000000000000011E-2"/>
      </c:valAx>
      <c:catAx>
        <c:axId val="4538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5384473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2928426712163475E-2"/>
          <c:y val="0.64074194702934861"/>
          <c:w val="0.66945319646875934"/>
          <c:h val="0.141076234788833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8785151856026"/>
          <c:y val="0.17544309234073022"/>
          <c:w val="0.54901214848143953"/>
          <c:h val="0.4221857551896923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700"/>
                      <a:t>3</a:t>
                    </a:r>
                    <a:r>
                      <a:rPr lang="en-US"/>
                      <a:t>0.7/ 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700"/>
                      <a:t>4</a:t>
                    </a:r>
                    <a:r>
                      <a:rPr lang="en-US"/>
                      <a:t>2.0/ 79%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by segment'!$J$4:$K$4</c:f>
              <c:strCache>
                <c:ptCount val="2"/>
                <c:pt idx="0">
                  <c:v>Segment</c:v>
                </c:pt>
                <c:pt idx="1">
                  <c:v>Business type</c:v>
                </c:pt>
              </c:strCache>
            </c:strRef>
          </c:cat>
          <c:val>
            <c:numRef>
              <c:f>'Sales by segment'!$J$5:$K$5</c:f>
              <c:numCache>
                <c:formatCode>0%</c:formatCode>
                <c:ptCount val="2"/>
                <c:pt idx="0">
                  <c:v>0.75</c:v>
                </c:pt>
                <c:pt idx="1">
                  <c:v>0.79</c:v>
                </c:pt>
              </c:numCache>
            </c:numRef>
          </c:val>
        </c:ser>
        <c:ser>
          <c:idx val="1"/>
          <c:order val="1"/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700"/>
                      <a:t>6</a:t>
                    </a:r>
                    <a:r>
                      <a:rPr lang="en-US"/>
                      <a:t>.2/ 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700"/>
                      <a:t>6</a:t>
                    </a:r>
                    <a:r>
                      <a:rPr lang="en-US"/>
                      <a:t>.2/ 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by segment'!$J$4:$K$4</c:f>
              <c:strCache>
                <c:ptCount val="2"/>
                <c:pt idx="0">
                  <c:v>Segment</c:v>
                </c:pt>
                <c:pt idx="1">
                  <c:v>Business type</c:v>
                </c:pt>
              </c:strCache>
            </c:strRef>
          </c:cat>
          <c:val>
            <c:numRef>
              <c:f>'Sales by segment'!$J$6:$K$6</c:f>
              <c:numCache>
                <c:formatCode>0%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val>
        </c:ser>
        <c:ser>
          <c:idx val="2"/>
          <c:order val="2"/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700"/>
                      <a:t>7</a:t>
                    </a:r>
                    <a:r>
                      <a:rPr lang="en-US"/>
                      <a:t>.3/ 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700"/>
                      <a:t>4</a:t>
                    </a:r>
                    <a:r>
                      <a:rPr lang="en-US"/>
                      <a:t>.9/ 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'Sales by segment'!$J$4:$K$4</c:f>
              <c:strCache>
                <c:ptCount val="2"/>
                <c:pt idx="0">
                  <c:v>Segment</c:v>
                </c:pt>
                <c:pt idx="1">
                  <c:v>Business type</c:v>
                </c:pt>
              </c:strCache>
            </c:strRef>
          </c:cat>
          <c:val>
            <c:numRef>
              <c:f>'Sales by segment'!$J$7:$K$7</c:f>
              <c:numCache>
                <c:formatCode>0%</c:formatCode>
                <c:ptCount val="2"/>
                <c:pt idx="0">
                  <c:v>0.14000000000000001</c:v>
                </c:pt>
                <c:pt idx="1">
                  <c:v>0.09</c:v>
                </c:pt>
              </c:numCache>
            </c:numRef>
          </c:val>
        </c:ser>
        <c:ser>
          <c:idx val="3"/>
          <c:order val="3"/>
          <c:spPr>
            <a:solidFill>
              <a:srgbClr val="E3C9E3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'Sales by segment'!$J$4:$K$4</c:f>
              <c:strCache>
                <c:ptCount val="2"/>
                <c:pt idx="0">
                  <c:v>Segment</c:v>
                </c:pt>
                <c:pt idx="1">
                  <c:v>Business type</c:v>
                </c:pt>
              </c:strCache>
            </c:strRef>
          </c:cat>
          <c:val>
            <c:numRef>
              <c:f>'Sales by segment'!$J$8:$K$8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49961768"/>
        <c:axId val="449961376"/>
      </c:barChart>
      <c:catAx>
        <c:axId val="44996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61376"/>
        <c:crosses val="autoZero"/>
        <c:auto val="1"/>
        <c:lblAlgn val="ctr"/>
        <c:lblOffset val="100"/>
        <c:noMultiLvlLbl val="0"/>
      </c:catAx>
      <c:valAx>
        <c:axId val="44996137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61768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8974873579449"/>
          <c:y val="0.15212491052254831"/>
          <c:w val="0.54945610492099384"/>
          <c:h val="0.42850393700787404"/>
        </c:manualLayout>
      </c:layout>
      <c:lineChart>
        <c:grouping val="standard"/>
        <c:varyColors val="0"/>
        <c:ser>
          <c:idx val="0"/>
          <c:order val="0"/>
          <c:tx>
            <c:strRef>
              <c:f>Seasonality_Trend!$A$3</c:f>
              <c:strCache>
                <c:ptCount val="1"/>
                <c:pt idx="0">
                  <c:v>FY2007</c:v>
                </c:pt>
              </c:strCache>
            </c:strRef>
          </c:tx>
          <c:spPr>
            <a:ln w="12700">
              <a:solidFill>
                <a:srgbClr val="00338D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338D"/>
              </a:solidFill>
              <a:ln>
                <a:solidFill>
                  <a:srgbClr val="00338D"/>
                </a:solidFill>
                <a:prstDash val="solid"/>
              </a:ln>
            </c:spPr>
          </c:marker>
          <c:cat>
            <c:strRef>
              <c:f>Seasonality_Trend!$B$2:$M$2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Seasonality_Trend!$B$3:$M$3</c:f>
              <c:numCache>
                <c:formatCode>General</c:formatCode>
                <c:ptCount val="12"/>
                <c:pt idx="0">
                  <c:v>400</c:v>
                </c:pt>
                <c:pt idx="1">
                  <c:v>410</c:v>
                </c:pt>
                <c:pt idx="2">
                  <c:v>670</c:v>
                </c:pt>
                <c:pt idx="3">
                  <c:v>315</c:v>
                </c:pt>
                <c:pt idx="4">
                  <c:v>270</c:v>
                </c:pt>
                <c:pt idx="5">
                  <c:v>340</c:v>
                </c:pt>
                <c:pt idx="6">
                  <c:v>300</c:v>
                </c:pt>
                <c:pt idx="7">
                  <c:v>290</c:v>
                </c:pt>
                <c:pt idx="8">
                  <c:v>300</c:v>
                </c:pt>
                <c:pt idx="9">
                  <c:v>305</c:v>
                </c:pt>
                <c:pt idx="10">
                  <c:v>310</c:v>
                </c:pt>
                <c:pt idx="11">
                  <c:v>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Seasonality_Trend!$A$4</c:f>
              <c:strCache>
                <c:ptCount val="1"/>
                <c:pt idx="0">
                  <c:v>FY2008</c:v>
                </c:pt>
              </c:strCache>
            </c:strRef>
          </c:tx>
          <c:spPr>
            <a:ln w="12700">
              <a:solidFill>
                <a:srgbClr val="0091DA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91DA"/>
              </a:solidFill>
              <a:ln>
                <a:solidFill>
                  <a:srgbClr val="0091DA"/>
                </a:solidFill>
                <a:prstDash val="solid"/>
              </a:ln>
            </c:spPr>
          </c:marker>
          <c:cat>
            <c:strRef>
              <c:f>Seasonality_Trend!$B$2:$M$2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Seasonality_Trend!$B$4:$M$4</c:f>
              <c:numCache>
                <c:formatCode>General</c:formatCode>
                <c:ptCount val="12"/>
                <c:pt idx="0">
                  <c:v>350</c:v>
                </c:pt>
                <c:pt idx="1">
                  <c:v>375</c:v>
                </c:pt>
                <c:pt idx="2">
                  <c:v>590</c:v>
                </c:pt>
                <c:pt idx="3">
                  <c:v>310</c:v>
                </c:pt>
                <c:pt idx="4">
                  <c:v>265</c:v>
                </c:pt>
                <c:pt idx="5">
                  <c:v>330</c:v>
                </c:pt>
                <c:pt idx="6">
                  <c:v>290</c:v>
                </c:pt>
                <c:pt idx="7">
                  <c:v>300</c:v>
                </c:pt>
                <c:pt idx="8">
                  <c:v>310</c:v>
                </c:pt>
                <c:pt idx="9">
                  <c:v>305</c:v>
                </c:pt>
                <c:pt idx="10">
                  <c:v>310</c:v>
                </c:pt>
                <c:pt idx="11">
                  <c:v>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Seasonality_Trend!$A$5</c:f>
              <c:strCache>
                <c:ptCount val="1"/>
                <c:pt idx="0">
                  <c:v>FY2009</c:v>
                </c:pt>
              </c:strCache>
            </c:strRef>
          </c:tx>
          <c:spPr>
            <a:ln w="12700">
              <a:solidFill>
                <a:srgbClr val="6D2077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6D2077"/>
              </a:solidFill>
              <a:ln>
                <a:solidFill>
                  <a:srgbClr val="6D2077"/>
                </a:solidFill>
                <a:prstDash val="solid"/>
              </a:ln>
            </c:spPr>
          </c:marker>
          <c:cat>
            <c:strRef>
              <c:f>Seasonality_Trend!$B$2:$M$2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Seasonality_Trend!$B$5:$M$5</c:f>
              <c:numCache>
                <c:formatCode>General</c:formatCode>
                <c:ptCount val="12"/>
                <c:pt idx="0">
                  <c:v>330</c:v>
                </c:pt>
                <c:pt idx="1">
                  <c:v>355</c:v>
                </c:pt>
                <c:pt idx="2">
                  <c:v>580</c:v>
                </c:pt>
                <c:pt idx="3">
                  <c:v>310</c:v>
                </c:pt>
                <c:pt idx="4">
                  <c:v>260</c:v>
                </c:pt>
                <c:pt idx="5">
                  <c:v>320</c:v>
                </c:pt>
                <c:pt idx="6">
                  <c:v>280</c:v>
                </c:pt>
                <c:pt idx="7">
                  <c:v>270</c:v>
                </c:pt>
                <c:pt idx="8">
                  <c:v>265</c:v>
                </c:pt>
                <c:pt idx="9">
                  <c:v>260</c:v>
                </c:pt>
                <c:pt idx="10">
                  <c:v>265</c:v>
                </c:pt>
                <c:pt idx="11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62160"/>
        <c:axId val="449962552"/>
      </c:lineChart>
      <c:catAx>
        <c:axId val="44996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62552"/>
        <c:crosses val="autoZero"/>
        <c:auto val="1"/>
        <c:lblAlgn val="ctr"/>
        <c:lblOffset val="100"/>
        <c:noMultiLvlLbl val="0"/>
      </c:catAx>
      <c:valAx>
        <c:axId val="449962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€m</a:t>
                </a:r>
              </a:p>
            </c:rich>
          </c:tx>
          <c:layout>
            <c:manualLayout>
              <c:xMode val="edge"/>
              <c:yMode val="edge"/>
              <c:x val="2.5602177551437306E-2"/>
              <c:y val="0.33151324266284898"/>
            </c:manualLayout>
          </c:layout>
          <c:overlay val="0"/>
        </c:title>
        <c:numFmt formatCode="#,##0;\(#,##0\);\-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621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51189123711155"/>
          <c:y val="0.6863636363636364"/>
          <c:w val="0.53273091685810436"/>
          <c:h val="6.74799570508231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3878190274125"/>
          <c:y val="0.15212491052254831"/>
          <c:w val="0.58358437868481916"/>
          <c:h val="0.41859484609878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Seasonality_Trend!$P$5</c:f>
              <c:strCache>
                <c:ptCount val="1"/>
                <c:pt idx="0">
                  <c:v>Sales (LTM)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Seasonality_Trend!$AC$3:$BL$3</c:f>
              <c:strCache>
                <c:ptCount val="36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Jan</c:v>
                </c:pt>
                <c:pt idx="16">
                  <c:v>Feb</c:v>
                </c:pt>
                <c:pt idx="17">
                  <c:v>Mar</c:v>
                </c:pt>
                <c:pt idx="18">
                  <c:v>Apr</c:v>
                </c:pt>
                <c:pt idx="19">
                  <c:v>May</c:v>
                </c:pt>
                <c:pt idx="20">
                  <c:v>Jun</c:v>
                </c:pt>
                <c:pt idx="21">
                  <c:v>Jul</c:v>
                </c:pt>
                <c:pt idx="22">
                  <c:v>Aug</c:v>
                </c:pt>
                <c:pt idx="23">
                  <c:v>Sep</c:v>
                </c:pt>
                <c:pt idx="24">
                  <c:v>Oct</c:v>
                </c:pt>
                <c:pt idx="25">
                  <c:v>Nov</c:v>
                </c:pt>
                <c:pt idx="26">
                  <c:v>Dec</c:v>
                </c:pt>
                <c:pt idx="27">
                  <c:v>Jan</c:v>
                </c:pt>
                <c:pt idx="28">
                  <c:v>Feb</c:v>
                </c:pt>
                <c:pt idx="29">
                  <c:v>Mar</c:v>
                </c:pt>
                <c:pt idx="30">
                  <c:v>Apr</c:v>
                </c:pt>
                <c:pt idx="31">
                  <c:v>May</c:v>
                </c:pt>
                <c:pt idx="32">
                  <c:v>Jun</c:v>
                </c:pt>
                <c:pt idx="33">
                  <c:v>Jul</c:v>
                </c:pt>
                <c:pt idx="34">
                  <c:v>Aug</c:v>
                </c:pt>
                <c:pt idx="35">
                  <c:v>Sep</c:v>
                </c:pt>
              </c:strCache>
            </c:strRef>
          </c:cat>
          <c:val>
            <c:numRef>
              <c:f>Seasonality_Trend!$AC$5:$BL$5</c:f>
              <c:numCache>
                <c:formatCode>General</c:formatCode>
                <c:ptCount val="36"/>
                <c:pt idx="0">
                  <c:v>4647.5</c:v>
                </c:pt>
                <c:pt idx="1">
                  <c:v>4607.5</c:v>
                </c:pt>
                <c:pt idx="2">
                  <c:v>4566.5</c:v>
                </c:pt>
                <c:pt idx="3">
                  <c:v>4499.5</c:v>
                </c:pt>
                <c:pt idx="4">
                  <c:v>4468</c:v>
                </c:pt>
                <c:pt idx="5">
                  <c:v>4441</c:v>
                </c:pt>
                <c:pt idx="6">
                  <c:v>4407</c:v>
                </c:pt>
                <c:pt idx="7">
                  <c:v>4377</c:v>
                </c:pt>
                <c:pt idx="8">
                  <c:v>4348</c:v>
                </c:pt>
                <c:pt idx="9">
                  <c:v>4318</c:v>
                </c:pt>
                <c:pt idx="10">
                  <c:v>4287.5</c:v>
                </c:pt>
                <c:pt idx="11">
                  <c:v>4256.5</c:v>
                </c:pt>
                <c:pt idx="12">
                  <c:v>4225</c:v>
                </c:pt>
                <c:pt idx="13">
                  <c:v>4175</c:v>
                </c:pt>
                <c:pt idx="14">
                  <c:v>4140</c:v>
                </c:pt>
                <c:pt idx="15">
                  <c:v>4060</c:v>
                </c:pt>
                <c:pt idx="16">
                  <c:v>4055</c:v>
                </c:pt>
                <c:pt idx="17">
                  <c:v>4050</c:v>
                </c:pt>
                <c:pt idx="18">
                  <c:v>4040</c:v>
                </c:pt>
                <c:pt idx="19">
                  <c:v>4030</c:v>
                </c:pt>
                <c:pt idx="20">
                  <c:v>4040</c:v>
                </c:pt>
                <c:pt idx="21">
                  <c:v>4050</c:v>
                </c:pt>
                <c:pt idx="22">
                  <c:v>4050</c:v>
                </c:pt>
                <c:pt idx="23">
                  <c:v>4050</c:v>
                </c:pt>
                <c:pt idx="24">
                  <c:v>4045</c:v>
                </c:pt>
                <c:pt idx="25">
                  <c:v>4025</c:v>
                </c:pt>
                <c:pt idx="26">
                  <c:v>4005</c:v>
                </c:pt>
                <c:pt idx="27">
                  <c:v>3995</c:v>
                </c:pt>
                <c:pt idx="28">
                  <c:v>3995</c:v>
                </c:pt>
                <c:pt idx="29">
                  <c:v>3990</c:v>
                </c:pt>
                <c:pt idx="30">
                  <c:v>3980</c:v>
                </c:pt>
                <c:pt idx="31">
                  <c:v>3970</c:v>
                </c:pt>
                <c:pt idx="32">
                  <c:v>3940</c:v>
                </c:pt>
                <c:pt idx="33">
                  <c:v>3895</c:v>
                </c:pt>
                <c:pt idx="34">
                  <c:v>3850</c:v>
                </c:pt>
                <c:pt idx="35">
                  <c:v>3805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49963728"/>
        <c:axId val="449959024"/>
      </c:barChart>
      <c:lineChart>
        <c:grouping val="standard"/>
        <c:varyColors val="0"/>
        <c:ser>
          <c:idx val="1"/>
          <c:order val="1"/>
          <c:tx>
            <c:strRef>
              <c:f>Seasonality_Trend!$P$7</c:f>
              <c:strCache>
                <c:ptCount val="1"/>
                <c:pt idx="0">
                  <c:v>Margin (LTM)</c:v>
                </c:pt>
              </c:strCache>
            </c:strRef>
          </c:tx>
          <c:spPr>
            <a:ln w="12700">
              <a:solidFill>
                <a:srgbClr val="0091DA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91DA"/>
              </a:solidFill>
              <a:ln>
                <a:solidFill>
                  <a:srgbClr val="0091DA"/>
                </a:solidFill>
                <a:prstDash val="solid"/>
              </a:ln>
            </c:spPr>
          </c:marker>
          <c:val>
            <c:numRef>
              <c:f>Seasonality_Trend!$AC$7:$BL$7</c:f>
              <c:numCache>
                <c:formatCode>0.0%</c:formatCode>
                <c:ptCount val="36"/>
                <c:pt idx="0">
                  <c:v>0.39055944055944047</c:v>
                </c:pt>
                <c:pt idx="1">
                  <c:v>0.39139860139860139</c:v>
                </c:pt>
                <c:pt idx="2">
                  <c:v>0.39202797202797196</c:v>
                </c:pt>
                <c:pt idx="3">
                  <c:v>0.39398601398601396</c:v>
                </c:pt>
                <c:pt idx="4">
                  <c:v>0.40125874125874122</c:v>
                </c:pt>
                <c:pt idx="5">
                  <c:v>0.4047202797202798</c:v>
                </c:pt>
                <c:pt idx="6">
                  <c:v>0.40821678321678329</c:v>
                </c:pt>
                <c:pt idx="7">
                  <c:v>0.41059440559440569</c:v>
                </c:pt>
                <c:pt idx="8">
                  <c:v>0.41136363636363643</c:v>
                </c:pt>
                <c:pt idx="9">
                  <c:v>0.41192307692307695</c:v>
                </c:pt>
                <c:pt idx="10">
                  <c:v>0.41919580419580427</c:v>
                </c:pt>
                <c:pt idx="11">
                  <c:v>0.42265734265734267</c:v>
                </c:pt>
                <c:pt idx="12">
                  <c:v>0.42653846153846159</c:v>
                </c:pt>
                <c:pt idx="13">
                  <c:v>0.42576923076923084</c:v>
                </c:pt>
                <c:pt idx="14">
                  <c:v>0.42500000000000004</c:v>
                </c:pt>
                <c:pt idx="15">
                  <c:v>0.42576923076923084</c:v>
                </c:pt>
                <c:pt idx="16">
                  <c:v>0.42807692307692313</c:v>
                </c:pt>
                <c:pt idx="17">
                  <c:v>0.42769230769230765</c:v>
                </c:pt>
                <c:pt idx="18">
                  <c:v>0.42884615384615388</c:v>
                </c:pt>
                <c:pt idx="19">
                  <c:v>0.42846153846153839</c:v>
                </c:pt>
                <c:pt idx="20">
                  <c:v>0.42692307692307691</c:v>
                </c:pt>
                <c:pt idx="21">
                  <c:v>0.42538461538461542</c:v>
                </c:pt>
                <c:pt idx="22">
                  <c:v>0.42538461538461536</c:v>
                </c:pt>
                <c:pt idx="23">
                  <c:v>0.42384615384615382</c:v>
                </c:pt>
                <c:pt idx="24">
                  <c:v>0.42538461538461536</c:v>
                </c:pt>
                <c:pt idx="25">
                  <c:v>0.42423076923076919</c:v>
                </c:pt>
                <c:pt idx="26">
                  <c:v>0.4226923076923077</c:v>
                </c:pt>
                <c:pt idx="27">
                  <c:v>0.4226923076923077</c:v>
                </c:pt>
                <c:pt idx="28">
                  <c:v>0.42423076923076919</c:v>
                </c:pt>
                <c:pt idx="29">
                  <c:v>0.42423076923076919</c:v>
                </c:pt>
                <c:pt idx="30">
                  <c:v>0.42538461538461536</c:v>
                </c:pt>
                <c:pt idx="31">
                  <c:v>0.42384615384615387</c:v>
                </c:pt>
                <c:pt idx="32">
                  <c:v>0.42653846153846153</c:v>
                </c:pt>
                <c:pt idx="33">
                  <c:v>0.42576923076923079</c:v>
                </c:pt>
                <c:pt idx="34">
                  <c:v>0.42423076923076936</c:v>
                </c:pt>
                <c:pt idx="35">
                  <c:v>0.42961538461538468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63336"/>
        <c:axId val="449962944"/>
      </c:lineChart>
      <c:catAx>
        <c:axId val="44996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59024"/>
        <c:crosses val="autoZero"/>
        <c:auto val="0"/>
        <c:lblAlgn val="ctr"/>
        <c:lblOffset val="100"/>
        <c:noMultiLvlLbl val="0"/>
      </c:catAx>
      <c:valAx>
        <c:axId val="449959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€m</a:t>
                </a:r>
              </a:p>
            </c:rich>
          </c:tx>
          <c:layout>
            <c:manualLayout>
              <c:xMode val="edge"/>
              <c:yMode val="edge"/>
              <c:x val="5.3439539531326408E-2"/>
              <c:y val="0.29574051539012169"/>
            </c:manualLayout>
          </c:layout>
          <c:overlay val="0"/>
        </c:title>
        <c:numFmt formatCode="#,##0;\(#,##0\);\-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63728"/>
        <c:crosses val="autoZero"/>
        <c:crossBetween val="between"/>
      </c:valAx>
      <c:valAx>
        <c:axId val="4499629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en-US"/>
                  <a:t>in 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449963336"/>
        <c:crosses val="max"/>
        <c:crossBetween val="between"/>
      </c:valAx>
      <c:catAx>
        <c:axId val="449963336"/>
        <c:scaling>
          <c:orientation val="minMax"/>
        </c:scaling>
        <c:delete val="1"/>
        <c:axPos val="b"/>
        <c:majorTickMark val="out"/>
        <c:minorTickMark val="none"/>
        <c:tickLblPos val="none"/>
        <c:crossAx val="4499629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85942709225292"/>
          <c:y val="0.7"/>
          <c:w val="0.20629963322259601"/>
          <c:h val="6.74799570508231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0693949320474"/>
          <c:y val="0.16576127415891198"/>
          <c:w val="0.54507353361432598"/>
          <c:h val="0.43304939155332856"/>
        </c:manualLayout>
      </c:layout>
      <c:lineChart>
        <c:grouping val="standard"/>
        <c:varyColors val="0"/>
        <c:ser>
          <c:idx val="0"/>
          <c:order val="0"/>
          <c:tx>
            <c:strRef>
              <c:f>Seasonality_Trend!$A$7</c:f>
              <c:strCache>
                <c:ptCount val="1"/>
                <c:pt idx="0">
                  <c:v>FY2007</c:v>
                </c:pt>
              </c:strCache>
            </c:strRef>
          </c:tx>
          <c:spPr>
            <a:ln w="12700">
              <a:solidFill>
                <a:srgbClr val="00338D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338D"/>
              </a:solidFill>
              <a:ln>
                <a:solidFill>
                  <a:srgbClr val="00338D"/>
                </a:solidFill>
                <a:prstDash val="solid"/>
              </a:ln>
            </c:spPr>
          </c:marker>
          <c:cat>
            <c:strRef>
              <c:f>Seasonality_Trend!$B$2:$M$2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Seasonality_Trend!$B$7:$M$7</c:f>
              <c:numCache>
                <c:formatCode>General</c:formatCode>
                <c:ptCount val="12"/>
                <c:pt idx="0">
                  <c:v>0.45</c:v>
                </c:pt>
                <c:pt idx="1">
                  <c:v>0.42</c:v>
                </c:pt>
                <c:pt idx="2">
                  <c:v>0.39</c:v>
                </c:pt>
                <c:pt idx="3">
                  <c:v>0.38</c:v>
                </c:pt>
                <c:pt idx="4">
                  <c:v>0.44</c:v>
                </c:pt>
                <c:pt idx="5">
                  <c:v>0.44500000000000001</c:v>
                </c:pt>
                <c:pt idx="6">
                  <c:v>0.45</c:v>
                </c:pt>
                <c:pt idx="7">
                  <c:v>0.44</c:v>
                </c:pt>
                <c:pt idx="8">
                  <c:v>0.41</c:v>
                </c:pt>
                <c:pt idx="9">
                  <c:v>0.38</c:v>
                </c:pt>
                <c:pt idx="10">
                  <c:v>0.44</c:v>
                </c:pt>
                <c:pt idx="11">
                  <c:v>0.44500000000000001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Seasonality_Trend!$A$8</c:f>
              <c:strCache>
                <c:ptCount val="1"/>
                <c:pt idx="0">
                  <c:v>FY2008</c:v>
                </c:pt>
              </c:strCache>
            </c:strRef>
          </c:tx>
          <c:spPr>
            <a:ln w="12700">
              <a:solidFill>
                <a:srgbClr val="0091DA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91DA"/>
              </a:solidFill>
              <a:ln>
                <a:solidFill>
                  <a:srgbClr val="0091DA"/>
                </a:solidFill>
                <a:prstDash val="solid"/>
              </a:ln>
            </c:spPr>
          </c:marker>
          <c:cat>
            <c:strRef>
              <c:f>Seasonality_Trend!$B$2:$M$2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Seasonality_Trend!$B$8:$M$8</c:f>
              <c:numCache>
                <c:formatCode>General</c:formatCode>
                <c:ptCount val="12"/>
                <c:pt idx="0">
                  <c:v>0.45500000000000002</c:v>
                </c:pt>
                <c:pt idx="1">
                  <c:v>0.44</c:v>
                </c:pt>
                <c:pt idx="2">
                  <c:v>0.41</c:v>
                </c:pt>
                <c:pt idx="3">
                  <c:v>0.4</c:v>
                </c:pt>
                <c:pt idx="4">
                  <c:v>0.41</c:v>
                </c:pt>
                <c:pt idx="5">
                  <c:v>0.435</c:v>
                </c:pt>
                <c:pt idx="6">
                  <c:v>0.46</c:v>
                </c:pt>
                <c:pt idx="7">
                  <c:v>0.44500000000000001</c:v>
                </c:pt>
                <c:pt idx="8">
                  <c:v>0.42</c:v>
                </c:pt>
                <c:pt idx="9">
                  <c:v>0.39</c:v>
                </c:pt>
                <c:pt idx="10">
                  <c:v>0.38</c:v>
                </c:pt>
                <c:pt idx="11">
                  <c:v>0.42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Seasonality_Trend!$A$9</c:f>
              <c:strCache>
                <c:ptCount val="1"/>
                <c:pt idx="0">
                  <c:v>FY2009</c:v>
                </c:pt>
              </c:strCache>
            </c:strRef>
          </c:tx>
          <c:spPr>
            <a:ln w="12700">
              <a:solidFill>
                <a:srgbClr val="6D2077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6D2077"/>
              </a:solidFill>
              <a:ln>
                <a:solidFill>
                  <a:srgbClr val="6D2077"/>
                </a:solidFill>
                <a:prstDash val="solid"/>
              </a:ln>
            </c:spPr>
          </c:marker>
          <c:cat>
            <c:strRef>
              <c:f>Seasonality_Trend!$B$2:$M$2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Seasonality_Trend!$B$9:$M$9</c:f>
              <c:numCache>
                <c:formatCode>General</c:formatCode>
                <c:ptCount val="12"/>
                <c:pt idx="0">
                  <c:v>0.46500000000000002</c:v>
                </c:pt>
                <c:pt idx="1">
                  <c:v>0.44</c:v>
                </c:pt>
                <c:pt idx="2">
                  <c:v>0.42</c:v>
                </c:pt>
                <c:pt idx="3">
                  <c:v>0.41</c:v>
                </c:pt>
                <c:pt idx="4">
                  <c:v>0.42</c:v>
                </c:pt>
                <c:pt idx="5">
                  <c:v>0.41</c:v>
                </c:pt>
                <c:pt idx="6">
                  <c:v>0.45</c:v>
                </c:pt>
                <c:pt idx="7">
                  <c:v>0.44</c:v>
                </c:pt>
                <c:pt idx="8">
                  <c:v>0.48</c:v>
                </c:pt>
                <c:pt idx="9">
                  <c:v>0.41</c:v>
                </c:pt>
                <c:pt idx="10">
                  <c:v>0.37</c:v>
                </c:pt>
                <c:pt idx="11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64120"/>
        <c:axId val="449964512"/>
      </c:lineChart>
      <c:catAx>
        <c:axId val="44996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64512"/>
        <c:crosses val="autoZero"/>
        <c:auto val="1"/>
        <c:lblAlgn val="ctr"/>
        <c:lblOffset val="100"/>
        <c:noMultiLvlLbl val="0"/>
      </c:catAx>
      <c:valAx>
        <c:axId val="449964512"/>
        <c:scaling>
          <c:orientation val="minMax"/>
          <c:max val="0.5"/>
          <c:min val="0.3000000000000003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in %</a:t>
                </a:r>
              </a:p>
            </c:rich>
          </c:tx>
          <c:layout>
            <c:manualLayout>
              <c:xMode val="edge"/>
              <c:yMode val="edge"/>
              <c:x val="2.5618813129473627E-2"/>
              <c:y val="0.32645633500357912"/>
            </c:manualLayout>
          </c:layout>
          <c:overlay val="0"/>
        </c:title>
        <c:numFmt formatCode="#,##0%;\(#,##0\)%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64120"/>
        <c:crosses val="autoZero"/>
        <c:crossBetween val="midCat"/>
        <c:maj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055306826192153"/>
          <c:y val="0.70454545454545459"/>
          <c:w val="0.53307707048983932"/>
          <c:h val="6.74799570508231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5939257592801"/>
          <c:y val="0.15212491052254831"/>
          <c:w val="0.54076917885264342"/>
          <c:h val="0.4327541159627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Profitability!$A$3</c:f>
              <c:strCache>
                <c:ptCount val="1"/>
                <c:pt idx="0">
                  <c:v>&gt;20%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Profitability!$C$18</c:f>
              <c:numCache>
                <c:formatCode>General</c:formatCode>
                <c:ptCount val="1"/>
              </c:numCache>
            </c:numRef>
          </c:cat>
          <c:val>
            <c:numRef>
              <c:f>Profitability!$B$3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"/>
          <c:order val="1"/>
          <c:tx>
            <c:strRef>
              <c:f>Profitability!$A$4</c:f>
              <c:strCache>
                <c:ptCount val="1"/>
                <c:pt idx="0">
                  <c:v>15-20%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Profitability!$C$18</c:f>
              <c:numCache>
                <c:formatCode>General</c:formatCode>
                <c:ptCount val="1"/>
              </c:numCache>
            </c:numRef>
          </c:cat>
          <c:val>
            <c:numRef>
              <c:f>Profitability!$B$4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2"/>
          <c:order val="2"/>
          <c:tx>
            <c:strRef>
              <c:f>Profitability!$A$5</c:f>
              <c:strCache>
                <c:ptCount val="1"/>
                <c:pt idx="0">
                  <c:v>10-15%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Profitability!$C$18</c:f>
              <c:numCache>
                <c:formatCode>General</c:formatCode>
                <c:ptCount val="1"/>
              </c:numCache>
            </c:numRef>
          </c:cat>
          <c:val>
            <c:numRef>
              <c:f>Profitability!$B$5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3"/>
          <c:order val="3"/>
          <c:tx>
            <c:strRef>
              <c:f>Profitability!$A$6</c:f>
              <c:strCache>
                <c:ptCount val="1"/>
                <c:pt idx="0">
                  <c:v>5-10%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Profitability!$C$18</c:f>
              <c:numCache>
                <c:formatCode>General</c:formatCode>
                <c:ptCount val="1"/>
              </c:numCache>
            </c:numRef>
          </c:cat>
          <c:val>
            <c:numRef>
              <c:f>Profitability!$B$6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4"/>
          <c:tx>
            <c:strRef>
              <c:f>Profitability!$A$7</c:f>
              <c:strCache>
                <c:ptCount val="1"/>
                <c:pt idx="0">
                  <c:v>0-5%</c:v>
                </c:pt>
              </c:strCache>
            </c:strRef>
          </c:tx>
          <c:spPr>
            <a:solidFill>
              <a:srgbClr val="00A3A1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Profitability!$C$18</c:f>
              <c:numCache>
                <c:formatCode>General</c:formatCode>
                <c:ptCount val="1"/>
              </c:numCache>
            </c:numRef>
          </c:cat>
          <c:val>
            <c:numRef>
              <c:f>Profitability!$B$7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</c:ser>
        <c:ser>
          <c:idx val="5"/>
          <c:order val="5"/>
          <c:tx>
            <c:strRef>
              <c:f>Profitability!$A$8</c:f>
              <c:strCache>
                <c:ptCount val="1"/>
                <c:pt idx="0">
                  <c:v>loss making</c:v>
                </c:pt>
              </c:strCache>
            </c:strRef>
          </c:tx>
          <c:spPr>
            <a:solidFill>
              <a:srgbClr val="EAAA00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numRef>
              <c:f>Profitability!$C$18</c:f>
              <c:numCache>
                <c:formatCode>General</c:formatCode>
                <c:ptCount val="1"/>
              </c:numCache>
            </c:numRef>
          </c:cat>
          <c:val>
            <c:numRef>
              <c:f>Profitability!$B$8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49957456"/>
        <c:axId val="449957848"/>
      </c:barChart>
      <c:catAx>
        <c:axId val="44995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57848"/>
        <c:crosses val="autoZero"/>
        <c:auto val="1"/>
        <c:lblAlgn val="ctr"/>
        <c:lblOffset val="100"/>
        <c:noMultiLvlLbl val="0"/>
      </c:catAx>
      <c:valAx>
        <c:axId val="449957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Number of stores</a:t>
                </a:r>
              </a:p>
            </c:rich>
          </c:tx>
          <c:layout>
            <c:manualLayout>
              <c:xMode val="edge"/>
              <c:yMode val="edge"/>
              <c:x val="2.5714285714285714E-2"/>
              <c:y val="0.24266105941302793"/>
            </c:manualLayout>
          </c:layout>
          <c:overlay val="0"/>
        </c:title>
        <c:numFmt formatCode="#,##0;\(#,##0\)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4995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18087739032622"/>
          <c:y val="0.60909090909090913"/>
          <c:w val="0.53935253093363333"/>
          <c:h val="0.1629345025053686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1181100</xdr:colOff>
      <xdr:row>9</xdr:row>
      <xdr:rowOff>152400</xdr:rowOff>
    </xdr:from>
    <xdr:to>
      <xdr:col>18</xdr:col>
      <xdr:colOff>323850</xdr:colOff>
      <xdr:row>25</xdr:row>
      <xdr:rowOff>30922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33</xdr:row>
      <xdr:rowOff>84068</xdr:rowOff>
    </xdr:from>
    <xdr:to>
      <xdr:col>16</xdr:col>
      <xdr:colOff>314325</xdr:colOff>
      <xdr:row>39</xdr:row>
      <xdr:rowOff>171864</xdr:rowOff>
    </xdr:to>
    <xdr:sp macro="" textlink="">
      <xdr:nvSpPr>
        <xdr:cNvPr id="3" name="TM_Guide173225111"/>
        <xdr:cNvSpPr/>
      </xdr:nvSpPr>
      <xdr:spPr>
        <a:xfrm>
          <a:off x="762000" y="5191125"/>
          <a:ext cx="11744325" cy="10096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2</xdr:col>
      <xdr:colOff>66675</xdr:colOff>
      <xdr:row>12</xdr:row>
      <xdr:rowOff>72059</xdr:rowOff>
    </xdr:from>
    <xdr:to>
      <xdr:col>7</xdr:col>
      <xdr:colOff>0</xdr:colOff>
      <xdr:row>18</xdr:row>
      <xdr:rowOff>159854</xdr:rowOff>
    </xdr:to>
    <xdr:sp macro="" textlink="">
      <xdr:nvSpPr>
        <xdr:cNvPr id="6" name="TM_Guide13174499"/>
        <xdr:cNvSpPr/>
      </xdr:nvSpPr>
      <xdr:spPr>
        <a:xfrm>
          <a:off x="1876425" y="2266950"/>
          <a:ext cx="188595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oneCell">
    <xdr:from>
      <xdr:col>0</xdr:col>
      <xdr:colOff>1409700</xdr:colOff>
      <xdr:row>22</xdr:row>
      <xdr:rowOff>95250</xdr:rowOff>
    </xdr:from>
    <xdr:to>
      <xdr:col>19</xdr:col>
      <xdr:colOff>190500</xdr:colOff>
      <xdr:row>37</xdr:row>
      <xdr:rowOff>155989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285750</xdr:colOff>
      <xdr:row>24</xdr:row>
      <xdr:rowOff>47625</xdr:rowOff>
    </xdr:from>
    <xdr:to>
      <xdr:col>8</xdr:col>
      <xdr:colOff>381000</xdr:colOff>
      <xdr:row>30</xdr:row>
      <xdr:rowOff>135421</xdr:rowOff>
    </xdr:to>
    <xdr:sp macro="" textlink="">
      <xdr:nvSpPr>
        <xdr:cNvPr id="7" name="TM_Guide18383699"/>
        <xdr:cNvSpPr/>
      </xdr:nvSpPr>
      <xdr:spPr>
        <a:xfrm>
          <a:off x="2095500" y="4429125"/>
          <a:ext cx="24384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oneCell">
    <xdr:from>
      <xdr:col>19</xdr:col>
      <xdr:colOff>47625</xdr:colOff>
      <xdr:row>9</xdr:row>
      <xdr:rowOff>180975</xdr:rowOff>
    </xdr:from>
    <xdr:to>
      <xdr:col>39</xdr:col>
      <xdr:colOff>152400</xdr:colOff>
      <xdr:row>25</xdr:row>
      <xdr:rowOff>59497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21</xdr:row>
      <xdr:rowOff>95250</xdr:rowOff>
    </xdr:from>
    <xdr:to>
      <xdr:col>15</xdr:col>
      <xdr:colOff>179775</xdr:colOff>
      <xdr:row>39</xdr:row>
      <xdr:rowOff>137099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714375</xdr:colOff>
      <xdr:row>35</xdr:row>
      <xdr:rowOff>104775</xdr:rowOff>
    </xdr:from>
    <xdr:to>
      <xdr:col>11</xdr:col>
      <xdr:colOff>285750</xdr:colOff>
      <xdr:row>44</xdr:row>
      <xdr:rowOff>0</xdr:rowOff>
    </xdr:to>
    <xdr:sp macro="" textlink="">
      <xdr:nvSpPr>
        <xdr:cNvPr id="3" name="TM_Guide182951111"/>
        <xdr:cNvSpPr/>
      </xdr:nvSpPr>
      <xdr:spPr>
        <a:xfrm>
          <a:off x="1400175" y="5353050"/>
          <a:ext cx="61722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8</xdr:row>
      <xdr:rowOff>38100</xdr:rowOff>
    </xdr:from>
    <xdr:to>
      <xdr:col>13</xdr:col>
      <xdr:colOff>277950</xdr:colOff>
      <xdr:row>23</xdr:row>
      <xdr:rowOff>84504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1419225</xdr:colOff>
      <xdr:row>33</xdr:row>
      <xdr:rowOff>60813</xdr:rowOff>
    </xdr:from>
    <xdr:to>
      <xdr:col>15</xdr:col>
      <xdr:colOff>371475</xdr:colOff>
      <xdr:row>39</xdr:row>
      <xdr:rowOff>142875</xdr:rowOff>
    </xdr:to>
    <xdr:sp macro="" textlink="">
      <xdr:nvSpPr>
        <xdr:cNvPr id="3" name="TM_Guide173225111"/>
        <xdr:cNvSpPr/>
      </xdr:nvSpPr>
      <xdr:spPr>
        <a:xfrm>
          <a:off x="762000" y="5191125"/>
          <a:ext cx="11039475" cy="10096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0</xdr:col>
      <xdr:colOff>1285875</xdr:colOff>
      <xdr:row>10</xdr:row>
      <xdr:rowOff>139944</xdr:rowOff>
    </xdr:from>
    <xdr:to>
      <xdr:col>6</xdr:col>
      <xdr:colOff>19050</xdr:colOff>
      <xdr:row>17</xdr:row>
      <xdr:rowOff>38833</xdr:rowOff>
    </xdr:to>
    <xdr:sp macro="" textlink="">
      <xdr:nvSpPr>
        <xdr:cNvPr id="4" name="TM_Guide11492499"/>
        <xdr:cNvSpPr/>
      </xdr:nvSpPr>
      <xdr:spPr>
        <a:xfrm>
          <a:off x="1285875" y="1971675"/>
          <a:ext cx="24384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704849</xdr:colOff>
      <xdr:row>8</xdr:row>
      <xdr:rowOff>38100</xdr:rowOff>
    </xdr:from>
    <xdr:to>
      <xdr:col>7</xdr:col>
      <xdr:colOff>362474</xdr:colOff>
      <xdr:row>23</xdr:row>
      <xdr:rowOff>98839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33</xdr:row>
      <xdr:rowOff>92351</xdr:rowOff>
    </xdr:from>
    <xdr:to>
      <xdr:col>16</xdr:col>
      <xdr:colOff>314325</xdr:colOff>
      <xdr:row>39</xdr:row>
      <xdr:rowOff>180147</xdr:rowOff>
    </xdr:to>
    <xdr:sp macro="" textlink="">
      <xdr:nvSpPr>
        <xdr:cNvPr id="3" name="TM_Guide173225111"/>
        <xdr:cNvSpPr/>
      </xdr:nvSpPr>
      <xdr:spPr>
        <a:xfrm>
          <a:off x="762000" y="5191125"/>
          <a:ext cx="11744325" cy="10096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0</xdr:col>
      <xdr:colOff>1028700</xdr:colOff>
      <xdr:row>10</xdr:row>
      <xdr:rowOff>149501</xdr:rowOff>
    </xdr:from>
    <xdr:to>
      <xdr:col>6</xdr:col>
      <xdr:colOff>95250</xdr:colOff>
      <xdr:row>17</xdr:row>
      <xdr:rowOff>55079</xdr:rowOff>
    </xdr:to>
    <xdr:sp macro="" textlink="">
      <xdr:nvSpPr>
        <xdr:cNvPr id="5" name="TM_Guide18061199"/>
        <xdr:cNvSpPr/>
      </xdr:nvSpPr>
      <xdr:spPr>
        <a:xfrm>
          <a:off x="1028700" y="1971675"/>
          <a:ext cx="24384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13</xdr:row>
      <xdr:rowOff>65689</xdr:rowOff>
    </xdr:from>
    <xdr:to>
      <xdr:col>7</xdr:col>
      <xdr:colOff>17318</xdr:colOff>
      <xdr:row>14</xdr:row>
      <xdr:rowOff>154293</xdr:rowOff>
    </xdr:to>
    <xdr:sp macro="" textlink="">
      <xdr:nvSpPr>
        <xdr:cNvPr id="3" name="TM_Guide13441722"/>
        <xdr:cNvSpPr/>
      </xdr:nvSpPr>
      <xdr:spPr>
        <a:xfrm>
          <a:off x="0" y="2161189"/>
          <a:ext cx="3238500" cy="25282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8</xdr:row>
      <xdr:rowOff>38100</xdr:rowOff>
    </xdr:from>
    <xdr:to>
      <xdr:col>13</xdr:col>
      <xdr:colOff>19050</xdr:colOff>
      <xdr:row>23</xdr:row>
      <xdr:rowOff>117475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33</xdr:row>
      <xdr:rowOff>133350</xdr:rowOff>
    </xdr:from>
    <xdr:to>
      <xdr:col>16</xdr:col>
      <xdr:colOff>314325</xdr:colOff>
      <xdr:row>40</xdr:row>
      <xdr:rowOff>47625</xdr:rowOff>
    </xdr:to>
    <xdr:sp macro="" textlink="">
      <xdr:nvSpPr>
        <xdr:cNvPr id="3" name="TM_Guide173225111"/>
        <xdr:cNvSpPr/>
      </xdr:nvSpPr>
      <xdr:spPr>
        <a:xfrm>
          <a:off x="762000" y="5191125"/>
          <a:ext cx="11744325" cy="10096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0</xdr:col>
      <xdr:colOff>1228725</xdr:colOff>
      <xdr:row>10</xdr:row>
      <xdr:rowOff>161925</xdr:rowOff>
    </xdr:from>
    <xdr:to>
      <xdr:col>6</xdr:col>
      <xdr:colOff>295275</xdr:colOff>
      <xdr:row>17</xdr:row>
      <xdr:rowOff>76200</xdr:rowOff>
    </xdr:to>
    <xdr:sp macro="" textlink="">
      <xdr:nvSpPr>
        <xdr:cNvPr id="5" name="TM_Guide12444999"/>
        <xdr:cNvSpPr/>
      </xdr:nvSpPr>
      <xdr:spPr>
        <a:xfrm>
          <a:off x="1228725" y="1971675"/>
          <a:ext cx="24384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15</xdr:row>
      <xdr:rowOff>26275</xdr:rowOff>
    </xdr:from>
    <xdr:to>
      <xdr:col>7</xdr:col>
      <xdr:colOff>6569</xdr:colOff>
      <xdr:row>16</xdr:row>
      <xdr:rowOff>128017</xdr:rowOff>
    </xdr:to>
    <xdr:sp macro="" textlink="">
      <xdr:nvSpPr>
        <xdr:cNvPr id="3" name="TM_Guide13441722"/>
        <xdr:cNvSpPr/>
      </xdr:nvSpPr>
      <xdr:spPr>
        <a:xfrm>
          <a:off x="0" y="2404241"/>
          <a:ext cx="3238500" cy="25282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13</xdr:row>
      <xdr:rowOff>1</xdr:rowOff>
    </xdr:from>
    <xdr:to>
      <xdr:col>8</xdr:col>
      <xdr:colOff>221456</xdr:colOff>
      <xdr:row>27</xdr:row>
      <xdr:rowOff>136071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56028</xdr:colOff>
      <xdr:row>25</xdr:row>
      <xdr:rowOff>33618</xdr:rowOff>
    </xdr:from>
    <xdr:to>
      <xdr:col>11</xdr:col>
      <xdr:colOff>471207</xdr:colOff>
      <xdr:row>48</xdr:row>
      <xdr:rowOff>58272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52028" y="4796118"/>
          <a:ext cx="1024779" cy="4406155"/>
        </a:xfrm>
        <a:prstGeom prst="rect">
          <a:avLst/>
        </a:prstGeom>
        <a:noFill/>
      </xdr:spPr>
    </xdr:pic>
    <xdr:clientData/>
  </xdr:twoCellAnchor>
  <xdr:twoCellAnchor>
    <xdr:from>
      <xdr:col>0</xdr:col>
      <xdr:colOff>819430</xdr:colOff>
      <xdr:row>27</xdr:row>
      <xdr:rowOff>125132</xdr:rowOff>
    </xdr:from>
    <xdr:to>
      <xdr:col>6</xdr:col>
      <xdr:colOff>432160</xdr:colOff>
      <xdr:row>35</xdr:row>
      <xdr:rowOff>114625</xdr:rowOff>
    </xdr:to>
    <xdr:sp macro="" textlink="">
      <xdr:nvSpPr>
        <xdr:cNvPr id="4" name="TM_Guide105408111"/>
        <xdr:cNvSpPr/>
      </xdr:nvSpPr>
      <xdr:spPr>
        <a:xfrm>
          <a:off x="609880" y="5268632"/>
          <a:ext cx="3479880" cy="1513493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 sz="1100"/>
        </a:p>
      </xdr:txBody>
    </xdr:sp>
    <xdr:clientData/>
  </xdr:twoCellAnchor>
  <xdr:twoCellAnchor editAs="absolute">
    <xdr:from>
      <xdr:col>0</xdr:col>
      <xdr:colOff>904875</xdr:colOff>
      <xdr:row>16</xdr:row>
      <xdr:rowOff>114300</xdr:rowOff>
    </xdr:from>
    <xdr:to>
      <xdr:col>7</xdr:col>
      <xdr:colOff>285750</xdr:colOff>
      <xdr:row>23</xdr:row>
      <xdr:rowOff>28575</xdr:rowOff>
    </xdr:to>
    <xdr:sp macro="" textlink="">
      <xdr:nvSpPr>
        <xdr:cNvPr id="5" name="TM_Guide184438111"/>
        <xdr:cNvSpPr/>
      </xdr:nvSpPr>
      <xdr:spPr>
        <a:xfrm>
          <a:off x="904875" y="4248150"/>
          <a:ext cx="61722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96837</xdr:colOff>
      <xdr:row>7</xdr:row>
      <xdr:rowOff>23813</xdr:rowOff>
    </xdr:from>
    <xdr:to>
      <xdr:col>8</xdr:col>
      <xdr:colOff>261143</xdr:colOff>
      <xdr:row>21</xdr:row>
      <xdr:rowOff>159883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56028</xdr:colOff>
      <xdr:row>19</xdr:row>
      <xdr:rowOff>33618</xdr:rowOff>
    </xdr:from>
    <xdr:to>
      <xdr:col>11</xdr:col>
      <xdr:colOff>471207</xdr:colOff>
      <xdr:row>42</xdr:row>
      <xdr:rowOff>58273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52403" y="4529418"/>
          <a:ext cx="1024779" cy="418708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944564</xdr:colOff>
      <xdr:row>10</xdr:row>
      <xdr:rowOff>158750</xdr:rowOff>
    </xdr:from>
    <xdr:to>
      <xdr:col>2</xdr:col>
      <xdr:colOff>79376</xdr:colOff>
      <xdr:row>17</xdr:row>
      <xdr:rowOff>71437</xdr:rowOff>
    </xdr:to>
    <xdr:sp macro="" textlink="">
      <xdr:nvSpPr>
        <xdr:cNvPr id="4" name="TM_Guide10153599"/>
        <xdr:cNvSpPr/>
      </xdr:nvSpPr>
      <xdr:spPr>
        <a:xfrm>
          <a:off x="944564" y="3032125"/>
          <a:ext cx="1809750" cy="11906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704849</xdr:colOff>
      <xdr:row>7</xdr:row>
      <xdr:rowOff>38100</xdr:rowOff>
    </xdr:from>
    <xdr:to>
      <xdr:col>15</xdr:col>
      <xdr:colOff>138640</xdr:colOff>
      <xdr:row>22</xdr:row>
      <xdr:rowOff>84504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33</xdr:row>
      <xdr:rowOff>9525</xdr:rowOff>
    </xdr:from>
    <xdr:to>
      <xdr:col>13</xdr:col>
      <xdr:colOff>250825</xdr:colOff>
      <xdr:row>39</xdr:row>
      <xdr:rowOff>91587</xdr:rowOff>
    </xdr:to>
    <xdr:sp macro="" textlink="">
      <xdr:nvSpPr>
        <xdr:cNvPr id="3" name="TM_Guide173225111"/>
        <xdr:cNvSpPr/>
      </xdr:nvSpPr>
      <xdr:spPr>
        <a:xfrm>
          <a:off x="1419225" y="6105525"/>
          <a:ext cx="61722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1</xdr:col>
      <xdr:colOff>25977</xdr:colOff>
      <xdr:row>9</xdr:row>
      <xdr:rowOff>92587</xdr:rowOff>
    </xdr:from>
    <xdr:to>
      <xdr:col>13</xdr:col>
      <xdr:colOff>334145</xdr:colOff>
      <xdr:row>15</xdr:row>
      <xdr:rowOff>174648</xdr:rowOff>
    </xdr:to>
    <xdr:sp macro="" textlink="">
      <xdr:nvSpPr>
        <xdr:cNvPr id="4" name="TM_Guide131643111"/>
        <xdr:cNvSpPr/>
      </xdr:nvSpPr>
      <xdr:spPr>
        <a:xfrm>
          <a:off x="1445202" y="1792433"/>
          <a:ext cx="6228485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16</xdr:row>
      <xdr:rowOff>0</xdr:rowOff>
    </xdr:from>
    <xdr:to>
      <xdr:col>15</xdr:col>
      <xdr:colOff>10886</xdr:colOff>
      <xdr:row>17</xdr:row>
      <xdr:rowOff>92075</xdr:rowOff>
    </xdr:to>
    <xdr:sp macro="" textlink="">
      <xdr:nvSpPr>
        <xdr:cNvPr id="4" name="TM_Guide18580155"/>
        <xdr:cNvSpPr/>
      </xdr:nvSpPr>
      <xdr:spPr>
        <a:xfrm>
          <a:off x="0" y="2465614"/>
          <a:ext cx="6700157" cy="255361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37</xdr:row>
      <xdr:rowOff>140803</xdr:rowOff>
    </xdr:from>
    <xdr:to>
      <xdr:col>4</xdr:col>
      <xdr:colOff>8283</xdr:colOff>
      <xdr:row>39</xdr:row>
      <xdr:rowOff>29197</xdr:rowOff>
    </xdr:to>
    <xdr:sp macro="" textlink="">
      <xdr:nvSpPr>
        <xdr:cNvPr id="5" name="TM_Guide13441722"/>
        <xdr:cNvSpPr/>
      </xdr:nvSpPr>
      <xdr:spPr>
        <a:xfrm>
          <a:off x="0" y="5714999"/>
          <a:ext cx="3238500" cy="25282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17</xdr:row>
      <xdr:rowOff>0</xdr:rowOff>
    </xdr:from>
    <xdr:to>
      <xdr:col>9</xdr:col>
      <xdr:colOff>8282</xdr:colOff>
      <xdr:row>18</xdr:row>
      <xdr:rowOff>92075</xdr:rowOff>
    </xdr:to>
    <xdr:sp macro="" textlink="">
      <xdr:nvSpPr>
        <xdr:cNvPr id="3" name="TM_Guide18521355"/>
        <xdr:cNvSpPr/>
      </xdr:nvSpPr>
      <xdr:spPr>
        <a:xfrm>
          <a:off x="0" y="2667000"/>
          <a:ext cx="6642652" cy="257727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33</xdr:row>
      <xdr:rowOff>16984</xdr:rowOff>
    </xdr:from>
    <xdr:to>
      <xdr:col>9</xdr:col>
      <xdr:colOff>167314</xdr:colOff>
      <xdr:row>34</xdr:row>
      <xdr:rowOff>116401</xdr:rowOff>
    </xdr:to>
    <xdr:sp macro="" textlink="">
      <xdr:nvSpPr>
        <xdr:cNvPr id="2" name="TM_Guide18152822"/>
        <xdr:cNvSpPr/>
      </xdr:nvSpPr>
      <xdr:spPr>
        <a:xfrm>
          <a:off x="0" y="5864106"/>
          <a:ext cx="3401732" cy="25904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11</xdr:row>
      <xdr:rowOff>161925</xdr:rowOff>
    </xdr:from>
    <xdr:to>
      <xdr:col>6</xdr:col>
      <xdr:colOff>196850</xdr:colOff>
      <xdr:row>27</xdr:row>
      <xdr:rowOff>87219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257175</xdr:colOff>
      <xdr:row>12</xdr:row>
      <xdr:rowOff>104775</xdr:rowOff>
    </xdr:from>
    <xdr:to>
      <xdr:col>15</xdr:col>
      <xdr:colOff>168275</xdr:colOff>
      <xdr:row>28</xdr:row>
      <xdr:rowOff>30069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837215</xdr:colOff>
      <xdr:row>14</xdr:row>
      <xdr:rowOff>174290</xdr:rowOff>
    </xdr:from>
    <xdr:to>
      <xdr:col>3</xdr:col>
      <xdr:colOff>543253</xdr:colOff>
      <xdr:row>21</xdr:row>
      <xdr:rowOff>100332</xdr:rowOff>
    </xdr:to>
    <xdr:sp macro="" textlink="">
      <xdr:nvSpPr>
        <xdr:cNvPr id="4" name="TM_Guide17415199"/>
        <xdr:cNvSpPr/>
      </xdr:nvSpPr>
      <xdr:spPr>
        <a:xfrm>
          <a:off x="837215" y="2684408"/>
          <a:ext cx="2445297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9</xdr:col>
      <xdr:colOff>314325</xdr:colOff>
      <xdr:row>16</xdr:row>
      <xdr:rowOff>7844</xdr:rowOff>
    </xdr:from>
    <xdr:to>
      <xdr:col>13</xdr:col>
      <xdr:colOff>47625</xdr:colOff>
      <xdr:row>22</xdr:row>
      <xdr:rowOff>113179</xdr:rowOff>
    </xdr:to>
    <xdr:sp macro="" textlink="">
      <xdr:nvSpPr>
        <xdr:cNvPr id="6" name="TM_Guide17415199"/>
        <xdr:cNvSpPr/>
      </xdr:nvSpPr>
      <xdr:spPr>
        <a:xfrm>
          <a:off x="6705600" y="2876550"/>
          <a:ext cx="24384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12</xdr:row>
      <xdr:rowOff>43962</xdr:rowOff>
    </xdr:from>
    <xdr:to>
      <xdr:col>5</xdr:col>
      <xdr:colOff>14654</xdr:colOff>
      <xdr:row>13</xdr:row>
      <xdr:rowOff>113617</xdr:rowOff>
    </xdr:to>
    <xdr:sp macro="" textlink="">
      <xdr:nvSpPr>
        <xdr:cNvPr id="3" name="TM_Guide13441722"/>
        <xdr:cNvSpPr/>
      </xdr:nvSpPr>
      <xdr:spPr>
        <a:xfrm>
          <a:off x="0" y="2036885"/>
          <a:ext cx="3238500" cy="25282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12</xdr:row>
      <xdr:rowOff>39413</xdr:rowOff>
    </xdr:from>
    <xdr:to>
      <xdr:col>8</xdr:col>
      <xdr:colOff>13138</xdr:colOff>
      <xdr:row>13</xdr:row>
      <xdr:rowOff>108310</xdr:rowOff>
    </xdr:to>
    <xdr:sp macro="" textlink="">
      <xdr:nvSpPr>
        <xdr:cNvPr id="3" name="TM_Guide13441722"/>
        <xdr:cNvSpPr/>
      </xdr:nvSpPr>
      <xdr:spPr>
        <a:xfrm>
          <a:off x="0" y="2023241"/>
          <a:ext cx="3238500" cy="25282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</xdr:row>
      <xdr:rowOff>41413</xdr:rowOff>
    </xdr:from>
    <xdr:to>
      <xdr:col>6</xdr:col>
      <xdr:colOff>0</xdr:colOff>
      <xdr:row>13</xdr:row>
      <xdr:rowOff>128589</xdr:rowOff>
    </xdr:to>
    <xdr:sp macro="" textlink="">
      <xdr:nvSpPr>
        <xdr:cNvPr id="4" name="TM_Guide13441722"/>
        <xdr:cNvSpPr/>
      </xdr:nvSpPr>
      <xdr:spPr>
        <a:xfrm>
          <a:off x="438978" y="1962978"/>
          <a:ext cx="3238500" cy="25282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7</xdr:col>
      <xdr:colOff>8282</xdr:colOff>
      <xdr:row>22</xdr:row>
      <xdr:rowOff>33130</xdr:rowOff>
    </xdr:from>
    <xdr:to>
      <xdr:col>13</xdr:col>
      <xdr:colOff>8282</xdr:colOff>
      <xdr:row>23</xdr:row>
      <xdr:rowOff>120305</xdr:rowOff>
    </xdr:to>
    <xdr:sp macro="" textlink="">
      <xdr:nvSpPr>
        <xdr:cNvPr id="5" name="TM_Guide13441722"/>
        <xdr:cNvSpPr/>
      </xdr:nvSpPr>
      <xdr:spPr>
        <a:xfrm>
          <a:off x="4282108" y="3685760"/>
          <a:ext cx="3238500" cy="252828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119345</xdr:colOff>
      <xdr:row>16</xdr:row>
      <xdr:rowOff>138545</xdr:rowOff>
    </xdr:from>
    <xdr:to>
      <xdr:col>9</xdr:col>
      <xdr:colOff>268570</xdr:colOff>
      <xdr:row>32</xdr:row>
      <xdr:rowOff>17067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712961</xdr:colOff>
      <xdr:row>19</xdr:row>
      <xdr:rowOff>102496</xdr:rowOff>
    </xdr:from>
    <xdr:to>
      <xdr:col>6</xdr:col>
      <xdr:colOff>190551</xdr:colOff>
      <xdr:row>26</xdr:row>
      <xdr:rowOff>8074</xdr:rowOff>
    </xdr:to>
    <xdr:sp macro="" textlink="">
      <xdr:nvSpPr>
        <xdr:cNvPr id="3" name="TM_Guide18021799"/>
        <xdr:cNvSpPr/>
      </xdr:nvSpPr>
      <xdr:spPr>
        <a:xfrm>
          <a:off x="712961" y="3421337"/>
          <a:ext cx="241129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oneCell">
    <xdr:from>
      <xdr:col>14</xdr:col>
      <xdr:colOff>655289</xdr:colOff>
      <xdr:row>11</xdr:row>
      <xdr:rowOff>188743</xdr:rowOff>
    </xdr:from>
    <xdr:to>
      <xdr:col>36</xdr:col>
      <xdr:colOff>248479</xdr:colOff>
      <xdr:row>27</xdr:row>
      <xdr:rowOff>57740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202045</xdr:colOff>
      <xdr:row>14</xdr:row>
      <xdr:rowOff>95877</xdr:rowOff>
    </xdr:from>
    <xdr:to>
      <xdr:col>29</xdr:col>
      <xdr:colOff>16566</xdr:colOff>
      <xdr:row>20</xdr:row>
      <xdr:rowOff>162505</xdr:rowOff>
    </xdr:to>
    <xdr:sp macro="" textlink="">
      <xdr:nvSpPr>
        <xdr:cNvPr id="5" name="TM_Guide182231111"/>
        <xdr:cNvSpPr/>
      </xdr:nvSpPr>
      <xdr:spPr>
        <a:xfrm>
          <a:off x="7863458" y="2481268"/>
          <a:ext cx="6009912" cy="1159933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oneCell">
    <xdr:from>
      <xdr:col>7</xdr:col>
      <xdr:colOff>13852</xdr:colOff>
      <xdr:row>17</xdr:row>
      <xdr:rowOff>54552</xdr:rowOff>
    </xdr:from>
    <xdr:to>
      <xdr:col>16</xdr:col>
      <xdr:colOff>267852</xdr:colOff>
      <xdr:row>32</xdr:row>
      <xdr:rowOff>115291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8</xdr:col>
      <xdr:colOff>297326</xdr:colOff>
      <xdr:row>20</xdr:row>
      <xdr:rowOff>59689</xdr:rowOff>
    </xdr:from>
    <xdr:to>
      <xdr:col>14</xdr:col>
      <xdr:colOff>398371</xdr:colOff>
      <xdr:row>26</xdr:row>
      <xdr:rowOff>147485</xdr:rowOff>
    </xdr:to>
    <xdr:sp macro="" textlink="">
      <xdr:nvSpPr>
        <xdr:cNvPr id="7" name="TM_Guide18021799"/>
        <xdr:cNvSpPr/>
      </xdr:nvSpPr>
      <xdr:spPr>
        <a:xfrm>
          <a:off x="4088276" y="3560748"/>
          <a:ext cx="241562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16</xdr:row>
      <xdr:rowOff>106135</xdr:rowOff>
    </xdr:from>
    <xdr:to>
      <xdr:col>14</xdr:col>
      <xdr:colOff>101600</xdr:colOff>
      <xdr:row>31</xdr:row>
      <xdr:rowOff>152539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108856</xdr:colOff>
      <xdr:row>0</xdr:row>
      <xdr:rowOff>166007</xdr:rowOff>
    </xdr:from>
    <xdr:to>
      <xdr:col>13</xdr:col>
      <xdr:colOff>743856</xdr:colOff>
      <xdr:row>16</xdr:row>
      <xdr:rowOff>21911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628650</xdr:colOff>
      <xdr:row>3</xdr:row>
      <xdr:rowOff>90854</xdr:rowOff>
    </xdr:from>
    <xdr:to>
      <xdr:col>12</xdr:col>
      <xdr:colOff>19050</xdr:colOff>
      <xdr:row>9</xdr:row>
      <xdr:rowOff>172915</xdr:rowOff>
    </xdr:to>
    <xdr:sp macro="" textlink="">
      <xdr:nvSpPr>
        <xdr:cNvPr id="5" name="TM_Guide18173699"/>
        <xdr:cNvSpPr/>
      </xdr:nvSpPr>
      <xdr:spPr>
        <a:xfrm>
          <a:off x="6724650" y="647700"/>
          <a:ext cx="24384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9</xdr:col>
      <xdr:colOff>38100</xdr:colOff>
      <xdr:row>19</xdr:row>
      <xdr:rowOff>112835</xdr:rowOff>
    </xdr:from>
    <xdr:to>
      <xdr:col>12</xdr:col>
      <xdr:colOff>190500</xdr:colOff>
      <xdr:row>26</xdr:row>
      <xdr:rowOff>11723</xdr:rowOff>
    </xdr:to>
    <xdr:sp macro="" textlink="">
      <xdr:nvSpPr>
        <xdr:cNvPr id="6" name="TM_Guide18173699"/>
        <xdr:cNvSpPr/>
      </xdr:nvSpPr>
      <xdr:spPr>
        <a:xfrm>
          <a:off x="6896100" y="3600450"/>
          <a:ext cx="24384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1</xdr:rowOff>
    </xdr:from>
    <xdr:to>
      <xdr:col>8</xdr:col>
      <xdr:colOff>221456</xdr:colOff>
      <xdr:row>26</xdr:row>
      <xdr:rowOff>136071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56028</xdr:colOff>
      <xdr:row>24</xdr:row>
      <xdr:rowOff>33618</xdr:rowOff>
    </xdr:from>
    <xdr:to>
      <xdr:col>11</xdr:col>
      <xdr:colOff>471207</xdr:colOff>
      <xdr:row>47</xdr:row>
      <xdr:rowOff>58272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52403" y="5977218"/>
          <a:ext cx="1024779" cy="4187079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904875</xdr:colOff>
      <xdr:row>15</xdr:row>
      <xdr:rowOff>123825</xdr:rowOff>
    </xdr:from>
    <xdr:to>
      <xdr:col>7</xdr:col>
      <xdr:colOff>285750</xdr:colOff>
      <xdr:row>22</xdr:row>
      <xdr:rowOff>38100</xdr:rowOff>
    </xdr:to>
    <xdr:sp macro="" textlink="">
      <xdr:nvSpPr>
        <xdr:cNvPr id="5" name="TM_Guide182433111"/>
        <xdr:cNvSpPr/>
      </xdr:nvSpPr>
      <xdr:spPr>
        <a:xfrm>
          <a:off x="904875" y="4438650"/>
          <a:ext cx="617220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-files\Hyperion\Daten\WIPL_05\Auswertungen\Konsbogen_BR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-fs\Epic\Documents%20and%20Settings\Owner\My%20Documents\Mike's%20Files%2004%2004%2007\Consulsis\5%20Epic%20Shipping\Petercam\Inv%20Appraisal%20-%20AG%20%20$25k%20per%20da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BRP-CTG\BRP-CTG1\Projekte_Sonderthemen\WiRe_und_IR\WiRe\WiRe-Tool%20BRP-CTG\WiRe-Tool%20Stand%2010.04.20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DIV\DC\DCP\CTG\BRP-CTG1\Planung\V-IST\V-IST%202012\V-Ist%2003.2012\Auswertung_EZG_PNE_Werk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MARP\MARP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aten\WIPL_13\110%20BP2013.xls\Entwicklung\Wipl13_V2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ommun\GL_New\G&#233;n&#233;ral%20Ledger\D&#233;clarations%20Annuelles\Hb3-IAS\2007\Divers%20Retraitements\OTP\IFRS_BSFR_2007_Vte_outpart%2031.12.2007_%20Retraite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OCUME~1\BHR1SH\LOCALS~1\Temp\7zO49.tmp\Project_Forest_BS_EU_Consol_lTool_201009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Planung\VIst\2012\V-IST%2003.2012\020_Policy%20Deployment\021_EZKL\DC_IA_EZKL_Vorsteuerung_V-Ist_03.12_Umsatz%20final_Anpassun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aten\Reporting2010\010_Grundlagen\Reportingdatei\Reporting2010_18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ATEN\users\FR_BEL1DY\explorer_cache\OLK46\R&#233;sultats%20engagements%202005\2004_BSFR_FNE%20-%20Solde%20IDR%20conventionnelle-%20Synth&#232;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-files\Hyperion\Daten\WIPL_04\Wipl_Datei\Fipro%2004_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DIV\DC\DCP\CTG\BRP-CTG1\Planung\Wirtschaftsplanung\CPS%202012%20(Wipl%202013ff%20+%20GEP)\21%20&#220;berleitungen\Template%20DC\Rec_BP2013_2013_upd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cuments%20and%20Settings\jlim\Local%20Settings\Temporary%20Internet%20Files\OLK19F\PBMS%20Meridian%20Budget%202009_22Oct08%20cmt%20rev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17932\C_FIA_HYPERION$\D_Daten\KFA\WIPL\Wipl%2007\2_Wipl%20Datei\2_BR%20R&#252;cklese-Datei\Wipl07_MASTERDATE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cuments%20and%20Settings\cchoo\Local%20Settings\Temporary%20Internet%20Files\OLK692\Budget%2008%20PBMH%20Consol%2020071122%20PacMarine%20(revised)K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-FILES02\alexschi\Dokumente%20und%20Einstellungen\alexschi.REXROTH\Desktop\Auswertung_Investi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SAP_Portals\Eingang\BRES\Monthly%20Reporting\Reporting201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sin\pbaccounts\PBConsol2003\2003ac(new%20rate%20from%2030.6.03)\Sep2002v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Zacharias\GEP-Nachlese\AE%20Mastervorlage%20GES\PPT_GES_Diagramme_Version2.3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Client\1130\1333265_162223\400%20EXT.%20COMMUNICATION%20&amp;%20REPORTING\440%20Reports\Fact%20Book\02%20Databook\02_Databook%20DCFF%20Pneumatics\DB_Project%20Azur_DCFF%20Pneumatics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Intern\Advisory_Integration_Project_Azur_162410\300%20ENGAGEMENT%20DELIVERY%20&amp;%20WORKFILES\380%20Organization%20Charts\Erfassung\L&#228;nder\Organization%20Chart%20Azur%20v0.01%20110818.2010_German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amples\samples2002\NewExpFormat2207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-fs\Epic\DL\2002%20Budgets\indochina%20uk\Reforecasts\Lothian%20June%202002%20-%20Actual%20vs%20Budge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Wipl\Wipl2002ff\GFS_Ausgabe%20WIPL2002ff\Eckdate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cuments%20and%20Settings\jang\Local%20Settings\Temporary%20Internet%20Files\OLK532\PB%20Mgt%20Holdings%20Ltd_ESMHL%20FS%200803%20(080401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cuments%20and%20Settings\schoi\Local%20Settings\Temporary%20Internet%20Files\OLK4\Documents%20and%20Settings\mwong\Local%20Settings\Temporary%20Internet%20Files\OLK38\04%20Shipping%20CSC%20(Jan%2004%20cut-off)-May11_WACC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cuments%20and%20Settings\jlim\Local%20Settings\Temporary%20Internet%20Files\OLK18D\Epic%20Ship%20Mgt%20Group%20Forecast%202008%20(080407)%20(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Budget%202001%20salary%20summary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Corporate\Epic%20Shipping%20Limited%20(BVI)\1.4.1%20Epic%20Shipping%20Pte%20Limited\Epic%20Shipping%20Pte%20Ltd\1.%20Epic%20Shipping%20Pte%20Ltd\Consolidation%20Accounts\2010\Epic_LPG_Consol%20100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eigene%20dateien\Formeln\Formeln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BConsol2003\PBSL%20Bermuda\6%202004%20(June)\Consol%20Lisco%20PBSL%206.03%20(31.7.04)YTD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cuments%20and%20Settings\tsiu\My%20Documents\NEW%20REPORTS\SunSystems%20426%20-%20Reporting%20and%20Analysis%20Overview%208_02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taff%20Numbers\FTE'S%201999%20TO%2020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IV\DC\DCP\CTG\BRP-CTG1\Projekte_Sonderthemen\Profit%2005\Br&#252;cken%20+%20&#220;berleitungen\2010\JA%202010\DCP%20Reconciliation_tool%20Ist%202009%20-%20JA%202010_V4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6\dtg_14\CONBG\APB\SACHGEB\BUDGET\BII_0910\Employees\2006_10\MA_0906-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nderauswertungen\Wipl03_Arbeitskopie%20von%20LW%20BRKP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EPC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cuments%20and%20Settings\skwong\Local%20Settings\Temporary%20Internet%20Files\OLK9C\PB%20Travel%20%20Ent%20Assumptions%2009_Template%20(S'pore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8\DATEN\users\FR_BEL1DY\explorer_cache\OLK46\R&#233;sultats%20engagements%202005\Copie%20de%209501%20-%20BSFR%20-%20CAATA%204%25%20-%20R&#233;sultats%20engagements%20-%20fin%202005%20v2_FP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DOCUME~1\jang\LOCALS~1\Temp\Temporary%20Directory%201%20for%20Monthly%20schedules%20(2).zip\Monthly%20report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Intern\Advisory_Integration_Project_Azur_162410\300%20ENGAGEMENT%20DELIVERY%20&amp;%20WORKFILES\380%20Organization%20Charts\Erfassung\RIO\Separation%20Costs%20Malibu%20Template%20v0.13%20081118.113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Intern\Advisory_Integration_Project_Azur_162410\300%20ENGAGEMENT%20DELIVERY%20&amp;%20WORKFILES\380%20Organization%20Charts\Erfassung\RIO\Separation%20Costs%20Rio%20Template%20v0.13%20081118.11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fr2fsr307\dtg_107\Reports\Consol%20Lisco%20PBSL%209%2004%20(13.9.04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NBG\aMRS\Pfaller\Umsatz\02_Nov2009\1109_201_to%203r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NBG\APB\SACHGEB\BUDGET\BII_1011\Schaffer\MA_FCII_BII_Selling_RuD_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FGL%20Staff%20List%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NBG\APB\SACHGEB\Bericht%20MRS%200708\Eckdaten%20Industry-Sektor\06_08\Rechenbl&#228;tter\Handbuch_Q3_2008_I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ST_2003"/>
      <sheetName val="Plan_2004"/>
      <sheetName val="VIST_2004"/>
      <sheetName val="Plan_2005"/>
      <sheetName val="VS_2006"/>
      <sheetName val="VS_2007"/>
      <sheetName val="Language"/>
      <sheetName val="Texte"/>
    </sheetNames>
    <sheetDataSet>
      <sheetData sheetId="0">
        <row r="5">
          <cell r="B5" t="str">
            <v>WIPLBR05</v>
          </cell>
        </row>
        <row r="6">
          <cell r="B6" t="str">
            <v>y.ytd</v>
          </cell>
        </row>
        <row r="15">
          <cell r="B15" t="str">
            <v>Y 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cquisition"/>
      <sheetName val="P&amp;L and CF"/>
      <sheetName val="Running Costs"/>
      <sheetName val="Returns"/>
      <sheetName val="Sensitivity Analysis"/>
      <sheetName val="Workings"/>
      <sheetName val="IRR - 8 Yr"/>
    </sheetNames>
    <sheetDataSet>
      <sheetData sheetId="0"/>
      <sheetData sheetId="1" refreshError="1">
        <row r="17">
          <cell r="J17">
            <v>10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data"/>
      <sheetName val="Graphics"/>
      <sheetName val="WiRe"/>
      <sheetName val="Break-Even"/>
      <sheetName val="Market data + PHEK"/>
      <sheetName val="MAE+EWAK"/>
      <sheetName val="Project description"/>
      <sheetName val="Overheads"/>
      <sheetName val="Vorbereitung IR "/>
      <sheetName val="Dateneingabe-Ergebnisse"/>
      <sheetName val="Kapitalaufwand"/>
      <sheetName val="Zahlungsreihe"/>
      <sheetName val="Szenario1"/>
      <sheetName val="AfA gesamt"/>
      <sheetName val="Szenario2"/>
      <sheetName val="Kennzahlen-Ermittlung"/>
      <sheetName val="AfA-Ermittlung 1 (Kat. 1 - 5)"/>
      <sheetName val="AfA-Ermittlung 2 (Kat. 6 - 8)"/>
      <sheetName val="Ertragsteuern"/>
      <sheetName val="details for using the fil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>
        <row r="3">
          <cell r="C3" t="str">
            <v xml:space="preserve"> </v>
          </cell>
          <cell r="I3" t="str">
            <v xml:space="preserve"> </v>
          </cell>
        </row>
        <row r="4">
          <cell r="C4" t="str">
            <v>Verbalteil</v>
          </cell>
        </row>
        <row r="5"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</row>
        <row r="6">
          <cell r="C6" t="str">
            <v xml:space="preserve"> </v>
          </cell>
          <cell r="D6" t="str">
            <v xml:space="preserve"> </v>
          </cell>
          <cell r="I6" t="str">
            <v xml:space="preserve"> </v>
          </cell>
        </row>
        <row r="7">
          <cell r="C7" t="str">
            <v>Ziele/Begründung der Investition (Zusammenfassung):</v>
          </cell>
        </row>
        <row r="8">
          <cell r="C8" t="str">
            <v xml:space="preserve"> </v>
          </cell>
          <cell r="D8" t="str">
            <v xml:space="preserve"> </v>
          </cell>
          <cell r="I8" t="str">
            <v xml:space="preserve"> </v>
          </cell>
        </row>
        <row r="9">
          <cell r="C9" t="str">
            <v xml:space="preserve"> </v>
          </cell>
          <cell r="D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</row>
        <row r="10"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</row>
        <row r="11">
          <cell r="C11" t="str">
            <v xml:space="preserve"> </v>
          </cell>
          <cell r="D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</row>
        <row r="12">
          <cell r="C12" t="str">
            <v xml:space="preserve"> </v>
          </cell>
          <cell r="D12" t="str">
            <v xml:space="preserve"> </v>
          </cell>
          <cell r="I12" t="str">
            <v xml:space="preserve"> </v>
          </cell>
        </row>
        <row r="13">
          <cell r="C13" t="str">
            <v xml:space="preserve"> </v>
          </cell>
          <cell r="D13" t="str">
            <v xml:space="preserve"> </v>
          </cell>
          <cell r="I13" t="str">
            <v xml:space="preserve"> </v>
          </cell>
        </row>
        <row r="14">
          <cell r="C14" t="str">
            <v xml:space="preserve"> </v>
          </cell>
          <cell r="D14" t="str">
            <v xml:space="preserve"> </v>
          </cell>
          <cell r="I14" t="str">
            <v xml:space="preserve"> </v>
          </cell>
        </row>
        <row r="15">
          <cell r="C15" t="str">
            <v xml:space="preserve"> </v>
          </cell>
          <cell r="D15" t="str">
            <v xml:space="preserve"> </v>
          </cell>
          <cell r="I15" t="str">
            <v xml:space="preserve">  </v>
          </cell>
        </row>
        <row r="16">
          <cell r="C16" t="str">
            <v xml:space="preserve"> </v>
          </cell>
          <cell r="D16" t="str">
            <v xml:space="preserve"> </v>
          </cell>
          <cell r="I16" t="str">
            <v xml:space="preserve"> </v>
          </cell>
        </row>
        <row r="18">
          <cell r="C18" t="str">
            <v>Personelle Auswirkungen:</v>
          </cell>
        </row>
        <row r="28">
          <cell r="H28" t="str">
            <v xml:space="preserve"> </v>
          </cell>
          <cell r="I28" t="str">
            <v xml:space="preserve"> </v>
          </cell>
        </row>
        <row r="29">
          <cell r="C29" t="str">
            <v>Technische Beschreibung der Investition:</v>
          </cell>
          <cell r="F29" t="str">
            <v xml:space="preserve"> </v>
          </cell>
          <cell r="I29" t="str">
            <v xml:space="preserve"> </v>
          </cell>
        </row>
        <row r="31">
          <cell r="C31" t="str">
            <v xml:space="preserve"> </v>
          </cell>
          <cell r="F31" t="str">
            <v xml:space="preserve">  </v>
          </cell>
          <cell r="I31" t="str">
            <v xml:space="preserve"> 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F32" t="str">
            <v xml:space="preserve"> </v>
          </cell>
          <cell r="G32" t="str">
            <v xml:space="preserve"> </v>
          </cell>
          <cell r="H32" t="str">
            <v xml:space="preserve"> </v>
          </cell>
          <cell r="I32" t="str">
            <v xml:space="preserve">  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F33" t="str">
            <v xml:space="preserve"> 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I34" t="str">
            <v xml:space="preserve"> </v>
          </cell>
        </row>
        <row r="35">
          <cell r="C35" t="str">
            <v xml:space="preserve"> </v>
          </cell>
          <cell r="D35" t="str">
            <v xml:space="preserve"> </v>
          </cell>
          <cell r="F35" t="str">
            <v xml:space="preserve"> </v>
          </cell>
          <cell r="I35" t="str">
            <v xml:space="preserve">  </v>
          </cell>
        </row>
        <row r="36">
          <cell r="C36" t="str">
            <v xml:space="preserve"> </v>
          </cell>
          <cell r="D36" t="str">
            <v xml:space="preserve"> </v>
          </cell>
          <cell r="F36" t="str">
            <v xml:space="preserve"> </v>
          </cell>
          <cell r="I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F37" t="str">
            <v xml:space="preserve"> </v>
          </cell>
          <cell r="I37" t="str">
            <v xml:space="preserve"> </v>
          </cell>
        </row>
        <row r="38">
          <cell r="C38" t="str">
            <v xml:space="preserve">  </v>
          </cell>
          <cell r="D38" t="str">
            <v xml:space="preserve"> </v>
          </cell>
          <cell r="I38" t="str">
            <v xml:space="preserve"> </v>
          </cell>
        </row>
        <row r="39">
          <cell r="C39" t="str">
            <v xml:space="preserve"> </v>
          </cell>
          <cell r="D39" t="str">
            <v xml:space="preserve"> </v>
          </cell>
          <cell r="I39" t="str">
            <v xml:space="preserve"> </v>
          </cell>
        </row>
        <row r="40">
          <cell r="C40" t="str">
            <v>Prämissen der Investition:</v>
          </cell>
        </row>
        <row r="41">
          <cell r="C41" t="str">
            <v xml:space="preserve"> </v>
          </cell>
          <cell r="D41" t="str">
            <v xml:space="preserve"> </v>
          </cell>
          <cell r="I41" t="str">
            <v xml:space="preserve"> </v>
          </cell>
        </row>
        <row r="42">
          <cell r="C42" t="str">
            <v xml:space="preserve"> </v>
          </cell>
          <cell r="D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</row>
        <row r="44">
          <cell r="C44" t="str">
            <v xml:space="preserve"> </v>
          </cell>
          <cell r="D44" t="str">
            <v xml:space="preserve"> 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</row>
        <row r="45">
          <cell r="C45" t="str">
            <v xml:space="preserve"> </v>
          </cell>
          <cell r="D45" t="str">
            <v xml:space="preserve"> </v>
          </cell>
          <cell r="I45" t="str">
            <v xml:space="preserve"> </v>
          </cell>
        </row>
        <row r="46">
          <cell r="C46" t="str">
            <v xml:space="preserve"> </v>
          </cell>
          <cell r="D46" t="str">
            <v xml:space="preserve"> </v>
          </cell>
          <cell r="I46" t="str">
            <v xml:space="preserve"> </v>
          </cell>
        </row>
        <row r="47">
          <cell r="C47" t="str">
            <v xml:space="preserve"> </v>
          </cell>
          <cell r="D47" t="str">
            <v xml:space="preserve"> </v>
          </cell>
          <cell r="I47" t="str">
            <v xml:space="preserve"> </v>
          </cell>
        </row>
        <row r="48">
          <cell r="C48" t="str">
            <v xml:space="preserve"> </v>
          </cell>
          <cell r="D48" t="str">
            <v xml:space="preserve"> </v>
          </cell>
          <cell r="I48" t="str">
            <v xml:space="preserve">  </v>
          </cell>
        </row>
        <row r="49">
          <cell r="C49" t="str">
            <v xml:space="preserve"> </v>
          </cell>
          <cell r="D49" t="str">
            <v xml:space="preserve"> </v>
          </cell>
          <cell r="I49" t="str">
            <v xml:space="preserve"> </v>
          </cell>
        </row>
        <row r="51">
          <cell r="C51" t="str">
            <v>Risiken der Investition:</v>
          </cell>
          <cell r="I51" t="str">
            <v xml:space="preserve"> </v>
          </cell>
        </row>
        <row r="52">
          <cell r="C52" t="str">
            <v xml:space="preserve"> </v>
          </cell>
          <cell r="I52" t="str">
            <v xml:space="preserve"> </v>
          </cell>
        </row>
        <row r="53">
          <cell r="C53" t="str">
            <v xml:space="preserve"> </v>
          </cell>
          <cell r="I53" t="str">
            <v xml:space="preserve"> </v>
          </cell>
        </row>
        <row r="54">
          <cell r="C54" t="str">
            <v xml:space="preserve"> </v>
          </cell>
          <cell r="I54" t="str">
            <v xml:space="preserve"> </v>
          </cell>
        </row>
        <row r="55">
          <cell r="C55" t="str">
            <v xml:space="preserve"> </v>
          </cell>
          <cell r="I55" t="str">
            <v xml:space="preserve"> </v>
          </cell>
        </row>
        <row r="56">
          <cell r="C56" t="str">
            <v xml:space="preserve"> </v>
          </cell>
          <cell r="I56" t="str">
            <v xml:space="preserve"> </v>
          </cell>
        </row>
        <row r="57">
          <cell r="C57" t="str">
            <v xml:space="preserve"> </v>
          </cell>
          <cell r="I57" t="str">
            <v xml:space="preserve"> </v>
          </cell>
        </row>
        <row r="58">
          <cell r="C58" t="str">
            <v xml:space="preserve"> </v>
          </cell>
          <cell r="I58" t="str">
            <v xml:space="preserve"> </v>
          </cell>
        </row>
        <row r="59">
          <cell r="C59" t="str">
            <v xml:space="preserve"> </v>
          </cell>
          <cell r="I59" t="str">
            <v xml:space="preserve"> </v>
          </cell>
        </row>
        <row r="61">
          <cell r="C61" t="str">
            <v xml:space="preserve"> </v>
          </cell>
          <cell r="I61" t="str">
            <v xml:space="preserve"> </v>
          </cell>
        </row>
        <row r="62">
          <cell r="C62" t="str">
            <v xml:space="preserve"> </v>
          </cell>
          <cell r="I62" t="str">
            <v xml:space="preserve"> </v>
          </cell>
        </row>
        <row r="63">
          <cell r="C63" t="str">
            <v>Qualitative Faktoren:</v>
          </cell>
        </row>
        <row r="64">
          <cell r="I64" t="str">
            <v xml:space="preserve">  </v>
          </cell>
        </row>
        <row r="65">
          <cell r="I65" t="str">
            <v xml:space="preserve"> </v>
          </cell>
        </row>
        <row r="69">
          <cell r="I69" t="str">
            <v xml:space="preserve"> </v>
          </cell>
        </row>
        <row r="70">
          <cell r="C70" t="str">
            <v xml:space="preserve"> </v>
          </cell>
          <cell r="I70" t="str">
            <v xml:space="preserve"> </v>
          </cell>
        </row>
        <row r="71">
          <cell r="C71" t="str">
            <v xml:space="preserve"> </v>
          </cell>
          <cell r="I71" t="str">
            <v xml:space="preserve"> </v>
          </cell>
        </row>
        <row r="72">
          <cell r="C72" t="str">
            <v xml:space="preserve"> </v>
          </cell>
          <cell r="I72" t="str">
            <v xml:space="preserve"> </v>
          </cell>
        </row>
        <row r="73">
          <cell r="C73" t="str">
            <v xml:space="preserve"> </v>
          </cell>
          <cell r="I73" t="str">
            <v xml:space="preserve"> </v>
          </cell>
        </row>
        <row r="74">
          <cell r="C74" t="str">
            <v xml:space="preserve"> </v>
          </cell>
          <cell r="I74" t="str">
            <v xml:space="preserve">  </v>
          </cell>
        </row>
        <row r="75">
          <cell r="C75" t="str">
            <v>Untersuchte Alternativen und deren Ergebnisse:</v>
          </cell>
          <cell r="I75" t="str">
            <v xml:space="preserve"> </v>
          </cell>
        </row>
        <row r="76">
          <cell r="C76" t="str">
            <v xml:space="preserve"> </v>
          </cell>
          <cell r="I76" t="str">
            <v xml:space="preserve"> </v>
          </cell>
        </row>
        <row r="77">
          <cell r="C77" t="str">
            <v xml:space="preserve"> </v>
          </cell>
          <cell r="I77" t="str">
            <v xml:space="preserve"> </v>
          </cell>
        </row>
        <row r="78">
          <cell r="C78" t="str">
            <v xml:space="preserve"> </v>
          </cell>
          <cell r="I78" t="str">
            <v xml:space="preserve"> </v>
          </cell>
        </row>
        <row r="79">
          <cell r="C79" t="str">
            <v xml:space="preserve">       </v>
          </cell>
        </row>
        <row r="81">
          <cell r="C81" t="str">
            <v xml:space="preserve"> </v>
          </cell>
        </row>
        <row r="82">
          <cell r="C82" t="str">
            <v xml:space="preserve"> </v>
          </cell>
          <cell r="I82" t="str">
            <v xml:space="preserve"> </v>
          </cell>
        </row>
        <row r="83">
          <cell r="C83" t="str">
            <v xml:space="preserve"> </v>
          </cell>
          <cell r="I83" t="str">
            <v xml:space="preserve"> </v>
          </cell>
        </row>
        <row r="84">
          <cell r="C84" t="str">
            <v xml:space="preserve"> </v>
          </cell>
          <cell r="I84" t="str">
            <v xml:space="preserve"> </v>
          </cell>
        </row>
        <row r="85">
          <cell r="C85" t="str">
            <v xml:space="preserve">  </v>
          </cell>
          <cell r="I85" t="str">
            <v xml:space="preserve"> </v>
          </cell>
        </row>
        <row r="86">
          <cell r="C86" t="str">
            <v xml:space="preserve"> </v>
          </cell>
          <cell r="E86" t="str">
            <v xml:space="preserve"> </v>
          </cell>
          <cell r="F86" t="str">
            <v xml:space="preserve"> </v>
          </cell>
          <cell r="G86" t="str">
            <v xml:space="preserve"> </v>
          </cell>
          <cell r="H86" t="str">
            <v xml:space="preserve"> </v>
          </cell>
          <cell r="I86" t="str">
            <v xml:space="preserve"> </v>
          </cell>
        </row>
        <row r="87">
          <cell r="C87" t="str">
            <v xml:space="preserve"> </v>
          </cell>
          <cell r="E87" t="str">
            <v xml:space="preserve"> </v>
          </cell>
          <cell r="H87" t="str">
            <v xml:space="preserve"> </v>
          </cell>
          <cell r="I87" t="str">
            <v xml:space="preserve"> </v>
          </cell>
        </row>
      </sheetData>
      <sheetData sheetId="7">
        <row r="4">
          <cell r="E4">
            <v>2004</v>
          </cell>
          <cell r="F4">
            <v>2005</v>
          </cell>
          <cell r="G4">
            <v>2006</v>
          </cell>
          <cell r="H4">
            <v>2007</v>
          </cell>
          <cell r="I4">
            <v>2008</v>
          </cell>
          <cell r="J4">
            <v>2009</v>
          </cell>
          <cell r="K4">
            <v>2010</v>
          </cell>
          <cell r="L4">
            <v>2011</v>
          </cell>
          <cell r="M4">
            <v>2012</v>
          </cell>
          <cell r="N4">
            <v>2013</v>
          </cell>
        </row>
        <row r="9">
          <cell r="E9">
            <v>0.04</v>
          </cell>
        </row>
        <row r="10">
          <cell r="E10">
            <v>7.0000000000000007E-2</v>
          </cell>
        </row>
        <row r="11">
          <cell r="E11">
            <v>1.29E-2</v>
          </cell>
        </row>
        <row r="49">
          <cell r="E49">
            <v>0.02</v>
          </cell>
        </row>
        <row r="60">
          <cell r="E60">
            <v>0.10822667409169645</v>
          </cell>
        </row>
        <row r="61">
          <cell r="E61">
            <v>9.7134046945608371E-2</v>
          </cell>
        </row>
        <row r="62">
          <cell r="E62">
            <v>0.36349931921333656</v>
          </cell>
        </row>
        <row r="63">
          <cell r="E63">
            <v>0.12466519454536827</v>
          </cell>
        </row>
        <row r="110">
          <cell r="E110">
            <v>4.8000000000000001E-2</v>
          </cell>
        </row>
        <row r="111">
          <cell r="E111">
            <v>4.4999999999999998E-2</v>
          </cell>
        </row>
        <row r="112">
          <cell r="E112">
            <v>0.19400000000000001</v>
          </cell>
        </row>
        <row r="113">
          <cell r="E113">
            <v>5.8999999999999997E-2</v>
          </cell>
        </row>
        <row r="260">
          <cell r="E260">
            <v>75.349999999999994</v>
          </cell>
        </row>
        <row r="261">
          <cell r="E261">
            <v>86</v>
          </cell>
        </row>
        <row r="262">
          <cell r="E262">
            <v>57</v>
          </cell>
        </row>
        <row r="263">
          <cell r="E263">
            <v>49.14</v>
          </cell>
        </row>
        <row r="265">
          <cell r="E265">
            <v>5.5999999999999999E-3</v>
          </cell>
        </row>
        <row r="301">
          <cell r="E301">
            <v>0.33035230543416655</v>
          </cell>
        </row>
        <row r="312">
          <cell r="E312">
            <v>-0.10462987747255574</v>
          </cell>
        </row>
        <row r="356">
          <cell r="E356" t="e">
            <v>#N/A</v>
          </cell>
        </row>
        <row r="357">
          <cell r="E357" t="e">
            <v>#N/A</v>
          </cell>
        </row>
        <row r="365">
          <cell r="E365" t="e">
            <v>#N/A</v>
          </cell>
          <cell r="F365" t="e">
            <v>#N/A</v>
          </cell>
        </row>
        <row r="376">
          <cell r="E376" t="e">
            <v>#N/A</v>
          </cell>
        </row>
      </sheetData>
      <sheetData sheetId="8" refreshError="1"/>
      <sheetData sheetId="9" refreshError="1"/>
      <sheetData sheetId="10">
        <row r="8">
          <cell r="B8" t="str">
            <v xml:space="preserve">IR-KAPITALAUFWAND </v>
          </cell>
          <cell r="C8" t="str">
            <v>Werte in</v>
          </cell>
          <cell r="D8" t="str">
            <v>€</v>
          </cell>
          <cell r="G8" t="str">
            <v xml:space="preserve"> </v>
          </cell>
          <cell r="H8" t="str">
            <v>Bearbeiter:</v>
          </cell>
          <cell r="J8">
            <v>0</v>
          </cell>
          <cell r="L8" t="str">
            <v>Datum:</v>
          </cell>
          <cell r="N8">
            <v>0</v>
          </cell>
        </row>
        <row r="9">
          <cell r="B9" t="str">
            <v>(Blatt  4)</v>
          </cell>
        </row>
        <row r="11">
          <cell r="B11" t="str">
            <v>Kurzbezeichnung :</v>
          </cell>
          <cell r="C11">
            <v>0</v>
          </cell>
          <cell r="H11" t="str">
            <v>GB/Werk/Standort:</v>
          </cell>
          <cell r="J11">
            <v>0</v>
          </cell>
          <cell r="L11" t="str">
            <v>Invest.plan-Nr.:</v>
          </cell>
          <cell r="N11">
            <v>0</v>
          </cell>
        </row>
        <row r="13">
          <cell r="C13" t="str">
            <v>gesamt</v>
          </cell>
          <cell r="D13">
            <v>1900</v>
          </cell>
          <cell r="E13">
            <v>1900</v>
          </cell>
          <cell r="F13">
            <v>1901</v>
          </cell>
          <cell r="G13">
            <v>1902</v>
          </cell>
          <cell r="H13">
            <v>1903</v>
          </cell>
          <cell r="I13">
            <v>1904</v>
          </cell>
          <cell r="J13">
            <v>1905</v>
          </cell>
          <cell r="K13">
            <v>1906</v>
          </cell>
          <cell r="L13">
            <v>1907</v>
          </cell>
          <cell r="M13">
            <v>1908</v>
          </cell>
          <cell r="N13">
            <v>1909</v>
          </cell>
        </row>
        <row r="14">
          <cell r="B14" t="str">
            <v>Periode ------&gt;</v>
          </cell>
          <cell r="C14" t="str">
            <v xml:space="preserve"> </v>
          </cell>
          <cell r="D14">
            <v>0</v>
          </cell>
          <cell r="E14">
            <v>1</v>
          </cell>
          <cell r="F14">
            <v>2</v>
          </cell>
          <cell r="G14">
            <v>3</v>
          </cell>
          <cell r="H14">
            <v>4</v>
          </cell>
          <cell r="I14">
            <v>5</v>
          </cell>
          <cell r="J14">
            <v>6</v>
          </cell>
          <cell r="K14">
            <v>7</v>
          </cell>
          <cell r="L14">
            <v>8</v>
          </cell>
          <cell r="M14">
            <v>9</v>
          </cell>
          <cell r="N14">
            <v>10</v>
          </cell>
        </row>
        <row r="16">
          <cell r="B16" t="str">
            <v xml:space="preserve"> 1.  AfA-Kategorie  1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 xml:space="preserve"> 2.  AfA-Kategorie  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 xml:space="preserve"> 3.  AfA-Kategorie  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str">
            <v xml:space="preserve"> 4.  AfA-Kategorie  4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str">
            <v xml:space="preserve"> 5.  AfA-Kategorie  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 t="str">
            <v xml:space="preserve"> 6.  AfA-Kategorie  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 t="str">
            <v xml:space="preserve"> 7.  AfA-Kategorie  7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 t="str">
            <v xml:space="preserve"> 8.  AfA-Kategorie  8  *)</v>
          </cell>
          <cell r="C23">
            <v>0</v>
          </cell>
        </row>
        <row r="24">
          <cell r="B24" t="str">
            <v xml:space="preserve"> 9. Anlagevermögen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6">
          <cell r="B26" t="str">
            <v xml:space="preserve">  *)  Bitte beachten:  hier  besteht keine Verbindung zu Blatt11; die AfA-Basis für die AfA-Kategorie  8 muß in Blatt 11 explizit angegeben werden </v>
          </cell>
          <cell r="K26" t="str">
            <v xml:space="preserve"> </v>
          </cell>
          <cell r="L26" t="str">
            <v xml:space="preserve"> </v>
          </cell>
        </row>
        <row r="27">
          <cell r="H27" t="str">
            <v xml:space="preserve"> </v>
          </cell>
        </row>
        <row r="28">
          <cell r="B28" t="str">
            <v>Umlaufvermögen</v>
          </cell>
          <cell r="C28" t="str">
            <v>Ford.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  <cell r="I28" t="e">
            <v>#DIV/0!</v>
          </cell>
          <cell r="J28" t="e">
            <v>#DIV/0!</v>
          </cell>
        </row>
        <row r="29">
          <cell r="C29" t="str">
            <v>Vorräte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  <cell r="I29" t="e">
            <v>#DIV/0!</v>
          </cell>
          <cell r="J29" t="e">
            <v>#DIV/0!</v>
          </cell>
        </row>
        <row r="30">
          <cell r="B30" t="str">
            <v xml:space="preserve"> Hier ist der absolute Wert des </v>
          </cell>
        </row>
        <row r="31">
          <cell r="B31" t="str">
            <v xml:space="preserve"> Bestandes am Ende der jeweiligen</v>
          </cell>
          <cell r="C31" t="str">
            <v>Verb.</v>
          </cell>
          <cell r="E31" t="e">
            <v>#DIV/0!</v>
          </cell>
          <cell r="F31" t="e">
            <v>#DIV/0!</v>
          </cell>
          <cell r="G31" t="e">
            <v>#DIV/0!</v>
          </cell>
          <cell r="H31" t="e">
            <v>#DIV/0!</v>
          </cell>
          <cell r="I31" t="e">
            <v>#DIV/0!</v>
          </cell>
          <cell r="J31" t="e">
            <v>#DIV/0!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</row>
        <row r="32">
          <cell r="B32" t="str">
            <v xml:space="preserve">Periode (als Folge der Investi- </v>
          </cell>
        </row>
        <row r="33">
          <cell r="B33" t="str">
            <v>ition) explizit anzugeben 3)</v>
          </cell>
        </row>
        <row r="34">
          <cell r="B34" t="str">
            <v xml:space="preserve"> </v>
          </cell>
          <cell r="C34" t="str">
            <v>Summe</v>
          </cell>
          <cell r="D34">
            <v>0</v>
          </cell>
          <cell r="E34" t="e">
            <v>#DIV/0!</v>
          </cell>
          <cell r="F34" t="e">
            <v>#DIV/0!</v>
          </cell>
          <cell r="G34" t="e">
            <v>#DIV/0!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B36" t="str">
            <v xml:space="preserve"> 10.  UV-Veränderung  4) 5)</v>
          </cell>
          <cell r="C36" t="e">
            <v>#DIV/0!</v>
          </cell>
          <cell r="D36">
            <v>0</v>
          </cell>
          <cell r="E36" t="e">
            <v>#DIV/0!</v>
          </cell>
          <cell r="F36" t="e">
            <v>#DIV/0!</v>
          </cell>
          <cell r="G36" t="e">
            <v>#DIV/0!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8">
          <cell r="B38" t="str">
            <v xml:space="preserve"> 11. Kapitalaufwand  ges.</v>
          </cell>
          <cell r="C38" t="e">
            <v>#DIV/0!</v>
          </cell>
          <cell r="D38">
            <v>0</v>
          </cell>
          <cell r="E38" t="e">
            <v>#DIV/0!</v>
          </cell>
          <cell r="F38" t="e">
            <v>#DIV/0!</v>
          </cell>
          <cell r="G38" t="e">
            <v>#DIV/0!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</sheetData>
      <sheetData sheetId="11">
        <row r="9">
          <cell r="D9" t="str">
            <v xml:space="preserve">IR-ZAHLUNGSREIHE </v>
          </cell>
          <cell r="E9" t="str">
            <v>Werte in</v>
          </cell>
          <cell r="F9">
            <v>0</v>
          </cell>
          <cell r="G9" t="str">
            <v>€</v>
          </cell>
          <cell r="I9" t="str">
            <v xml:space="preserve"> </v>
          </cell>
          <cell r="J9" t="str">
            <v>Bearbeiter:</v>
          </cell>
          <cell r="L9">
            <v>0</v>
          </cell>
          <cell r="N9" t="str">
            <v>Datum:</v>
          </cell>
          <cell r="P9">
            <v>0</v>
          </cell>
        </row>
        <row r="10">
          <cell r="D10" t="str">
            <v>(Blatt  5)</v>
          </cell>
        </row>
        <row r="12">
          <cell r="D12" t="str">
            <v>Kurzbezeichnung :</v>
          </cell>
          <cell r="E12">
            <v>0</v>
          </cell>
          <cell r="J12" t="str">
            <v>GB/Werk/Standort:</v>
          </cell>
          <cell r="L12">
            <v>0</v>
          </cell>
          <cell r="N12" t="str">
            <v>Invest.plan-Nr.:</v>
          </cell>
          <cell r="P12">
            <v>0</v>
          </cell>
        </row>
        <row r="14">
          <cell r="E14" t="str">
            <v>gesamt</v>
          </cell>
          <cell r="F14">
            <v>1900</v>
          </cell>
          <cell r="G14">
            <v>1900</v>
          </cell>
          <cell r="H14">
            <v>1901</v>
          </cell>
          <cell r="I14">
            <v>1902</v>
          </cell>
          <cell r="J14">
            <v>1903</v>
          </cell>
          <cell r="K14">
            <v>1904</v>
          </cell>
          <cell r="L14">
            <v>1905</v>
          </cell>
          <cell r="M14">
            <v>1906</v>
          </cell>
          <cell r="N14">
            <v>1907</v>
          </cell>
          <cell r="O14">
            <v>1908</v>
          </cell>
          <cell r="P14">
            <v>1909</v>
          </cell>
        </row>
        <row r="15">
          <cell r="D15" t="str">
            <v>Periode ----&gt;</v>
          </cell>
          <cell r="E15" t="str">
            <v xml:space="preserve"> </v>
          </cell>
          <cell r="F15">
            <v>0</v>
          </cell>
          <cell r="G15">
            <v>1</v>
          </cell>
          <cell r="H15">
            <v>2</v>
          </cell>
          <cell r="I15">
            <v>3</v>
          </cell>
          <cell r="J15">
            <v>4</v>
          </cell>
          <cell r="K15">
            <v>5</v>
          </cell>
          <cell r="L15">
            <v>6</v>
          </cell>
          <cell r="M15">
            <v>7</v>
          </cell>
          <cell r="N15">
            <v>8</v>
          </cell>
          <cell r="O15">
            <v>9</v>
          </cell>
          <cell r="P15">
            <v>10</v>
          </cell>
        </row>
        <row r="17">
          <cell r="D17" t="str">
            <v xml:space="preserve"> 1. Kapitalaufwand ges.</v>
          </cell>
          <cell r="E17" t="e">
            <v>#DIV/0!</v>
          </cell>
          <cell r="F17">
            <v>0</v>
          </cell>
          <cell r="G17" t="e">
            <v>#DIV/0!</v>
          </cell>
          <cell r="H17" t="e">
            <v>#DIV/0!</v>
          </cell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9">
          <cell r="D19" t="str">
            <v xml:space="preserve">  2. Restwert-Erlöse AV (fiktiv)  2)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D20" t="str">
            <v xml:space="preserve">  3. Restwert-Erlöse UV (fiktiv)  2)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D21" t="str">
            <v xml:space="preserve">  4. Restwert-Erlöse gesamt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3">
          <cell r="D23" t="str">
            <v xml:space="preserve">  5. Nettoumsatzerlöse </v>
          </cell>
          <cell r="E23" t="e">
            <v>#DIV/0!</v>
          </cell>
          <cell r="G23" t="e">
            <v>#DIV/0!</v>
          </cell>
          <cell r="H23" t="e">
            <v>#DIV/0!</v>
          </cell>
          <cell r="I23" t="e">
            <v>#DIV/0!</v>
          </cell>
          <cell r="J23" t="e">
            <v>#DIV/0!</v>
          </cell>
          <cell r="K23" t="e">
            <v>#DIV/0!</v>
          </cell>
          <cell r="L23" t="e">
            <v>#DIV/0!</v>
          </cell>
        </row>
        <row r="24">
          <cell r="D24" t="str">
            <v xml:space="preserve">  6. Sonstige Erlöse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N24" t="str">
            <v xml:space="preserve"> </v>
          </cell>
        </row>
        <row r="25">
          <cell r="D25" t="str">
            <v xml:space="preserve"> 7. Summe zahlungswirksame Erlöse</v>
          </cell>
          <cell r="E25" t="e">
            <v>#DIV/0!</v>
          </cell>
          <cell r="F25">
            <v>0</v>
          </cell>
          <cell r="G25" t="e">
            <v>#DIV/0!</v>
          </cell>
          <cell r="H25" t="e">
            <v>#DIV/0!</v>
          </cell>
          <cell r="I25" t="e">
            <v>#DIV/0!</v>
          </cell>
          <cell r="J25" t="e">
            <v>#DIV/0!</v>
          </cell>
          <cell r="K25" t="e">
            <v>#DIV/0!</v>
          </cell>
          <cell r="L25" t="e">
            <v>#DIV/0!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7">
          <cell r="D27" t="str">
            <v>Materialkosten</v>
          </cell>
          <cell r="E27" t="e">
            <v>#DIV/0!</v>
          </cell>
          <cell r="G27" t="e">
            <v>#DIV/0!</v>
          </cell>
          <cell r="H27" t="e">
            <v>#DIV/0!</v>
          </cell>
          <cell r="I27" t="e">
            <v>#DIV/0!</v>
          </cell>
          <cell r="J27" t="e">
            <v>#DIV/0!</v>
          </cell>
          <cell r="K27" t="e">
            <v>#DIV/0!</v>
          </cell>
          <cell r="L27" t="e">
            <v>#DIV/0!</v>
          </cell>
          <cell r="M27" t="str">
            <v xml:space="preserve"> </v>
          </cell>
          <cell r="N27" t="str">
            <v xml:space="preserve"> </v>
          </cell>
          <cell r="O27" t="str">
            <v xml:space="preserve"> </v>
          </cell>
          <cell r="P27" t="str">
            <v xml:space="preserve"> </v>
          </cell>
        </row>
        <row r="28">
          <cell r="D28" t="str">
            <v>Fertigungskosten</v>
          </cell>
          <cell r="E28" t="e">
            <v>#DIV/0!</v>
          </cell>
          <cell r="G28" t="e">
            <v>#DIV/0!</v>
          </cell>
          <cell r="H28" t="e">
            <v>#DIV/0!</v>
          </cell>
          <cell r="I28" t="e">
            <v>#DIV/0!</v>
          </cell>
          <cell r="J28" t="e">
            <v>#DIV/0!</v>
          </cell>
          <cell r="K28" t="e">
            <v>#DIV/0!</v>
          </cell>
          <cell r="L28" t="e">
            <v>#DIV/0!</v>
          </cell>
        </row>
        <row r="29">
          <cell r="D29" t="str">
            <v>Hochlaufkosten (nach SOP)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D30" t="str">
            <v>Entwicklungskosten fremd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D31" t="str">
            <v>Entwicklungskosten eigen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</row>
        <row r="32">
          <cell r="D32" t="str">
            <v>Musterkosten / Materialkosten (Entwicklung)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D33" t="str">
            <v>Vertriebssonderkosten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D34" t="str">
            <v>Sonstiger Aufwand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D35" t="str">
            <v>Anlaufkosten (vor SOP)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D36" t="str">
            <v>Verlagerungskosten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D37" t="str">
            <v>Vertriebskostenzuschlag var.</v>
          </cell>
          <cell r="E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D41" t="str">
            <v xml:space="preserve"> 22. Summe zahlungswirksame Kosten</v>
          </cell>
          <cell r="E41" t="e">
            <v>#DIV/0!</v>
          </cell>
          <cell r="F41" t="e">
            <v>#N/A</v>
          </cell>
          <cell r="G41" t="e">
            <v>#DIV/0!</v>
          </cell>
          <cell r="H41" t="e">
            <v>#DIV/0!</v>
          </cell>
          <cell r="I41" t="e">
            <v>#DIV/0!</v>
          </cell>
          <cell r="J41" t="e">
            <v>#DIV/0!</v>
          </cell>
          <cell r="K41" t="e">
            <v>#DIV/0!</v>
          </cell>
          <cell r="L41" t="e">
            <v>#DIV/0!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3">
          <cell r="D43" t="str">
            <v xml:space="preserve"> 23.  Z-wirksame Erlöse - Kosten (7. - 22.)</v>
          </cell>
          <cell r="E43" t="e">
            <v>#N/A</v>
          </cell>
          <cell r="F43" t="e">
            <v>#N/A</v>
          </cell>
          <cell r="G43" t="e">
            <v>#DIV/0!</v>
          </cell>
          <cell r="H43" t="e">
            <v>#DIV/0!</v>
          </cell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5">
          <cell r="D45" t="str">
            <v xml:space="preserve"> 24. ESt-Zahlungen</v>
          </cell>
          <cell r="E45" t="e">
            <v>#N/A</v>
          </cell>
          <cell r="F45" t="e">
            <v>#N/A</v>
          </cell>
          <cell r="G45" t="e">
            <v>#DIV/0!</v>
          </cell>
          <cell r="H45" t="e">
            <v>#DIV/0!</v>
          </cell>
          <cell r="I45" t="e">
            <v>#DIV/0!</v>
          </cell>
          <cell r="J45" t="e">
            <v>#DIV/0!</v>
          </cell>
          <cell r="K45" t="e">
            <v>#DIV/0!</v>
          </cell>
          <cell r="L45" t="e">
            <v>#DIV/0!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</row>
        <row r="47">
          <cell r="D47" t="str">
            <v xml:space="preserve"> 25.  Substanzsteuern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D49" t="str">
            <v xml:space="preserve"> 26.  Sonstiges (nicht ESt-relevant für Blatt 6) 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1">
          <cell r="D51" t="str">
            <v xml:space="preserve"> 27.  Zahlungsreihe </v>
          </cell>
          <cell r="E51" t="e">
            <v>#N/A</v>
          </cell>
          <cell r="F51" t="e">
            <v>#N/A</v>
          </cell>
          <cell r="G51" t="e">
            <v>#DIV/0!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  <cell r="L51" t="e">
            <v>#DIV/0!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</row>
      </sheetData>
      <sheetData sheetId="12">
        <row r="2">
          <cell r="B2" t="str">
            <v xml:space="preserve">IR-SZENARIO-RECHUNG  </v>
          </cell>
          <cell r="C2" t="str">
            <v xml:space="preserve">Werte in </v>
          </cell>
          <cell r="D2" t="str">
            <v>€</v>
          </cell>
          <cell r="J2" t="str">
            <v>Bearbeiter:</v>
          </cell>
          <cell r="M2">
            <v>0</v>
          </cell>
          <cell r="P2" t="str">
            <v>Datum:</v>
          </cell>
          <cell r="R2">
            <v>0</v>
          </cell>
        </row>
        <row r="3">
          <cell r="B3" t="str">
            <v>(Blatt  8)</v>
          </cell>
        </row>
        <row r="5">
          <cell r="B5" t="str">
            <v>Kurzbezeichnung :</v>
          </cell>
          <cell r="C5">
            <v>0</v>
          </cell>
          <cell r="J5" t="str">
            <v>GB/Werk/Standort:</v>
          </cell>
          <cell r="M5">
            <v>0</v>
          </cell>
          <cell r="P5" t="str">
            <v>Invest.plan-Nr.:</v>
          </cell>
          <cell r="R5">
            <v>0</v>
          </cell>
        </row>
        <row r="6">
          <cell r="B6" t="str">
            <v xml:space="preserve"> 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</row>
        <row r="7">
          <cell r="B7" t="str">
            <v xml:space="preserve">Periode  </v>
          </cell>
          <cell r="F7" t="str">
            <v>gesamt</v>
          </cell>
          <cell r="H7">
            <v>1900</v>
          </cell>
          <cell r="I7">
            <v>1900</v>
          </cell>
          <cell r="J7">
            <v>1901</v>
          </cell>
          <cell r="K7">
            <v>1902</v>
          </cell>
          <cell r="L7">
            <v>1903</v>
          </cell>
          <cell r="M7">
            <v>1904</v>
          </cell>
          <cell r="N7">
            <v>1905</v>
          </cell>
          <cell r="O7">
            <v>1906</v>
          </cell>
          <cell r="P7">
            <v>1907</v>
          </cell>
          <cell r="Q7">
            <v>1908</v>
          </cell>
          <cell r="R7">
            <v>1909</v>
          </cell>
        </row>
        <row r="8">
          <cell r="B8">
            <v>0</v>
          </cell>
          <cell r="H8">
            <v>0</v>
          </cell>
          <cell r="I8">
            <v>1</v>
          </cell>
          <cell r="J8">
            <v>2</v>
          </cell>
          <cell r="K8">
            <v>3</v>
          </cell>
          <cell r="L8">
            <v>4</v>
          </cell>
          <cell r="M8">
            <v>5</v>
          </cell>
          <cell r="N8">
            <v>6</v>
          </cell>
          <cell r="O8">
            <v>7</v>
          </cell>
          <cell r="P8">
            <v>8</v>
          </cell>
          <cell r="Q8">
            <v>9</v>
          </cell>
          <cell r="R8">
            <v>10</v>
          </cell>
        </row>
        <row r="10">
          <cell r="B10" t="str">
            <v xml:space="preserve">Hinweis:  </v>
          </cell>
          <cell r="C10" t="str">
            <v>Veränderungs-Prozentsätze beziehen sich auf  alle Perioden, individuelle Modifikationen erfordern eine separate Rechnung</v>
          </cell>
        </row>
        <row r="12">
          <cell r="C12" t="str">
            <v>aus</v>
          </cell>
          <cell r="D12" t="str">
            <v>%-Änd.</v>
          </cell>
        </row>
        <row r="14">
          <cell r="B14" t="str">
            <v xml:space="preserve"> 9. Anlagevermögen </v>
          </cell>
          <cell r="C14" t="str">
            <v>4</v>
          </cell>
          <cell r="D14">
            <v>0</v>
          </cell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B15" t="str">
            <v xml:space="preserve"> 10.  UV-Veränderung  4) 5)</v>
          </cell>
          <cell r="C15" t="str">
            <v>4</v>
          </cell>
          <cell r="D15">
            <v>0</v>
          </cell>
          <cell r="F15" t="e">
            <v>#DIV/0!</v>
          </cell>
          <cell r="H15">
            <v>0</v>
          </cell>
          <cell r="I15" t="e">
            <v>#DIV/0!</v>
          </cell>
          <cell r="J15" t="e">
            <v>#DIV/0!</v>
          </cell>
          <cell r="K15" t="e">
            <v>#DIV/0!</v>
          </cell>
          <cell r="L15" t="e">
            <v>#DIV/0!</v>
          </cell>
          <cell r="M15" t="e">
            <v>#DIV/0!</v>
          </cell>
          <cell r="N15" t="e">
            <v>#DIV/0!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 t="str">
            <v xml:space="preserve"> </v>
          </cell>
        </row>
        <row r="17">
          <cell r="B17" t="str">
            <v xml:space="preserve">  4. Restwert-Erlöse gesamt</v>
          </cell>
          <cell r="C17" t="str">
            <v>5</v>
          </cell>
          <cell r="D17">
            <v>0</v>
          </cell>
          <cell r="F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9">
          <cell r="B19" t="str">
            <v xml:space="preserve">  5. Nettoumsatzerlöse </v>
          </cell>
          <cell r="C19" t="str">
            <v>5</v>
          </cell>
          <cell r="D19">
            <v>-0.2</v>
          </cell>
          <cell r="F19" t="e">
            <v>#DIV/0!</v>
          </cell>
          <cell r="H19">
            <v>0</v>
          </cell>
          <cell r="I19" t="e">
            <v>#DIV/0!</v>
          </cell>
          <cell r="J19" t="e">
            <v>#DIV/0!</v>
          </cell>
          <cell r="K19" t="e">
            <v>#DIV/0!</v>
          </cell>
          <cell r="L19" t="e">
            <v>#DIV/0!</v>
          </cell>
          <cell r="M19" t="e">
            <v>#DIV/0!</v>
          </cell>
          <cell r="N19" t="e">
            <v>#DIV/0!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B20" t="str">
            <v xml:space="preserve">  6. Sonstige Erlöse</v>
          </cell>
          <cell r="C20" t="str">
            <v>5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B21" t="str">
            <v xml:space="preserve"> 7. Summe zahlungswirksame Erlöse</v>
          </cell>
          <cell r="C21" t="str">
            <v xml:space="preserve"> </v>
          </cell>
          <cell r="D21" t="str">
            <v>errechnet</v>
          </cell>
          <cell r="F21" t="e">
            <v>#DIV/0!</v>
          </cell>
          <cell r="H21">
            <v>0</v>
          </cell>
          <cell r="I21" t="e">
            <v>#DIV/0!</v>
          </cell>
          <cell r="J21" t="e">
            <v>#DIV/0!</v>
          </cell>
          <cell r="K21" t="e">
            <v>#DIV/0!</v>
          </cell>
          <cell r="L21" t="e">
            <v>#DIV/0!</v>
          </cell>
          <cell r="M21" t="e">
            <v>#DIV/0!</v>
          </cell>
          <cell r="N21" t="e">
            <v>#DIV/0!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C22" t="str">
            <v xml:space="preserve"> </v>
          </cell>
        </row>
        <row r="23">
          <cell r="B23" t="str">
            <v>Materialkosten</v>
          </cell>
          <cell r="C23" t="str">
            <v>5</v>
          </cell>
          <cell r="D23">
            <v>0</v>
          </cell>
          <cell r="F23" t="e">
            <v>#DIV/0!</v>
          </cell>
          <cell r="H23">
            <v>0</v>
          </cell>
          <cell r="I23" t="e">
            <v>#DIV/0!</v>
          </cell>
          <cell r="J23" t="e">
            <v>#DIV/0!</v>
          </cell>
          <cell r="K23" t="e">
            <v>#DIV/0!</v>
          </cell>
          <cell r="L23" t="e">
            <v>#DIV/0!</v>
          </cell>
          <cell r="M23" t="e">
            <v>#DIV/0!</v>
          </cell>
          <cell r="N23" t="e">
            <v>#DIV/0!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 t="str">
            <v>Fertigungskosten</v>
          </cell>
          <cell r="C24">
            <v>5</v>
          </cell>
          <cell r="D24">
            <v>0</v>
          </cell>
          <cell r="F24" t="e">
            <v>#DIV/0!</v>
          </cell>
          <cell r="H24">
            <v>0</v>
          </cell>
          <cell r="I24" t="e">
            <v>#DIV/0!</v>
          </cell>
          <cell r="J24" t="e">
            <v>#DIV/0!</v>
          </cell>
          <cell r="K24" t="e">
            <v>#DIV/0!</v>
          </cell>
          <cell r="L24" t="e">
            <v>#DIV/0!</v>
          </cell>
          <cell r="M24" t="e">
            <v>#DIV/0!</v>
          </cell>
          <cell r="N24" t="e">
            <v>#DIV/0!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 t="str">
            <v>Hochlaufkosten (nach SOP)</v>
          </cell>
          <cell r="C25" t="str">
            <v>5</v>
          </cell>
          <cell r="D25">
            <v>0</v>
          </cell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 t="str">
            <v>Entwicklungskosten fremd</v>
          </cell>
          <cell r="C26" t="str">
            <v>5</v>
          </cell>
          <cell r="D26">
            <v>0</v>
          </cell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 t="str">
            <v>Entwicklungskosten eigen</v>
          </cell>
          <cell r="C27" t="str">
            <v>5</v>
          </cell>
          <cell r="D27">
            <v>0</v>
          </cell>
          <cell r="F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B28" t="str">
            <v>Musterkosten / Materialkosten (Entwicklung)</v>
          </cell>
          <cell r="C28" t="str">
            <v>5</v>
          </cell>
          <cell r="D28">
            <v>0</v>
          </cell>
          <cell r="F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 t="str">
            <v>Vertriebssonderkosten</v>
          </cell>
          <cell r="C29" t="str">
            <v>5</v>
          </cell>
          <cell r="D29">
            <v>0</v>
          </cell>
          <cell r="F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 t="str">
            <v>Sonstiger Aufwand</v>
          </cell>
          <cell r="C30" t="str">
            <v>5</v>
          </cell>
          <cell r="D30">
            <v>0</v>
          </cell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 t="str">
            <v>Anlaufkosten (vor SOP)</v>
          </cell>
          <cell r="C31" t="str">
            <v>5</v>
          </cell>
          <cell r="D31">
            <v>0</v>
          </cell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B32" t="str">
            <v>Verlagerungskosten</v>
          </cell>
          <cell r="C32" t="str">
            <v>5</v>
          </cell>
          <cell r="D32">
            <v>0</v>
          </cell>
          <cell r="F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 t="str">
            <v>Vertriebskostenzuschlag var.</v>
          </cell>
          <cell r="C33" t="str">
            <v>5</v>
          </cell>
          <cell r="D33">
            <v>0</v>
          </cell>
          <cell r="F33" t="e">
            <v>#N/A</v>
          </cell>
          <cell r="H33">
            <v>0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0</v>
          </cell>
          <cell r="C34" t="str">
            <v>5</v>
          </cell>
          <cell r="D34">
            <v>0</v>
          </cell>
          <cell r="F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0</v>
          </cell>
          <cell r="C35" t="str">
            <v>5</v>
          </cell>
          <cell r="D35">
            <v>0</v>
          </cell>
          <cell r="F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B36">
            <v>0</v>
          </cell>
          <cell r="C36" t="str">
            <v>5</v>
          </cell>
          <cell r="D36">
            <v>0</v>
          </cell>
          <cell r="F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22. Summe zahlungswirksame Kosten</v>
          </cell>
          <cell r="C37" t="str">
            <v xml:space="preserve"> </v>
          </cell>
          <cell r="D37" t="str">
            <v>errechnet</v>
          </cell>
          <cell r="F37" t="e">
            <v>#N/A</v>
          </cell>
          <cell r="H37" t="e">
            <v>#N/A</v>
          </cell>
          <cell r="I37" t="e">
            <v>#DIV/0!</v>
          </cell>
          <cell r="J37" t="e">
            <v>#DIV/0!</v>
          </cell>
          <cell r="K37" t="e">
            <v>#DIV/0!</v>
          </cell>
          <cell r="L37" t="e">
            <v>#DIV/0!</v>
          </cell>
          <cell r="M37" t="e">
            <v>#DIV/0!</v>
          </cell>
          <cell r="N37" t="e">
            <v>#DIV/0!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C38" t="str">
            <v xml:space="preserve"> </v>
          </cell>
          <cell r="H38" t="str">
            <v xml:space="preserve"> </v>
          </cell>
        </row>
        <row r="39">
          <cell r="B39" t="str">
            <v xml:space="preserve"> 23.  Z-wirksame Erlöse - Kosten (7. - 22.)</v>
          </cell>
          <cell r="C39" t="str">
            <v xml:space="preserve"> </v>
          </cell>
          <cell r="D39" t="str">
            <v>errechnet</v>
          </cell>
          <cell r="F39" t="e">
            <v>#N/A</v>
          </cell>
          <cell r="H39" t="e">
            <v>#N/A</v>
          </cell>
          <cell r="I39" t="e">
            <v>#DIV/0!</v>
          </cell>
          <cell r="J39" t="e">
            <v>#DIV/0!</v>
          </cell>
          <cell r="K39" t="e">
            <v>#DIV/0!</v>
          </cell>
          <cell r="L39" t="e">
            <v>#DIV/0!</v>
          </cell>
          <cell r="M39" t="e">
            <v>#DIV/0!</v>
          </cell>
          <cell r="N39" t="e">
            <v>#DIV/0!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B40" t="str">
            <v xml:space="preserve"> 4.  Summe relevante AfA-AV</v>
          </cell>
          <cell r="C40" t="str">
            <v>6</v>
          </cell>
          <cell r="D40">
            <v>0</v>
          </cell>
          <cell r="F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 t="str">
            <v xml:space="preserve"> 5. Umlaufvermögen   1)</v>
          </cell>
          <cell r="C41" t="str">
            <v>6</v>
          </cell>
          <cell r="D41">
            <v>0</v>
          </cell>
          <cell r="F41" t="e">
            <v>#DIV/0!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 t="e">
            <v>#DIV/0!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 t="str">
            <v xml:space="preserve"> 6.  ESt-Basis </v>
          </cell>
          <cell r="C42" t="str">
            <v xml:space="preserve"> </v>
          </cell>
          <cell r="D42" t="str">
            <v>errechnet</v>
          </cell>
          <cell r="F42" t="e">
            <v>#N/A</v>
          </cell>
          <cell r="H42" t="e">
            <v>#N/A</v>
          </cell>
          <cell r="I42" t="e">
            <v>#DIV/0!</v>
          </cell>
          <cell r="J42" t="e">
            <v>#DIV/0!</v>
          </cell>
          <cell r="K42" t="e">
            <v>#DIV/0!</v>
          </cell>
          <cell r="L42" t="e">
            <v>#DIV/0!</v>
          </cell>
          <cell r="M42" t="e">
            <v>#DIV/0!</v>
          </cell>
          <cell r="N42" t="e">
            <v>#DIV/0!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 t="str">
            <v xml:space="preserve"> 7.  Ertragsteuern</v>
          </cell>
          <cell r="C43" t="str">
            <v xml:space="preserve"> </v>
          </cell>
          <cell r="D43" t="str">
            <v>errechnet</v>
          </cell>
          <cell r="F43" t="e">
            <v>#N/A</v>
          </cell>
          <cell r="H43" t="e">
            <v>#N/A</v>
          </cell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 t="e">
            <v>#DIV/0!</v>
          </cell>
          <cell r="N43" t="e">
            <v>#DIV/0!</v>
          </cell>
          <cell r="O43" t="e">
            <v>#N/A</v>
          </cell>
          <cell r="P43" t="e">
            <v>#N/A</v>
          </cell>
          <cell r="Q43" t="e">
            <v>#N/A</v>
          </cell>
          <cell r="R43">
            <v>0</v>
          </cell>
        </row>
        <row r="44">
          <cell r="B44" t="str">
            <v xml:space="preserve"> 25.  Substanzsteuern</v>
          </cell>
          <cell r="C44" t="str">
            <v>5</v>
          </cell>
          <cell r="D44">
            <v>0</v>
          </cell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 t="str">
            <v xml:space="preserve"> 26.  Sonstiges (nicht ESt-relevant für Blatt 6) </v>
          </cell>
          <cell r="C45" t="str">
            <v>5</v>
          </cell>
          <cell r="D45">
            <v>0</v>
          </cell>
          <cell r="F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7">
          <cell r="B47" t="str">
            <v>veränderte Z-REIHE</v>
          </cell>
          <cell r="D47" t="str">
            <v>errechnet</v>
          </cell>
          <cell r="F47" t="e">
            <v>#N/A</v>
          </cell>
          <cell r="H47" t="e">
            <v>#N/A</v>
          </cell>
          <cell r="I47" t="e">
            <v>#DIV/0!</v>
          </cell>
          <cell r="J47" t="e">
            <v>#DIV/0!</v>
          </cell>
          <cell r="K47" t="e">
            <v>#DIV/0!</v>
          </cell>
          <cell r="L47" t="e">
            <v>#DIV/0!</v>
          </cell>
          <cell r="M47" t="e">
            <v>#DIV/0!</v>
          </cell>
          <cell r="N47" t="e">
            <v>#DIV/0!</v>
          </cell>
          <cell r="O47" t="e">
            <v>#N/A</v>
          </cell>
          <cell r="P47" t="e">
            <v>#N/A</v>
          </cell>
          <cell r="Q47" t="e">
            <v>#N/A</v>
          </cell>
          <cell r="R47">
            <v>0</v>
          </cell>
        </row>
        <row r="49">
          <cell r="B49" t="str">
            <v>1)  siehe Fußnote Blatt 6</v>
          </cell>
          <cell r="C49" t="str">
            <v>3)  siehe Fußnote  Blatt  4</v>
          </cell>
          <cell r="G49" t="str">
            <v xml:space="preserve"> </v>
          </cell>
          <cell r="H49" t="str">
            <v xml:space="preserve">*)  Achtung: es liegen Eingaben nach Ende des Betrachtungszeitraumes vor. Diese sind entweder zu eliminieren oder der Betr.zeitraum ist anzupassen. </v>
          </cell>
        </row>
      </sheetData>
      <sheetData sheetId="13">
        <row r="2">
          <cell r="B2" t="str">
            <v>IR-AfA-GESAMT *</v>
          </cell>
          <cell r="E2" t="str">
            <v xml:space="preserve">Werte in </v>
          </cell>
          <cell r="G2" t="str">
            <v>€</v>
          </cell>
          <cell r="J2" t="str">
            <v>Bearbeiter:</v>
          </cell>
          <cell r="K2" t="str">
            <v xml:space="preserve"> </v>
          </cell>
          <cell r="L2">
            <v>0</v>
          </cell>
          <cell r="N2" t="str">
            <v>Datum:</v>
          </cell>
          <cell r="P2">
            <v>0</v>
          </cell>
        </row>
        <row r="3">
          <cell r="B3" t="str">
            <v>(Blatt  9)</v>
          </cell>
        </row>
        <row r="5">
          <cell r="B5" t="str">
            <v xml:space="preserve"> Kurzbezeichung:</v>
          </cell>
          <cell r="E5">
            <v>0</v>
          </cell>
          <cell r="J5" t="str">
            <v>GB/Werk/Standort:</v>
          </cell>
          <cell r="L5">
            <v>0</v>
          </cell>
          <cell r="N5" t="str">
            <v>Invest.plan-Nr.:</v>
          </cell>
          <cell r="P5">
            <v>0</v>
          </cell>
        </row>
        <row r="8">
          <cell r="B8" t="str">
            <v>*</v>
          </cell>
          <cell r="C8" t="str">
            <v>Zusammenfassung  von  Blatt  10  und  Blatt  11   (Blatt 10 und 11 werden i.d.R. nicht ausgedruckt, da zu umfangreich)</v>
          </cell>
        </row>
        <row r="10">
          <cell r="B10" t="str">
            <v>Bitte beachten:  da die IR mit ganzen Jahren rechnet, wird die steuerlich relevante Unterscheidung eines Zuganges nach den Zugangsmonaten in einem durchschnittlichen AfA-Prozentsatz</v>
          </cell>
        </row>
        <row r="11">
          <cell r="B11" t="str">
            <v>ausgedrückt (Durchschnitts-AfA im Zugangsjahr seit 2004: 54,17 % der Jahres-AfA)</v>
          </cell>
        </row>
        <row r="13">
          <cell r="B13" t="str">
            <v xml:space="preserve">Hinweis:  zu AfA-Sätze nach Anlagenklassen siehe </v>
          </cell>
          <cell r="G13" t="str">
            <v>IR-2004-AfA nach Anlagekonten-2004 ff..xls</v>
          </cell>
        </row>
        <row r="15">
          <cell r="B15" t="str">
            <v xml:space="preserve"> Betr.zeitraum </v>
          </cell>
          <cell r="C15">
            <v>0</v>
          </cell>
          <cell r="D15">
            <v>6</v>
          </cell>
          <cell r="G15">
            <v>0</v>
          </cell>
        </row>
        <row r="16">
          <cell r="G16">
            <v>1900</v>
          </cell>
          <cell r="H16">
            <v>1901</v>
          </cell>
          <cell r="I16">
            <v>1902</v>
          </cell>
          <cell r="J16">
            <v>1903</v>
          </cell>
          <cell r="K16">
            <v>1904</v>
          </cell>
          <cell r="L16">
            <v>1905</v>
          </cell>
          <cell r="M16">
            <v>1906</v>
          </cell>
          <cell r="N16">
            <v>1907</v>
          </cell>
          <cell r="O16">
            <v>1908</v>
          </cell>
          <cell r="P16">
            <v>1909</v>
          </cell>
        </row>
        <row r="17">
          <cell r="G17">
            <v>1</v>
          </cell>
          <cell r="H17">
            <v>2</v>
          </cell>
          <cell r="I17">
            <v>3</v>
          </cell>
          <cell r="J17">
            <v>4</v>
          </cell>
          <cell r="K17">
            <v>5</v>
          </cell>
          <cell r="L17">
            <v>6</v>
          </cell>
          <cell r="M17">
            <v>7</v>
          </cell>
          <cell r="N17">
            <v>8</v>
          </cell>
          <cell r="O17">
            <v>9</v>
          </cell>
          <cell r="P17">
            <v>10</v>
          </cell>
        </row>
        <row r="19">
          <cell r="C19">
            <v>1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B20" t="str">
            <v>AfA-</v>
          </cell>
          <cell r="C20">
            <v>2</v>
          </cell>
          <cell r="D20">
            <v>0</v>
          </cell>
          <cell r="E20" t="str">
            <v>relevante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</v>
          </cell>
          <cell r="C21">
            <v>3</v>
          </cell>
          <cell r="D21">
            <v>0</v>
          </cell>
          <cell r="E21" t="str">
            <v>AfA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>Kate-</v>
          </cell>
          <cell r="C22">
            <v>4</v>
          </cell>
          <cell r="D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C23">
            <v>5</v>
          </cell>
          <cell r="D23">
            <v>0</v>
          </cell>
          <cell r="E23" t="str">
            <v>(normale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B24" t="str">
            <v>gorie</v>
          </cell>
          <cell r="C24">
            <v>6</v>
          </cell>
          <cell r="D24">
            <v>0</v>
          </cell>
          <cell r="E24" t="str">
            <v xml:space="preserve">AfA und 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B25" t="str">
            <v xml:space="preserve"> </v>
          </cell>
          <cell r="C25">
            <v>7</v>
          </cell>
          <cell r="D25">
            <v>0</v>
          </cell>
          <cell r="E25" t="str">
            <v>Restwert-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B26" t="str">
            <v xml:space="preserve"> </v>
          </cell>
          <cell r="C26">
            <v>8</v>
          </cell>
          <cell r="D26">
            <v>0</v>
          </cell>
          <cell r="E26" t="str">
            <v>AfA)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C27" t="str">
            <v>ges.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 t="str">
            <v xml:space="preserve"> </v>
          </cell>
        </row>
        <row r="29">
          <cell r="B29" t="str">
            <v>AfA-Prozentsätze  (vom  Anschaffungswert/AW)</v>
          </cell>
        </row>
        <row r="31">
          <cell r="G31">
            <v>1</v>
          </cell>
          <cell r="H31">
            <v>2</v>
          </cell>
          <cell r="I31">
            <v>3</v>
          </cell>
          <cell r="J31">
            <v>4</v>
          </cell>
          <cell r="K31">
            <v>5</v>
          </cell>
          <cell r="L31">
            <v>6</v>
          </cell>
          <cell r="M31">
            <v>7</v>
          </cell>
          <cell r="N31">
            <v>8</v>
          </cell>
          <cell r="O31">
            <v>9</v>
          </cell>
          <cell r="P31">
            <v>10</v>
          </cell>
          <cell r="R31" t="str">
            <v>gesamt</v>
          </cell>
        </row>
        <row r="32">
          <cell r="C32">
            <v>1</v>
          </cell>
          <cell r="D32" t="str">
            <v/>
          </cell>
          <cell r="E32" t="str">
            <v xml:space="preserve"> </v>
          </cell>
          <cell r="G32">
            <v>0.1003</v>
          </cell>
          <cell r="H32">
            <v>0.15090000000000001</v>
          </cell>
          <cell r="I32">
            <v>0.123</v>
          </cell>
          <cell r="J32">
            <v>0.1002</v>
          </cell>
          <cell r="K32">
            <v>8.1600000000000006E-2</v>
          </cell>
          <cell r="L32">
            <v>6.6500000000000004E-2</v>
          </cell>
          <cell r="M32">
            <v>6.0999999999999999E-2</v>
          </cell>
          <cell r="N32">
            <v>6.0999999999999999E-2</v>
          </cell>
          <cell r="O32">
            <v>6.0999999999999999E-2</v>
          </cell>
          <cell r="P32">
            <v>0.1946</v>
          </cell>
          <cell r="R32">
            <v>1.0000999999999998</v>
          </cell>
        </row>
        <row r="33">
          <cell r="B33" t="str">
            <v>AfA-</v>
          </cell>
          <cell r="C33">
            <v>2</v>
          </cell>
          <cell r="D33" t="str">
            <v>aus</v>
          </cell>
          <cell r="E33" t="str">
            <v>AfA-%</v>
          </cell>
          <cell r="G33">
            <v>0.10829999999999999</v>
          </cell>
          <cell r="H33">
            <v>0.16</v>
          </cell>
          <cell r="I33">
            <v>0.16</v>
          </cell>
          <cell r="J33">
            <v>0.16</v>
          </cell>
          <cell r="K33">
            <v>0.16</v>
          </cell>
          <cell r="L33">
            <v>0.16</v>
          </cell>
          <cell r="M33">
            <v>9.1700000000000004E-2</v>
          </cell>
          <cell r="N33">
            <v>0</v>
          </cell>
          <cell r="O33">
            <v>0</v>
          </cell>
          <cell r="P33">
            <v>0</v>
          </cell>
          <cell r="R33">
            <v>1</v>
          </cell>
        </row>
        <row r="34">
          <cell r="B34" t="str">
            <v xml:space="preserve"> </v>
          </cell>
          <cell r="C34">
            <v>3</v>
          </cell>
          <cell r="D34" t="str">
            <v xml:space="preserve"> </v>
          </cell>
          <cell r="E34" t="str">
            <v xml:space="preserve"> </v>
          </cell>
          <cell r="G34">
            <v>0.10829999999999999</v>
          </cell>
          <cell r="H34">
            <v>0.16</v>
          </cell>
          <cell r="I34">
            <v>0.128</v>
          </cell>
          <cell r="J34">
            <v>0.1024</v>
          </cell>
          <cell r="K34">
            <v>0.1024</v>
          </cell>
          <cell r="L34">
            <v>0.1024</v>
          </cell>
          <cell r="M34">
            <v>0.1024</v>
          </cell>
          <cell r="N34">
            <v>0.1024</v>
          </cell>
          <cell r="O34">
            <v>9.1700000000000004E-2</v>
          </cell>
          <cell r="P34">
            <v>0</v>
          </cell>
          <cell r="R34">
            <v>1</v>
          </cell>
        </row>
        <row r="35">
          <cell r="B35" t="str">
            <v>Kate-</v>
          </cell>
          <cell r="C35">
            <v>4</v>
          </cell>
          <cell r="D35" t="str">
            <v>Blatt 10</v>
          </cell>
          <cell r="E35" t="str">
            <v>in  %</v>
          </cell>
          <cell r="G35">
            <v>0.10829999999999999</v>
          </cell>
          <cell r="H35">
            <v>0.16</v>
          </cell>
          <cell r="I35">
            <v>0.16</v>
          </cell>
          <cell r="J35">
            <v>0.16</v>
          </cell>
          <cell r="K35">
            <v>0.16</v>
          </cell>
          <cell r="L35">
            <v>0.16</v>
          </cell>
          <cell r="M35">
            <v>9.1700000000000004E-2</v>
          </cell>
          <cell r="N35">
            <v>0</v>
          </cell>
          <cell r="O35">
            <v>0</v>
          </cell>
          <cell r="P35">
            <v>0</v>
          </cell>
          <cell r="R35">
            <v>1</v>
          </cell>
        </row>
        <row r="36">
          <cell r="C36">
            <v>5</v>
          </cell>
          <cell r="D36" t="str">
            <v xml:space="preserve"> </v>
          </cell>
          <cell r="E36" t="str">
            <v xml:space="preserve"> </v>
          </cell>
          <cell r="G36">
            <v>0.18060000000000001</v>
          </cell>
          <cell r="H36">
            <v>0.33333000000000002</v>
          </cell>
          <cell r="I36">
            <v>0.33333500000000005</v>
          </cell>
          <cell r="J36">
            <v>0.15279999999999999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1.000065</v>
          </cell>
        </row>
        <row r="37">
          <cell r="B37" t="str">
            <v>gorie</v>
          </cell>
          <cell r="C37">
            <v>6</v>
          </cell>
          <cell r="D37" t="str">
            <v>aus</v>
          </cell>
          <cell r="E37" t="str">
            <v>vom  AW</v>
          </cell>
          <cell r="G37">
            <v>0.18060000000000001</v>
          </cell>
          <cell r="H37">
            <v>0.33329999999999999</v>
          </cell>
          <cell r="I37">
            <v>0.33339999999999997</v>
          </cell>
          <cell r="J37">
            <v>0.1527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1</v>
          </cell>
        </row>
        <row r="38">
          <cell r="B38" t="str">
            <v xml:space="preserve"> </v>
          </cell>
          <cell r="C38">
            <v>7</v>
          </cell>
          <cell r="D38" t="str">
            <v xml:space="preserve"> </v>
          </cell>
          <cell r="E38" t="str">
            <v xml:space="preserve"> 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</row>
        <row r="39">
          <cell r="B39" t="str">
            <v xml:space="preserve"> </v>
          </cell>
          <cell r="C39">
            <v>8</v>
          </cell>
          <cell r="D39" t="str">
            <v>Blatt 11</v>
          </cell>
          <cell r="E39" t="str">
            <v xml:space="preserve"> 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</v>
          </cell>
        </row>
        <row r="41">
          <cell r="C41">
            <v>1</v>
          </cell>
          <cell r="D41" t="str">
            <v/>
          </cell>
          <cell r="E41" t="str">
            <v xml:space="preserve"> </v>
          </cell>
          <cell r="G41" t="str">
            <v>handelsübliche Maschinen; 13,5 Jahre ND mit Mehrschicht-Zuschlag = 11 Jahre</v>
          </cell>
        </row>
        <row r="42">
          <cell r="B42" t="str">
            <v>AfA-</v>
          </cell>
          <cell r="C42">
            <v>2</v>
          </cell>
          <cell r="D42" t="str">
            <v>aus</v>
          </cell>
          <cell r="E42" t="str">
            <v xml:space="preserve"> </v>
          </cell>
          <cell r="G42" t="str">
            <v>Sondermaschinen; 7,5 Jahre ND mit Mehrschicht-Zuschlag = 6 Jahre</v>
          </cell>
        </row>
        <row r="43">
          <cell r="B43" t="str">
            <v xml:space="preserve"> </v>
          </cell>
          <cell r="C43">
            <v>3</v>
          </cell>
          <cell r="D43" t="str">
            <v xml:space="preserve"> </v>
          </cell>
          <cell r="E43" t="str">
            <v xml:space="preserve"> </v>
          </cell>
          <cell r="G43" t="str">
            <v>Spezialeinrichtungen, elektr. Bürogeräte; 8 Jahre ND</v>
          </cell>
        </row>
        <row r="44">
          <cell r="B44" t="str">
            <v>Kate-</v>
          </cell>
          <cell r="C44">
            <v>4</v>
          </cell>
          <cell r="D44" t="str">
            <v>Blatt 10</v>
          </cell>
          <cell r="E44" t="str">
            <v xml:space="preserve"> </v>
          </cell>
          <cell r="G44" t="str">
            <v>Kraftfahrzeuge; ND 6 Jahre</v>
          </cell>
        </row>
        <row r="45">
          <cell r="C45">
            <v>5</v>
          </cell>
          <cell r="D45" t="str">
            <v xml:space="preserve"> </v>
          </cell>
          <cell r="E45" t="str">
            <v xml:space="preserve"> </v>
          </cell>
          <cell r="G45" t="str">
            <v>PC, Datenträger; ND 3 Jahre</v>
          </cell>
        </row>
        <row r="46">
          <cell r="B46" t="str">
            <v>gorie</v>
          </cell>
          <cell r="C46">
            <v>6</v>
          </cell>
          <cell r="D46" t="str">
            <v>aus</v>
          </cell>
          <cell r="E46" t="str">
            <v xml:space="preserve"> </v>
          </cell>
          <cell r="G46" t="str">
            <v>Werkzeuge</v>
          </cell>
        </row>
        <row r="47">
          <cell r="B47" t="str">
            <v xml:space="preserve"> </v>
          </cell>
          <cell r="C47">
            <v>7</v>
          </cell>
          <cell r="D47" t="str">
            <v xml:space="preserve"> </v>
          </cell>
          <cell r="E47" t="str">
            <v xml:space="preserve"> </v>
          </cell>
          <cell r="G47" t="str">
            <v>Text zu AfA-Kategorie 7</v>
          </cell>
        </row>
        <row r="48">
          <cell r="B48" t="str">
            <v xml:space="preserve"> </v>
          </cell>
          <cell r="C48">
            <v>8</v>
          </cell>
          <cell r="D48" t="str">
            <v>Blatt 11</v>
          </cell>
          <cell r="E48" t="str">
            <v xml:space="preserve"> </v>
          </cell>
          <cell r="G48" t="str">
            <v xml:space="preserve">Text zu AfA-Kategorie 8 </v>
          </cell>
        </row>
      </sheetData>
      <sheetData sheetId="14" refreshError="1"/>
      <sheetData sheetId="15">
        <row r="2">
          <cell r="B2" t="str">
            <v xml:space="preserve">IR-ERMITTLUNG  DER   KENNZAHLEN </v>
          </cell>
          <cell r="E2" t="str">
            <v>Werte in</v>
          </cell>
          <cell r="F2" t="str">
            <v>€</v>
          </cell>
          <cell r="H2" t="str">
            <v>Bearbeiter:</v>
          </cell>
          <cell r="J2">
            <v>0</v>
          </cell>
          <cell r="M2" t="str">
            <v>Datum:</v>
          </cell>
          <cell r="O2">
            <v>0</v>
          </cell>
        </row>
        <row r="3">
          <cell r="B3" t="str">
            <v>(Blatt  7)</v>
          </cell>
        </row>
        <row r="5">
          <cell r="B5" t="str">
            <v>Kurzbezeichnung :</v>
          </cell>
          <cell r="C5">
            <v>0</v>
          </cell>
          <cell r="H5" t="str">
            <v>GB/Werk/Standort:</v>
          </cell>
          <cell r="J5">
            <v>0</v>
          </cell>
          <cell r="M5" t="str">
            <v>Invest.plan-Nr.:</v>
          </cell>
          <cell r="O5">
            <v>0</v>
          </cell>
        </row>
        <row r="7">
          <cell r="B7" t="str">
            <v xml:space="preserve">Periode  </v>
          </cell>
          <cell r="C7" t="str">
            <v>gesamt</v>
          </cell>
          <cell r="E7">
            <v>1900</v>
          </cell>
          <cell r="F7">
            <v>1900</v>
          </cell>
          <cell r="G7">
            <v>1901</v>
          </cell>
          <cell r="H7">
            <v>1902</v>
          </cell>
          <cell r="I7">
            <v>1903</v>
          </cell>
          <cell r="J7">
            <v>1904</v>
          </cell>
          <cell r="K7">
            <v>1905</v>
          </cell>
          <cell r="L7">
            <v>1906</v>
          </cell>
          <cell r="M7">
            <v>1907</v>
          </cell>
          <cell r="N7">
            <v>1908</v>
          </cell>
          <cell r="O7">
            <v>1909</v>
          </cell>
        </row>
        <row r="8">
          <cell r="E8">
            <v>0</v>
          </cell>
          <cell r="F8">
            <v>1</v>
          </cell>
          <cell r="G8">
            <v>2</v>
          </cell>
          <cell r="H8">
            <v>3</v>
          </cell>
          <cell r="I8">
            <v>4</v>
          </cell>
          <cell r="J8">
            <v>5</v>
          </cell>
          <cell r="K8">
            <v>6</v>
          </cell>
          <cell r="L8">
            <v>7</v>
          </cell>
          <cell r="M8">
            <v>8</v>
          </cell>
          <cell r="N8">
            <v>9</v>
          </cell>
          <cell r="O8">
            <v>10</v>
          </cell>
        </row>
        <row r="10">
          <cell r="B10" t="str">
            <v>Alternative</v>
          </cell>
          <cell r="C10" t="str">
            <v>KZF</v>
          </cell>
          <cell r="E10">
            <v>0.08</v>
          </cell>
          <cell r="F10" t="str">
            <v xml:space="preserve">    EXCEL ermittelt den internen Zinssatz/die KER mit der finanzmathematischen Formel "IKV".  Dazu wird ein Startzinssatz benötigt.  </v>
          </cell>
        </row>
        <row r="11">
          <cell r="B11" t="str">
            <v>Zinssätze</v>
          </cell>
          <cell r="C11" t="str">
            <v>Start 1</v>
          </cell>
          <cell r="E11">
            <v>0.1</v>
          </cell>
          <cell r="F11" t="str">
            <v xml:space="preserve">    Liegt dieser zu weit vom endgültigen Ergebnis weg, so wird die Iteration nach 30 Durchgängen abgebrochen und</v>
          </cell>
        </row>
        <row r="12">
          <cell r="B12" t="str">
            <v>(z.B. wegen zweiter Lösung)</v>
          </cell>
          <cell r="C12" t="str">
            <v>Start 2</v>
          </cell>
          <cell r="E12">
            <v>1</v>
          </cell>
          <cell r="F12" t="str">
            <v xml:space="preserve">    bringt  "FEHLER", obwohl es eine Lösung geben kann; diese wird meist mit dem 2. Start-Zinssatz gefunden.</v>
          </cell>
        </row>
        <row r="14">
          <cell r="B14" t="str">
            <v>1.  GRUNDRECHNUNG</v>
          </cell>
        </row>
        <row r="16">
          <cell r="B16" t="str">
            <v>Kapitalaufwand</v>
          </cell>
          <cell r="C16" t="e">
            <v>#DIV/0!</v>
          </cell>
          <cell r="E16">
            <v>0</v>
          </cell>
          <cell r="F16" t="e">
            <v>#DIV/0!</v>
          </cell>
          <cell r="G16" t="e">
            <v>#DIV/0!</v>
          </cell>
          <cell r="H16" t="e">
            <v>#DIV/0!</v>
          </cell>
          <cell r="I16" t="e">
            <v>#DIV/0!</v>
          </cell>
          <cell r="J16" t="e">
            <v>#DIV/0!</v>
          </cell>
          <cell r="K16" t="e">
            <v>#DIV/0!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>Restwerterlöse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z-wirksame Erlöse - Kosten</v>
          </cell>
          <cell r="C18" t="e">
            <v>#N/A</v>
          </cell>
          <cell r="E18" t="e">
            <v>#N/A</v>
          </cell>
          <cell r="F18" t="e">
            <v>#DIV/0!</v>
          </cell>
          <cell r="G18" t="e">
            <v>#DIV/0!</v>
          </cell>
          <cell r="H18" t="e">
            <v>#DIV/0!</v>
          </cell>
          <cell r="I18" t="e">
            <v>#DIV/0!</v>
          </cell>
          <cell r="J18" t="e">
            <v>#DIV/0!</v>
          </cell>
          <cell r="K18" t="e">
            <v>#DIV/0!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ESt</v>
          </cell>
          <cell r="C19" t="e">
            <v>#N/A</v>
          </cell>
          <cell r="E19" t="e">
            <v>#N/A</v>
          </cell>
          <cell r="F19" t="e">
            <v>#DIV/0!</v>
          </cell>
          <cell r="G19" t="e">
            <v>#DIV/0!</v>
          </cell>
          <cell r="H19" t="e">
            <v>#DIV/0!</v>
          </cell>
          <cell r="I19" t="e">
            <v>#DIV/0!</v>
          </cell>
          <cell r="J19" t="e">
            <v>#DIV/0!</v>
          </cell>
          <cell r="K19" t="e">
            <v>#DIV/0!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</row>
        <row r="20">
          <cell r="B20" t="str">
            <v>Substanzsteuern + Sonstiges</v>
          </cell>
          <cell r="C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Z-REIHE</v>
          </cell>
          <cell r="C21" t="e">
            <v>#N/A</v>
          </cell>
          <cell r="E21" t="e">
            <v>#N/A</v>
          </cell>
          <cell r="F21" t="e">
            <v>#DIV/0!</v>
          </cell>
          <cell r="G21" t="e">
            <v>#DIV/0!</v>
          </cell>
          <cell r="H21" t="e">
            <v>#DIV/0!</v>
          </cell>
          <cell r="I21" t="e">
            <v>#DIV/0!</v>
          </cell>
          <cell r="J21" t="e">
            <v>#DIV/0!</v>
          </cell>
          <cell r="K21" t="e">
            <v>#DIV/0!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</row>
        <row r="22">
          <cell r="B22" t="str">
            <v>Z-Reihe kum.</v>
          </cell>
          <cell r="C22" t="e">
            <v>#N/A</v>
          </cell>
          <cell r="E22" t="e">
            <v>#N/A</v>
          </cell>
          <cell r="F22" t="e">
            <v>#DIV/0!</v>
          </cell>
          <cell r="G22" t="e">
            <v>#DIV/0!</v>
          </cell>
          <cell r="H22" t="e">
            <v>#DIV/0!</v>
          </cell>
          <cell r="I22" t="e">
            <v>#DIV/0!</v>
          </cell>
          <cell r="J22" t="e">
            <v>#DIV/0!</v>
          </cell>
          <cell r="K22" t="e">
            <v>#DIV/0!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</row>
        <row r="24">
          <cell r="B24" t="str">
            <v>Kapitalwert  (KW)</v>
          </cell>
          <cell r="C24" t="e">
            <v>#N/A</v>
          </cell>
          <cell r="F24" t="str">
            <v>kein Wert</v>
          </cell>
          <cell r="G24" t="str">
            <v>bei</v>
          </cell>
          <cell r="H24">
            <v>0.08</v>
          </cell>
          <cell r="I24" t="str">
            <v xml:space="preserve">    Hinweis:  in  Abhängigkeit  vom  Vorzeichen-</v>
          </cell>
        </row>
        <row r="25">
          <cell r="B25" t="str">
            <v>Rückflußdauer  (RFD)</v>
          </cell>
          <cell r="C25" t="e">
            <v>#N/A</v>
          </cell>
          <cell r="F25" t="str">
            <v>kein Wert</v>
          </cell>
          <cell r="G25" t="str">
            <v>bei</v>
          </cell>
          <cell r="H25">
            <v>0.1</v>
          </cell>
          <cell r="I25" t="str">
            <v xml:space="preserve">    Verlauf  der  Z-Reihe  kann  es  mehrere</v>
          </cell>
        </row>
        <row r="26">
          <cell r="B26" t="str">
            <v>Kapital-Ertragsrate  (KER)</v>
          </cell>
          <cell r="C26">
            <v>0</v>
          </cell>
          <cell r="F26" t="str">
            <v>kein Wert</v>
          </cell>
          <cell r="G26" t="str">
            <v>bei</v>
          </cell>
          <cell r="H26">
            <v>1</v>
          </cell>
          <cell r="I26" t="str">
            <v xml:space="preserve">    Lösungen  geben</v>
          </cell>
        </row>
        <row r="28">
          <cell r="B28" t="str">
            <v xml:space="preserve">2.  SZENARIO-RECHNUNG  </v>
          </cell>
          <cell r="D28" t="str">
            <v>Einzelheiten siehe Blatt 8</v>
          </cell>
        </row>
        <row r="30">
          <cell r="B30" t="str">
            <v>Kapitalaufwand</v>
          </cell>
          <cell r="C30" t="e">
            <v>#DIV/0!</v>
          </cell>
          <cell r="E30">
            <v>0</v>
          </cell>
          <cell r="F30" t="e">
            <v>#DIV/0!</v>
          </cell>
          <cell r="G30" t="e">
            <v>#DIV/0!</v>
          </cell>
          <cell r="H30" t="e">
            <v>#DIV/0!</v>
          </cell>
          <cell r="I30" t="e">
            <v>#DIV/0!</v>
          </cell>
          <cell r="J30" t="e">
            <v>#DIV/0!</v>
          </cell>
          <cell r="K30" t="e">
            <v>#DIV/0!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Restwerterlöse</v>
          </cell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z-wirksame Erlöse - Kosten</v>
          </cell>
          <cell r="C32" t="e">
            <v>#N/A</v>
          </cell>
          <cell r="E32" t="e">
            <v>#N/A</v>
          </cell>
          <cell r="F32" t="e">
            <v>#DIV/0!</v>
          </cell>
          <cell r="G32" t="e">
            <v>#DIV/0!</v>
          </cell>
          <cell r="H32" t="e">
            <v>#DIV/0!</v>
          </cell>
          <cell r="I32" t="e">
            <v>#DIV/0!</v>
          </cell>
          <cell r="J32" t="e">
            <v>#DIV/0!</v>
          </cell>
          <cell r="K32" t="e">
            <v>#DIV/0!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ESt</v>
          </cell>
          <cell r="C33" t="e">
            <v>#N/A</v>
          </cell>
          <cell r="E33" t="e">
            <v>#N/A</v>
          </cell>
          <cell r="F33" t="e">
            <v>#DIV/0!</v>
          </cell>
          <cell r="G33" t="e">
            <v>#DIV/0!</v>
          </cell>
          <cell r="H33" t="e">
            <v>#DIV/0!</v>
          </cell>
          <cell r="I33" t="e">
            <v>#DIV/0!</v>
          </cell>
          <cell r="J33" t="e">
            <v>#DIV/0!</v>
          </cell>
          <cell r="K33" t="e">
            <v>#DIV/0!</v>
          </cell>
          <cell r="L33" t="e">
            <v>#N/A</v>
          </cell>
          <cell r="M33" t="e">
            <v>#N/A</v>
          </cell>
          <cell r="N33" t="e">
            <v>#N/A</v>
          </cell>
          <cell r="O33">
            <v>0</v>
          </cell>
        </row>
        <row r="34">
          <cell r="B34" t="str">
            <v>Substanzsteuern + Sonstiges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veränderte Z-REIHE</v>
          </cell>
          <cell r="C35" t="e">
            <v>#N/A</v>
          </cell>
          <cell r="E35" t="e">
            <v>#N/A</v>
          </cell>
          <cell r="F35" t="e">
            <v>#DIV/0!</v>
          </cell>
          <cell r="G35" t="e">
            <v>#DIV/0!</v>
          </cell>
          <cell r="H35" t="e">
            <v>#DIV/0!</v>
          </cell>
          <cell r="I35" t="e">
            <v>#DIV/0!</v>
          </cell>
          <cell r="J35" t="e">
            <v>#DIV/0!</v>
          </cell>
          <cell r="K35" t="e">
            <v>#DIV/0!</v>
          </cell>
          <cell r="L35" t="e">
            <v>#N/A</v>
          </cell>
          <cell r="M35" t="e">
            <v>#N/A</v>
          </cell>
          <cell r="N35" t="e">
            <v>#N/A</v>
          </cell>
          <cell r="O35">
            <v>0</v>
          </cell>
        </row>
        <row r="36">
          <cell r="B36" t="str">
            <v>Z-Reihe kum.</v>
          </cell>
          <cell r="C36" t="e">
            <v>#N/A</v>
          </cell>
          <cell r="E36" t="e">
            <v>#N/A</v>
          </cell>
          <cell r="F36" t="e">
            <v>#DIV/0!</v>
          </cell>
          <cell r="G36" t="e">
            <v>#DIV/0!</v>
          </cell>
          <cell r="H36" t="e">
            <v>#DIV/0!</v>
          </cell>
          <cell r="I36" t="e">
            <v>#DIV/0!</v>
          </cell>
          <cell r="J36" t="e">
            <v>#DIV/0!</v>
          </cell>
          <cell r="K36" t="e">
            <v>#DIV/0!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</row>
        <row r="37">
          <cell r="C37" t="str">
            <v xml:space="preserve"> </v>
          </cell>
        </row>
        <row r="38">
          <cell r="B38" t="str">
            <v>Kapitalwert  (KW)</v>
          </cell>
          <cell r="C38" t="e">
            <v>#N/A</v>
          </cell>
          <cell r="F38" t="str">
            <v>kein Wert</v>
          </cell>
          <cell r="G38" t="str">
            <v>bei</v>
          </cell>
          <cell r="H38">
            <v>0.08</v>
          </cell>
          <cell r="I38" t="str">
            <v xml:space="preserve">    Hinweis:  in  Abhängigkeit  vom  Vorzeichen-</v>
          </cell>
        </row>
        <row r="39">
          <cell r="B39" t="str">
            <v>Rückflußdauer  (RFD)</v>
          </cell>
          <cell r="C39" t="e">
            <v>#N/A</v>
          </cell>
          <cell r="F39" t="str">
            <v>kein Wert</v>
          </cell>
          <cell r="G39" t="str">
            <v>bei</v>
          </cell>
          <cell r="H39">
            <v>0.1</v>
          </cell>
          <cell r="I39" t="str">
            <v xml:space="preserve">    Verlauf  der  Z-Reihe  kann  es  mehrere</v>
          </cell>
        </row>
        <row r="40">
          <cell r="B40" t="str">
            <v>Kapital-Ertragsrate  (KER)</v>
          </cell>
          <cell r="C40">
            <v>0</v>
          </cell>
          <cell r="F40" t="str">
            <v>kein Wert</v>
          </cell>
          <cell r="G40" t="str">
            <v>bei</v>
          </cell>
          <cell r="H40">
            <v>1</v>
          </cell>
          <cell r="I40" t="str">
            <v xml:space="preserve">    Lösungen  geben</v>
          </cell>
        </row>
      </sheetData>
      <sheetData sheetId="16" refreshError="1"/>
      <sheetData sheetId="17" refreshError="1"/>
      <sheetData sheetId="18">
        <row r="2">
          <cell r="B2" t="str">
            <v xml:space="preserve">IR-ERTRAGSTEUERZAHLUNGEN </v>
          </cell>
          <cell r="C2" t="str">
            <v xml:space="preserve">Werte in </v>
          </cell>
          <cell r="D2" t="str">
            <v>€</v>
          </cell>
          <cell r="H2" t="str">
            <v>Bearbeiter:</v>
          </cell>
          <cell r="J2">
            <v>0</v>
          </cell>
          <cell r="L2" t="str">
            <v>Datum:</v>
          </cell>
          <cell r="N2">
            <v>0</v>
          </cell>
        </row>
        <row r="3">
          <cell r="B3" t="str">
            <v>(Blatt  6)</v>
          </cell>
        </row>
        <row r="5">
          <cell r="B5" t="str">
            <v>Kurzbezeichnung :</v>
          </cell>
          <cell r="C5">
            <v>0</v>
          </cell>
          <cell r="H5" t="str">
            <v>GB/Werk/Standort:</v>
          </cell>
          <cell r="J5">
            <v>0</v>
          </cell>
          <cell r="L5" t="str">
            <v>Invest.plan-Nr.:</v>
          </cell>
          <cell r="N5">
            <v>0</v>
          </cell>
        </row>
        <row r="7">
          <cell r="C7" t="str">
            <v>gesamt</v>
          </cell>
          <cell r="D7">
            <v>1900</v>
          </cell>
          <cell r="E7">
            <v>1900</v>
          </cell>
          <cell r="F7">
            <v>1901</v>
          </cell>
          <cell r="G7">
            <v>1902</v>
          </cell>
          <cell r="H7">
            <v>1903</v>
          </cell>
          <cell r="I7">
            <v>1904</v>
          </cell>
          <cell r="J7">
            <v>1905</v>
          </cell>
          <cell r="K7">
            <v>1906</v>
          </cell>
          <cell r="L7">
            <v>1907</v>
          </cell>
          <cell r="M7">
            <v>1908</v>
          </cell>
          <cell r="N7">
            <v>1909</v>
          </cell>
        </row>
        <row r="8">
          <cell r="B8" t="str">
            <v>Periode  ----&gt;</v>
          </cell>
          <cell r="C8" t="str">
            <v xml:space="preserve"> </v>
          </cell>
          <cell r="D8">
            <v>0</v>
          </cell>
          <cell r="E8">
            <v>1</v>
          </cell>
          <cell r="F8">
            <v>2</v>
          </cell>
          <cell r="G8">
            <v>3</v>
          </cell>
          <cell r="H8">
            <v>4</v>
          </cell>
          <cell r="I8">
            <v>5</v>
          </cell>
          <cell r="J8">
            <v>6</v>
          </cell>
          <cell r="K8">
            <v>7</v>
          </cell>
          <cell r="L8">
            <v>8</v>
          </cell>
          <cell r="M8">
            <v>9</v>
          </cell>
          <cell r="N8">
            <v>10</v>
          </cell>
        </row>
        <row r="10">
          <cell r="B10" t="str">
            <v xml:space="preserve"> 1.   Z-wirksame Erlöse - Kosten</v>
          </cell>
          <cell r="C10" t="e">
            <v>#N/A</v>
          </cell>
          <cell r="D10" t="e">
            <v>#N/A</v>
          </cell>
          <cell r="E10" t="e">
            <v>#DIV/0!</v>
          </cell>
          <cell r="F10" t="e">
            <v>#DIV/0!</v>
          </cell>
          <cell r="G10" t="e">
            <v>#DIV/0!</v>
          </cell>
          <cell r="H10" t="e">
            <v>#DIV/0!</v>
          </cell>
          <cell r="I10" t="e">
            <v>#DIV/0!</v>
          </cell>
          <cell r="J10" t="e">
            <v>#DIV/0!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 t="str">
            <v xml:space="preserve"> 2.  Restwerterlöse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B12" t="str">
            <v xml:space="preserve"> 3. ESt-pfl.  Erträge</v>
          </cell>
          <cell r="C12" t="e">
            <v>#N/A</v>
          </cell>
          <cell r="D12" t="e">
            <v>#N/A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  <cell r="I12" t="e">
            <v>#DIV/0!</v>
          </cell>
          <cell r="J12" t="e">
            <v>#DIV/0!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B14" t="str">
            <v xml:space="preserve">  AfA-Kategorie  1</v>
          </cell>
          <cell r="C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str">
            <v xml:space="preserve">  AfA-Kategorie  2</v>
          </cell>
          <cell r="C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str">
            <v xml:space="preserve">  AfA-Kategorie  3</v>
          </cell>
          <cell r="C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 xml:space="preserve">  AfA-Kategorie  4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 xml:space="preserve">  AfA-Kategorie  5</v>
          </cell>
          <cell r="C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str">
            <v xml:space="preserve">  AfA-Kategorie  6</v>
          </cell>
          <cell r="C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str">
            <v xml:space="preserve">  AfA-Kategorie  7</v>
          </cell>
          <cell r="C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B21" t="str">
            <v xml:space="preserve">  AfA-Kategorie  8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 t="str">
            <v xml:space="preserve"> 4.  Summe relevante AfA-AV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B24" t="str">
            <v xml:space="preserve"> 5. Umlaufvermögen   1)</v>
          </cell>
          <cell r="C24" t="e">
            <v>#DIV/0!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 t="e">
            <v>#DIV/0!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6">
          <cell r="B26" t="str">
            <v xml:space="preserve"> 6.  ESt-Basis </v>
          </cell>
          <cell r="C26" t="e">
            <v>#N/A</v>
          </cell>
          <cell r="D26" t="e">
            <v>#N/A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  <cell r="I26" t="e">
            <v>#DIV/0!</v>
          </cell>
          <cell r="J26" t="e">
            <v>#DIV/0!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8">
          <cell r="B28" t="str">
            <v>je Periode gültiger ESt-Satz  2)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</row>
        <row r="30">
          <cell r="B30" t="str">
            <v xml:space="preserve"> 7.  Ertragsteuern</v>
          </cell>
          <cell r="C30" t="e">
            <v>#N/A</v>
          </cell>
          <cell r="D30" t="e">
            <v>#N/A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  <cell r="I30" t="e">
            <v>#DIV/0!</v>
          </cell>
          <cell r="J30" t="e">
            <v>#DIV/0!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</row>
      </sheetData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JT_EUR"/>
      <sheetName val="JT_LW"/>
    </sheetNames>
    <sheetDataSet>
      <sheetData sheetId="0">
        <row r="4">
          <cell r="B4" t="str">
            <v>dc_group_reporting:MGBDC12</v>
          </cell>
        </row>
        <row r="9">
          <cell r="B9" t="str">
            <v>EZG_PNE</v>
          </cell>
        </row>
      </sheetData>
      <sheetData sheetId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P&amp;L"/>
      <sheetName val="BS"/>
      <sheetName val="CF"/>
      <sheetName val="A Disburse-Reimburse"/>
      <sheetName val="B Opex Summary"/>
      <sheetName val="C Opex Detail"/>
      <sheetName val="D Accruals"/>
      <sheetName val="E Disburse Analysis"/>
      <sheetName val="Current"/>
      <sheetName val="Check"/>
      <sheetName val="Worksheet"/>
      <sheetName val="D Disburse Analysis"/>
      <sheetName val="E Accru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1">
          <cell r="G1" t="str">
            <v>Company</v>
          </cell>
          <cell r="I1" t="str">
            <v>Vessel</v>
          </cell>
        </row>
        <row r="3">
          <cell r="I3" t="str">
            <v>African Sky</v>
          </cell>
        </row>
        <row r="4">
          <cell r="I4" t="str">
            <v>Blanca Del Mar</v>
          </cell>
        </row>
        <row r="5">
          <cell r="B5">
            <v>4</v>
          </cell>
          <cell r="I5" t="str">
            <v>Cefalu</v>
          </cell>
        </row>
        <row r="6">
          <cell r="B6">
            <v>39722</v>
          </cell>
          <cell r="I6" t="str">
            <v>Avonmoor</v>
          </cell>
        </row>
        <row r="7">
          <cell r="B7">
            <v>39814</v>
          </cell>
          <cell r="I7" t="str">
            <v>City of Lutece</v>
          </cell>
        </row>
        <row r="8">
          <cell r="B8">
            <v>39844</v>
          </cell>
          <cell r="I8" t="str">
            <v>City of Nordic</v>
          </cell>
        </row>
        <row r="9">
          <cell r="I9" t="str">
            <v>Corsica</v>
          </cell>
        </row>
        <row r="10">
          <cell r="B10" t="str">
            <v>US$</v>
          </cell>
          <cell r="I10" t="str">
            <v>Coromandel</v>
          </cell>
        </row>
        <row r="11">
          <cell r="I11" t="str">
            <v>CSC Friendship</v>
          </cell>
        </row>
        <row r="12">
          <cell r="I12" t="str">
            <v>CSC Peace</v>
          </cell>
        </row>
        <row r="13">
          <cell r="I13" t="str">
            <v>Dongola</v>
          </cell>
        </row>
        <row r="14">
          <cell r="I14" t="str">
            <v>Elba</v>
          </cell>
        </row>
        <row r="15">
          <cell r="I15" t="str">
            <v>Ennerdale</v>
          </cell>
        </row>
        <row r="16">
          <cell r="I16" t="str">
            <v>Grand Atlantic</v>
          </cell>
        </row>
        <row r="17">
          <cell r="B17">
            <v>2</v>
          </cell>
          <cell r="I17" t="str">
            <v>Interceptor</v>
          </cell>
        </row>
        <row r="18">
          <cell r="B18">
            <v>3</v>
          </cell>
          <cell r="I18" t="str">
            <v>Liberator T</v>
          </cell>
        </row>
        <row r="19">
          <cell r="B19">
            <v>4</v>
          </cell>
          <cell r="I19" t="str">
            <v>Long Zhou</v>
          </cell>
        </row>
        <row r="20">
          <cell r="B20">
            <v>5</v>
          </cell>
          <cell r="I20" t="str">
            <v>Mandalay</v>
          </cell>
        </row>
        <row r="21">
          <cell r="B21">
            <v>6</v>
          </cell>
          <cell r="I21" t="str">
            <v>Maestro 1</v>
          </cell>
        </row>
        <row r="22">
          <cell r="I22" t="str">
            <v>Minorca</v>
          </cell>
        </row>
        <row r="23">
          <cell r="I23" t="str">
            <v>Nautica Muar</v>
          </cell>
        </row>
        <row r="24">
          <cell r="I24" t="str">
            <v>Saint Mary</v>
          </cell>
        </row>
        <row r="25">
          <cell r="I25" t="str">
            <v>Sea Hana</v>
          </cell>
        </row>
        <row r="26">
          <cell r="I26" t="str">
            <v>St. Angelo</v>
          </cell>
        </row>
        <row r="27">
          <cell r="I27" t="str">
            <v>St. Kitts</v>
          </cell>
        </row>
        <row r="28">
          <cell r="I28" t="str">
            <v>St. Lucia</v>
          </cell>
        </row>
        <row r="29">
          <cell r="I29" t="str">
            <v>St. Martin</v>
          </cell>
        </row>
        <row r="30">
          <cell r="I30" t="str">
            <v>St. Vincent</v>
          </cell>
        </row>
        <row r="31">
          <cell r="I31" t="str">
            <v>Pau Casals</v>
          </cell>
        </row>
        <row r="32">
          <cell r="I32" t="str">
            <v>Sea Ahmed</v>
          </cell>
        </row>
        <row r="33">
          <cell r="I33" t="str">
            <v>Sea Fortune 1</v>
          </cell>
        </row>
        <row r="34">
          <cell r="I34" t="str">
            <v>Sea Wave</v>
          </cell>
        </row>
        <row r="35">
          <cell r="I35" t="str">
            <v>Syracuse</v>
          </cell>
        </row>
        <row r="36">
          <cell r="I36" t="str">
            <v>Valentia</v>
          </cell>
        </row>
        <row r="37">
          <cell r="I37" t="str">
            <v>Sea Fortune 1</v>
          </cell>
        </row>
        <row r="38">
          <cell r="I38" t="str">
            <v>Sea Wave</v>
          </cell>
        </row>
        <row r="39">
          <cell r="I39" t="str">
            <v>Syracuse</v>
          </cell>
        </row>
        <row r="40">
          <cell r="I40" t="str">
            <v>Scottish Viking</v>
          </cell>
        </row>
        <row r="41">
          <cell r="I41" t="str">
            <v>T-Rex</v>
          </cell>
        </row>
        <row r="42">
          <cell r="I42" t="str">
            <v>Valentia</v>
          </cell>
        </row>
      </sheetData>
      <sheetData sheetId="12" refreshError="1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---_"/>
      <sheetName val="Link_Overview"/>
      <sheetName val="BU_MA"/>
      <sheetName val="BU_IA"/>
      <sheetName val="BU_RE"/>
      <sheetName val="PG_IAP"/>
      <sheetName val="NBU"/>
      <sheetName val="NBU_Remanenz_IAP"/>
      <sheetName val="NBU_Carve_out_IAP"/>
      <sheetName val="Total"/>
      <sheetName val="MS_ME"/>
      <sheetName val="MS_FA"/>
      <sheetName val="BC_MC"/>
      <sheetName val="BC_MF"/>
      <sheetName val="BC_ME"/>
      <sheetName val="BC_MV"/>
      <sheetName val="BC_ET"/>
      <sheetName val="BC_EF"/>
      <sheetName val="BC_EL"/>
      <sheetName val="BC_FA"/>
      <sheetName val="BC_FS"/>
      <sheetName val="BC_FP"/>
      <sheetName val="BC_RW"/>
      <sheetName val="BC_MA_internal"/>
      <sheetName val="BC_IA_internal"/>
      <sheetName val="BC_RE_internal"/>
      <sheetName val="Language"/>
      <sheetName val="PDCL_MA_PL"/>
      <sheetName val="PDCL_IA_IAP_PL"/>
      <sheetName val="PDCL_RE_PL"/>
      <sheetName val="TP_MA"/>
      <sheetName val="TP_IA"/>
      <sheetName val="TP_IAP"/>
      <sheetName val="TP_RE"/>
      <sheetName val="Language_PDCL"/>
      <sheetName val="DB4_Matrix_incl_DB5"/>
      <sheetName val="EZKL_BC_Keys"/>
      <sheetName val="Plants_Margins_CrossSell"/>
      <sheetName val="Language_EZKL_Links"/>
      <sheetName val="EZKL_BC_Keys_Sales_Total"/>
      <sheetName val="EZKL_BC_Keys_Com"/>
      <sheetName val="EZKL_BC_Keys_Lice"/>
      <sheetName val="EZKL_BC_Keys_FuE"/>
      <sheetName val="Language_EZKL"/>
      <sheetName val="Language_DB4_Matrix"/>
      <sheetName val="-"/>
      <sheetName val="--"/>
      <sheetName val="----"/>
      <sheetName val="-----"/>
      <sheetName val="---"/>
      <sheetName val="------"/>
    </sheetNames>
    <sheetDataSet>
      <sheetData sheetId="0" refreshError="1">
        <row r="4">
          <cell r="I4" t="str">
            <v>Spain</v>
          </cell>
        </row>
        <row r="23">
          <cell r="E23">
            <v>0.3</v>
          </cell>
        </row>
        <row r="24">
          <cell r="H24">
            <v>0.09</v>
          </cell>
        </row>
        <row r="38">
          <cell r="B38" t="str">
            <v>BRES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e_out_par client_2007"/>
      <sheetName val="Code Client"/>
    </sheetNames>
    <sheetDataSet>
      <sheetData sheetId="0"/>
      <sheetData sheetId="1" refreshError="1">
        <row r="1">
          <cell r="A1" t="str">
            <v>Code Client</v>
          </cell>
          <cell r="B1" t="str">
            <v>Nom Client</v>
          </cell>
          <cell r="C1" t="str">
            <v>Localité</v>
          </cell>
          <cell r="D1" t="str">
            <v>Colonne R</v>
          </cell>
          <cell r="E1" t="str">
            <v>Ligne P&amp;L IFRS NGU</v>
          </cell>
        </row>
        <row r="2">
          <cell r="A2">
            <v>19965</v>
          </cell>
          <cell r="B2" t="str">
            <v>ROBERT BOSCH GMBH</v>
          </cell>
          <cell r="C2" t="str">
            <v>HEILBRONN</v>
          </cell>
          <cell r="D2" t="str">
            <v>RB Gmbh</v>
          </cell>
          <cell r="E2">
            <v>31020</v>
          </cell>
        </row>
        <row r="3">
          <cell r="A3">
            <v>19980</v>
          </cell>
          <cell r="B3" t="str">
            <v>BOSCH BRAKING SYSTEMS Co Ltd</v>
          </cell>
          <cell r="C3" t="str">
            <v>TOKYO 150-0002</v>
          </cell>
          <cell r="D3" t="str">
            <v>Bosch brak. Tokyo</v>
          </cell>
          <cell r="E3">
            <v>31020</v>
          </cell>
        </row>
        <row r="4">
          <cell r="A4">
            <v>67201</v>
          </cell>
          <cell r="B4" t="str">
            <v>PEUGEOT CITROEN AUTOMOBILES SA</v>
          </cell>
          <cell r="C4" t="str">
            <v>YVELINES CEDEX 09</v>
          </cell>
          <cell r="D4" t="str">
            <v>Third Pty</v>
          </cell>
          <cell r="E4">
            <v>30000</v>
          </cell>
        </row>
        <row r="5">
          <cell r="A5">
            <v>90692</v>
          </cell>
          <cell r="B5" t="str">
            <v>BOSCH CORPORATION</v>
          </cell>
          <cell r="C5" t="str">
            <v>355-8602 SAITAMA</v>
          </cell>
          <cell r="D5" t="str">
            <v>B Corp</v>
          </cell>
          <cell r="E5">
            <v>31020</v>
          </cell>
        </row>
        <row r="6">
          <cell r="A6">
            <v>91420</v>
          </cell>
          <cell r="B6" t="str">
            <v>TOYOTA PEUGEOT CITROEN AUTOMOBILE</v>
          </cell>
          <cell r="C6" t="str">
            <v>OVCARY    -  Rep.TCHEQUE</v>
          </cell>
          <cell r="D6" t="str">
            <v>Third Pty</v>
          </cell>
          <cell r="E6">
            <v>30000</v>
          </cell>
        </row>
        <row r="7">
          <cell r="A7">
            <v>91497</v>
          </cell>
          <cell r="B7" t="str">
            <v>ROBERT BOSCH Limited</v>
          </cell>
          <cell r="C7" t="str">
            <v>North West province</v>
          </cell>
          <cell r="D7" t="str">
            <v>RB Pty</v>
          </cell>
          <cell r="E7">
            <v>31020</v>
          </cell>
        </row>
        <row r="8">
          <cell r="A8">
            <v>91695</v>
          </cell>
          <cell r="B8" t="str">
            <v>TOYOTA MOTOR EUROPE NV/SA</v>
          </cell>
          <cell r="C8" t="str">
            <v>BRUSSELS</v>
          </cell>
          <cell r="D8" t="str">
            <v>Third Pty</v>
          </cell>
          <cell r="E8">
            <v>30000</v>
          </cell>
        </row>
        <row r="9">
          <cell r="A9">
            <v>47001</v>
          </cell>
          <cell r="B9" t="str">
            <v>CLIENT DIVERS CEE</v>
          </cell>
          <cell r="C9" t="str">
            <v>CEE</v>
          </cell>
          <cell r="D9" t="str">
            <v>Third Pty</v>
          </cell>
          <cell r="E9">
            <v>30000</v>
          </cell>
        </row>
        <row r="10">
          <cell r="A10">
            <v>90335</v>
          </cell>
          <cell r="B10" t="str">
            <v>TOYOTA MOTOR ENGINEERING &amp;</v>
          </cell>
          <cell r="C10" t="str">
            <v>BRUSSELS</v>
          </cell>
          <cell r="D10" t="str">
            <v>Third Pty</v>
          </cell>
          <cell r="E10">
            <v>30000</v>
          </cell>
        </row>
        <row r="11">
          <cell r="A11">
            <v>91900</v>
          </cell>
          <cell r="B11" t="str">
            <v>ROBERT BOSCH GMBH</v>
          </cell>
          <cell r="C11" t="str">
            <v>HEILBRONN (GERMANY)</v>
          </cell>
          <cell r="D11" t="str">
            <v>RB Gmbh</v>
          </cell>
          <cell r="E11">
            <v>31020</v>
          </cell>
        </row>
        <row r="12">
          <cell r="A12">
            <v>90620</v>
          </cell>
          <cell r="B12" t="str">
            <v>Sevel S.p.A.</v>
          </cell>
          <cell r="C12" t="str">
            <v>Atessa (Chieti) / IT</v>
          </cell>
          <cell r="D12" t="str">
            <v>Third Pty</v>
          </cell>
          <cell r="E12">
            <v>30000</v>
          </cell>
        </row>
        <row r="13">
          <cell r="A13">
            <v>90380</v>
          </cell>
          <cell r="B13" t="str">
            <v>AZIN TANEH</v>
          </cell>
          <cell r="C13" t="str">
            <v>TEHRAN -IRAN</v>
          </cell>
          <cell r="D13" t="str">
            <v>Third Pty</v>
          </cell>
          <cell r="E13">
            <v>30000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EU"/>
      <sheetName val="EU_08-12"/>
      <sheetName val="EU_08"/>
      <sheetName val="EU_09"/>
      <sheetName val="EU_10"/>
      <sheetName val="EU_11"/>
      <sheetName val="EU_12"/>
      <sheetName val="EU_YTD10"/>
      <sheetName val="EU_10_CF05"/>
      <sheetName val="DE"/>
      <sheetName val="DE_08-12"/>
      <sheetName val="FR"/>
      <sheetName val="FR_08-12"/>
      <sheetName val="ES"/>
      <sheetName val="ES_08-12"/>
      <sheetName val="IT"/>
      <sheetName val="IT_08-12"/>
      <sheetName val="PO"/>
      <sheetName val="PO_08-12"/>
      <sheetName val="PL"/>
      <sheetName val="PL_08-12"/>
      <sheetName val="TR"/>
      <sheetName val="TR_08-12"/>
      <sheetName val="Sources"/>
      <sheetName val="DE Sources"/>
      <sheetName val="DE BS IST2008 100929"/>
      <sheetName val="DE BS IST2009 100929"/>
      <sheetName val="DE BS PLAN2010 100929"/>
      <sheetName val="DE BS FC2011 100929"/>
      <sheetName val="DE BS FC2012 100929"/>
      <sheetName val="DE CF05.10 100929"/>
      <sheetName val="DE ytd06.10 100929"/>
      <sheetName val="FR Sources"/>
      <sheetName val="FR BS IST2008 100820"/>
      <sheetName val="FR BS IST2009 100820"/>
      <sheetName val="FR BS PLAN2010 100820"/>
      <sheetName val="FR BS FC2011 100820"/>
      <sheetName val="FR BS FC2012 100820"/>
      <sheetName val="FR CF05.10 100820"/>
      <sheetName val="FR ytd06.10 100820"/>
      <sheetName val="ES Sources"/>
      <sheetName val="ES BS IST2008 100930"/>
      <sheetName val="ES BS IST2009 100930"/>
      <sheetName val="ES BS PLAN2010 100930"/>
      <sheetName val="ES BS FC2011 100930"/>
      <sheetName val="ES BS FC2012 100930"/>
      <sheetName val="ES CF05.10 100930"/>
      <sheetName val="ES ytd06.10 100930"/>
      <sheetName val="IT Sources"/>
      <sheetName val="IT BS IST2008 100930"/>
      <sheetName val="IT BS IST2009 100930"/>
      <sheetName val="IT BS PLAN2010 100930"/>
      <sheetName val="IT BS FC2011 100930"/>
      <sheetName val="IT BS FC2012 100930"/>
      <sheetName val="IT CF05.10 100930"/>
      <sheetName val="IT ytd06.10 100930"/>
      <sheetName val="PO Sources"/>
      <sheetName val="PO BS IST2008 100930"/>
      <sheetName val="PO BS IST2009 100930"/>
      <sheetName val="PO BS PLAN2010 100930"/>
      <sheetName val="PO BS FC2011 100930"/>
      <sheetName val="PO BS FC2012 100930"/>
      <sheetName val="PO CF05.10 100930"/>
      <sheetName val="PO ytd06.10 100930"/>
      <sheetName val="PL Sources"/>
      <sheetName val="PL BS IST2008 100928"/>
      <sheetName val="PL BS IST2009 100928"/>
      <sheetName val="PL BS PLAN2010 100928"/>
      <sheetName val="PL BS FC2011 100928"/>
      <sheetName val="PL BS FC2012 100928"/>
      <sheetName val="PL CF05.10 100928"/>
      <sheetName val="PL ytd06.10 100928"/>
      <sheetName val="TR Sources"/>
      <sheetName val="TR BS IST2008 100923"/>
      <sheetName val="TR BS IST2009 100923"/>
      <sheetName val="TR BS PLAN2010 100923"/>
      <sheetName val="TR BS FC2011 100923"/>
      <sheetName val="TR BS FC2012 100923"/>
      <sheetName val="TR CF05.10 100923"/>
      <sheetName val="TR ytd06.10 100923"/>
    </sheetNames>
    <sheetDataSet>
      <sheetData sheetId="0" refreshError="1">
        <row r="5">
          <cell r="D5" t="str">
            <v>€</v>
          </cell>
          <cell r="F5" t="str">
            <v xml:space="preserve"> in millions</v>
          </cell>
        </row>
        <row r="22">
          <cell r="D22" t="str">
            <v>31.12.08</v>
          </cell>
          <cell r="E22" t="str">
            <v>Act</v>
          </cell>
        </row>
        <row r="23">
          <cell r="D23" t="str">
            <v>31.12.09</v>
          </cell>
          <cell r="E23" t="str">
            <v>Act</v>
          </cell>
        </row>
        <row r="24">
          <cell r="D24" t="str">
            <v>31.12.10</v>
          </cell>
          <cell r="E24" t="str">
            <v>CF</v>
          </cell>
        </row>
        <row r="25">
          <cell r="D25" t="str">
            <v>31.12.11</v>
          </cell>
          <cell r="E25" t="str">
            <v>FC</v>
          </cell>
        </row>
        <row r="26">
          <cell r="D26" t="str">
            <v>31.12.12</v>
          </cell>
          <cell r="E26" t="str">
            <v>FC</v>
          </cell>
        </row>
        <row r="28">
          <cell r="D28" t="str">
            <v>30.06.10</v>
          </cell>
          <cell r="E28" t="str">
            <v>Act</v>
          </cell>
        </row>
        <row r="29">
          <cell r="D29" t="str">
            <v>31.12.10</v>
          </cell>
          <cell r="E29" t="str">
            <v>CF(05)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B5-Überleitung"/>
      <sheetName val="V-Ist Folie"/>
      <sheetName val="V-Ist vs. Plan"/>
      <sheetName val="DB3-Delta &amp; Kompensation"/>
      <sheetName val="Total EZKL"/>
      <sheetName val="EZKL_IC"/>
      <sheetName val="EZKL_AB"/>
      <sheetName val="EZKL_FS"/>
      <sheetName val="EZKL_PG"/>
      <sheetName val="EZKL_AS"/>
      <sheetName val="EZKL_SE"/>
      <sheetName val="EZKL_WS"/>
      <sheetName val="EZG_PNE"/>
      <sheetName val="EZKL_LT"/>
      <sheetName val="EZKL_MT"/>
      <sheetName val="EZKL_ZY"/>
      <sheetName val="EZKL_HD"/>
      <sheetName val="EZKL_SVI"/>
      <sheetName val="EZKL_SVC"/>
    </sheetNames>
    <sheetDataSet>
      <sheetData sheetId="0">
        <row r="20">
          <cell r="F20" t="str">
            <v>dc_group_reporting:MGBDC12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DCH_I"/>
      <sheetName val="DCH_M"/>
      <sheetName val="CO"/>
      <sheetName val="DR"/>
      <sheetName val="AB"/>
      <sheetName val="ZY"/>
      <sheetName val="PG_SE"/>
      <sheetName val="PG_SH"/>
      <sheetName val="PG_ZH"/>
      <sheetName val="OC"/>
      <sheetName val="HD"/>
      <sheetName val="NPB"/>
      <sheetName val="DCH"/>
      <sheetName val="Check_DCH"/>
      <sheetName val="DCL"/>
      <sheetName val="DCC"/>
      <sheetName val="DCP"/>
      <sheetName val="PB_WE"/>
      <sheetName val="PB_FG"/>
      <sheetName val="NZP"/>
      <sheetName val="TOTAL"/>
      <sheetName val="Language"/>
      <sheetName val="ForecastDevelopment"/>
      <sheetName val="LiquidityPlanning"/>
    </sheetNames>
    <sheetDataSet>
      <sheetData sheetId="0" refreshError="1">
        <row r="11">
          <cell r="I1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ètres_Convention"/>
      <sheetName val="Droits IDR"/>
      <sheetName val="data_2004_JWA_BSFR_FNE_Bvs8.3"/>
      <sheetName val="Données import LASER (IFC)"/>
      <sheetName val="Résulta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lagespiegel"/>
      <sheetName val="Bilanz"/>
      <sheetName val="Rückst."/>
      <sheetName val="GuV"/>
      <sheetName val="Kapitalflußplan"/>
      <sheetName val="Devisenbilanz"/>
      <sheetName val="Texte"/>
      <sheetName val="Prüf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ttings_Desc."/>
      <sheetName val="Manual Input"/>
      <sheetName val="Rep_BP_File"/>
      <sheetName val="Calc_non_TM1"/>
      <sheetName val="Calc_TM1"/>
      <sheetName val="Result"/>
      <sheetName val="Result_convert_EUR"/>
      <sheetName val="Language"/>
    </sheetNames>
    <sheetDataSet>
      <sheetData sheetId="0" refreshError="1"/>
      <sheetData sheetId="1" refreshError="1">
        <row r="5">
          <cell r="B5">
            <v>0</v>
          </cell>
        </row>
        <row r="7">
          <cell r="B7" t="str">
            <v>CU/Plant</v>
          </cell>
        </row>
        <row r="11">
          <cell r="B11" t="str">
            <v>BP-XLS</v>
          </cell>
        </row>
        <row r="12">
          <cell r="B12" t="str">
            <v>dc_group_reporting:mgbdc13</v>
          </cell>
        </row>
        <row r="16">
          <cell r="C16" t="str">
            <v>12</v>
          </cell>
        </row>
        <row r="18">
          <cell r="C18" t="str">
            <v>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&amp;l"/>
      <sheetName val="overheads"/>
      <sheetName val="cashflow "/>
      <sheetName val="income $"/>
      <sheetName val="Fleet Movements"/>
      <sheetName val="Management Fees"/>
      <sheetName val="inc b"/>
      <sheetName val="Other  Income "/>
      <sheetName val="overheads analysis"/>
      <sheetName val="Staff"/>
      <sheetName val="Tech Staff"/>
      <sheetName val="old p&amp;l USD"/>
      <sheetName val="old overhead $"/>
      <sheetName val="comparator"/>
      <sheetName val="Sheet1"/>
    </sheetNames>
    <sheetDataSet>
      <sheetData sheetId="0" refreshError="1">
        <row r="11">
          <cell r="E11">
            <v>1.940985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REX_GKZ"/>
      <sheetName val="Input_Abw"/>
      <sheetName val="TOTAL"/>
      <sheetName val="Check"/>
      <sheetName val="Kennzahlen in LW"/>
      <sheetName val="Kennzahlen in Euro"/>
      <sheetName val="Language"/>
      <sheetName val="DB_FX_VIST05"/>
      <sheetName val="DB_FX_Plan06"/>
      <sheetName val="Sprache_Language"/>
      <sheetName val="Anlagespiegel"/>
      <sheetName val="Plug Accounts"/>
      <sheetName val="Bilanz_GuV"/>
      <sheetName val="Rückstellungen_HFM"/>
      <sheetName val="Anlagespiegel_F_Assets_Receiv"/>
      <sheetName val="Bilanz_B_S_Budget"/>
      <sheetName val="Rückstellungen_Accrual"/>
      <sheetName val="GuV_Income_Budget"/>
      <sheetName val="Kapitalflußplan_Capital_Flow"/>
      <sheetName val="Pruefreport_Checkreport"/>
      <sheetName val="Währung_Currency"/>
      <sheetName val="Zinssätze_LRK_ThinCapRules"/>
      <sheetName val="Analyse_Analysis"/>
      <sheetName val="ZF Data"/>
      <sheetName val="Anlagespiegel_F_Assets"/>
      <sheetName val="BRH_I"/>
      <sheetName val="BRH_M"/>
      <sheetName val="CO"/>
      <sheetName val="DR"/>
      <sheetName val="SY"/>
      <sheetName val="PGS-I"/>
      <sheetName val="PGS-M"/>
      <sheetName val="NPB"/>
      <sheetName val="BRH"/>
      <sheetName val="Check_BRH"/>
      <sheetName val="BRL"/>
      <sheetName val="BRC"/>
      <sheetName val="BRP"/>
      <sheetName val="RGU"/>
      <sheetName val="NZP"/>
      <sheetName val="DB_FX_2006"/>
      <sheetName val="DB_FX_2007"/>
      <sheetName val="DB_FX_2008"/>
      <sheetName val="DB_FX_2009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">
          <cell r="A1" t="str">
            <v>Finanzdatenanalyse</v>
          </cell>
          <cell r="J1" t="str">
            <v>TOGE/RG:</v>
          </cell>
          <cell r="K1" t="str">
            <v>BRRR</v>
          </cell>
        </row>
        <row r="2">
          <cell r="A2" t="str">
            <v>Felder mit roter Schrift müssen / können ausgefüllt werden. Bitte die Kommentare berücksichtigen!</v>
          </cell>
          <cell r="J2" t="str">
            <v>Datum:</v>
          </cell>
          <cell r="K2">
            <v>100</v>
          </cell>
        </row>
        <row r="3">
          <cell r="J3" t="str">
            <v>TLW - Währung:</v>
          </cell>
          <cell r="K3" t="str">
            <v>EUR</v>
          </cell>
        </row>
        <row r="4">
          <cell r="J4" t="str">
            <v>Land:</v>
          </cell>
          <cell r="K4">
            <v>0</v>
          </cell>
        </row>
        <row r="6">
          <cell r="A6" t="str">
            <v>Geschätzte (interne) Finanzierungskosten</v>
          </cell>
          <cell r="B6" t="e">
            <v>#N/A</v>
          </cell>
          <cell r="C6">
            <v>0</v>
          </cell>
        </row>
        <row r="7">
          <cell r="A7" t="str">
            <v>Geschätztes maximales Zinssatzänderungsrisiko</v>
          </cell>
          <cell r="B7" t="e">
            <v>#N/A</v>
          </cell>
        </row>
        <row r="8">
          <cell r="A8" t="str">
            <v>Währung (ISO-Code)</v>
          </cell>
          <cell r="B8" t="str">
            <v>EUR</v>
          </cell>
        </row>
        <row r="10">
          <cell r="A10" t="str">
            <v>Mitglied des Finanzverbunds</v>
          </cell>
          <cell r="B10" t="str">
            <v>n</v>
          </cell>
          <cell r="C10" t="str">
            <v>y (yes) or n (no)</v>
          </cell>
        </row>
        <row r="12">
          <cell r="A12" t="str">
            <v>Mitglied eines Cash Pools</v>
          </cell>
        </row>
        <row r="13">
          <cell r="A13" t="str">
            <v>Leader</v>
          </cell>
          <cell r="B13" t="str">
            <v>n</v>
          </cell>
          <cell r="C13" t="str">
            <v>y (yes) or n (no)</v>
          </cell>
        </row>
        <row r="14">
          <cell r="A14" t="str">
            <v>Mitglied</v>
          </cell>
          <cell r="B14" t="str">
            <v>n</v>
          </cell>
          <cell r="C14" t="str">
            <v>y (yes) or n (no)</v>
          </cell>
        </row>
        <row r="18">
          <cell r="A18" t="str">
            <v>Check Finanzdaten</v>
          </cell>
          <cell r="B18">
            <v>2005</v>
          </cell>
          <cell r="C18">
            <v>2006</v>
          </cell>
          <cell r="D18">
            <v>2007</v>
          </cell>
          <cell r="E18">
            <v>2008</v>
          </cell>
          <cell r="F18">
            <v>2009</v>
          </cell>
        </row>
        <row r="19">
          <cell r="B19" t="str">
            <v>Ist</v>
          </cell>
          <cell r="C19" t="str">
            <v>V-Ist</v>
          </cell>
          <cell r="D19" t="str">
            <v>Plan</v>
          </cell>
          <cell r="E19" t="str">
            <v>Vorschau</v>
          </cell>
          <cell r="F19" t="str">
            <v>Vorschau</v>
          </cell>
        </row>
        <row r="20">
          <cell r="A20" t="str">
            <v>geplante Eigenkapitalmaßnahmen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Delta Finanzverbindlichkeiten ggü. Dritten (Vorjahresvergleich)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H21" t="str">
            <v/>
          </cell>
        </row>
        <row r="22">
          <cell r="A22" t="str">
            <v>Wertpapiere des UV und Liquide Mittel von Cash Pool Teilnehmern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Nettingpotential bei internen Finanzforderungen/-verbindlichkeiten?</v>
          </cell>
          <cell r="B23" t="e">
            <v>#VALUE!</v>
          </cell>
          <cell r="C23" t="str">
            <v>no</v>
          </cell>
          <cell r="D23" t="str">
            <v>no</v>
          </cell>
          <cell r="E23" t="str">
            <v>no</v>
          </cell>
          <cell r="F23" t="str">
            <v>no</v>
          </cell>
        </row>
        <row r="24">
          <cell r="A24" t="str">
            <v>Simultaner Anstieg Liquidität i.w.S. und Finanzverbindlichkeiten?</v>
          </cell>
          <cell r="C24" t="e">
            <v>#VALUE!</v>
          </cell>
          <cell r="D24" t="str">
            <v>no</v>
          </cell>
          <cell r="E24" t="str">
            <v>no</v>
          </cell>
          <cell r="F24" t="str">
            <v>no</v>
          </cell>
        </row>
        <row r="28">
          <cell r="A28" t="str">
            <v>Dividendenvorschlag TOGE/RG/BEGE</v>
          </cell>
          <cell r="B28">
            <v>2005</v>
          </cell>
          <cell r="C28">
            <v>2006</v>
          </cell>
          <cell r="D28">
            <v>2007</v>
          </cell>
          <cell r="E28">
            <v>2008</v>
          </cell>
          <cell r="F28">
            <v>2009</v>
          </cell>
        </row>
        <row r="29">
          <cell r="B29" t="str">
            <v>Ist</v>
          </cell>
          <cell r="C29" t="str">
            <v>V-Ist</v>
          </cell>
          <cell r="D29" t="str">
            <v>Plan</v>
          </cell>
          <cell r="E29" t="str">
            <v>Vorschau</v>
          </cell>
          <cell r="F29" t="str">
            <v>Vorschau</v>
          </cell>
        </row>
        <row r="30">
          <cell r="A30" t="str">
            <v>Vorschlag TOGE/RG/BEGE (absolut)</v>
          </cell>
          <cell r="B30" t="str">
            <v>missing</v>
          </cell>
          <cell r="C30" t="str">
            <v>missing</v>
          </cell>
          <cell r="D30" t="str">
            <v>missing</v>
          </cell>
          <cell r="E30" t="str">
            <v>missing</v>
          </cell>
          <cell r="F30" t="str">
            <v>missing</v>
          </cell>
        </row>
        <row r="31">
          <cell r="A31" t="str">
            <v>EnS lt. HB I (Abschätzung)</v>
          </cell>
          <cell r="B31" t="str">
            <v>missing</v>
          </cell>
          <cell r="C31" t="str">
            <v>missing</v>
          </cell>
          <cell r="D31" t="str">
            <v>missing</v>
          </cell>
          <cell r="E31" t="str">
            <v>missing</v>
          </cell>
          <cell r="F31" t="str">
            <v>missing</v>
          </cell>
        </row>
        <row r="32">
          <cell r="A32" t="str">
            <v>Ergebnis nach Steuern (EnS)</v>
          </cell>
          <cell r="B32" t="e">
            <v>#VALUE!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Vorschlag TOGE/RG/BEGE in % des EnS lt. HB I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>Vorschlag TOGE/RG/BEGE in % des EnS lt. HB II</v>
          </cell>
          <cell r="B34" t="e">
            <v>#VALUE!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>Eigenkapital insgesamt</v>
          </cell>
          <cell r="B35" t="e">
            <v>#VALUE!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Eigenkapitalquote</v>
          </cell>
          <cell r="B36" t="e">
            <v>#VALUE!</v>
          </cell>
          <cell r="C36" t="e">
            <v>#VALUE!</v>
          </cell>
          <cell r="D36" t="e">
            <v>#VALUE!</v>
          </cell>
          <cell r="E36" t="e">
            <v>#VALUE!</v>
          </cell>
          <cell r="F36" t="e">
            <v>#VALUE!</v>
          </cell>
        </row>
        <row r="37">
          <cell r="A37" t="str">
            <v>Bilanzergebnis</v>
          </cell>
          <cell r="B37" t="e">
            <v>#VALUE!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Liquidität (Wertpapiere des UV + flüssige Mittel)</v>
          </cell>
          <cell r="B38" t="e">
            <v>#VALUE!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Nettomittelüberschuss/-defizit</v>
          </cell>
          <cell r="C39" t="e">
            <v>#VALUE!</v>
          </cell>
          <cell r="D39" t="e">
            <v>#VALUE!</v>
          </cell>
          <cell r="E39" t="e">
            <v>#VALUE!</v>
          </cell>
          <cell r="F39" t="e">
            <v>#VALUE!</v>
          </cell>
        </row>
        <row r="43">
          <cell r="A43" t="str">
            <v>Standard Eigenkapital lt. Richtlinie RB/GF 115</v>
          </cell>
        </row>
        <row r="45">
          <cell r="A45" t="str">
            <v>Zinsrisiko (Datenimport)</v>
          </cell>
          <cell r="B45" t="e">
            <v>#N/A</v>
          </cell>
        </row>
        <row r="46">
          <cell r="A46" t="str">
            <v>geschätzte Finanzierungskosten (Datenimport)</v>
          </cell>
          <cell r="B46" t="e">
            <v>#N/A</v>
          </cell>
          <cell r="E46" t="str">
            <v>Zinsänderungsrisiko gem. Länderrisiko (LRK = Länderrisikoklasse)</v>
          </cell>
        </row>
        <row r="47">
          <cell r="A47" t="str">
            <v>Eigenkapitalanteil der Bosch-Gruppe an der TOGE/RG/BEGE</v>
          </cell>
          <cell r="B47">
            <v>1</v>
          </cell>
          <cell r="C47" t="str">
            <v>LRK I</v>
          </cell>
          <cell r="D47" t="str">
            <v>LRK II</v>
          </cell>
          <cell r="E47" t="str">
            <v>LRK III</v>
          </cell>
          <cell r="F47" t="str">
            <v>LRK IV</v>
          </cell>
          <cell r="G47" t="str">
            <v>LRK V</v>
          </cell>
        </row>
        <row r="48">
          <cell r="A48" t="str">
            <v>Thin Capitalization Rule</v>
          </cell>
          <cell r="B48">
            <v>1000000</v>
          </cell>
          <cell r="C48">
            <v>0.05</v>
          </cell>
          <cell r="D48">
            <v>7.0000000000000007E-2</v>
          </cell>
          <cell r="E48">
            <v>0.1</v>
          </cell>
          <cell r="F48">
            <v>0.15</v>
          </cell>
          <cell r="G48">
            <v>0.25</v>
          </cell>
        </row>
        <row r="50">
          <cell r="A50" t="e">
            <v>#N/A</v>
          </cell>
        </row>
        <row r="54">
          <cell r="A54" t="str">
            <v>Standard Eigenkapital lt. Richtlinie RB/GF 115</v>
          </cell>
          <cell r="B54">
            <v>2005</v>
          </cell>
          <cell r="C54">
            <v>2006</v>
          </cell>
          <cell r="D54">
            <v>2007</v>
          </cell>
          <cell r="E54">
            <v>2008</v>
          </cell>
          <cell r="F54">
            <v>2009</v>
          </cell>
        </row>
        <row r="55">
          <cell r="B55" t="str">
            <v>Ist</v>
          </cell>
          <cell r="C55" t="str">
            <v>V-Ist</v>
          </cell>
          <cell r="D55" t="str">
            <v>Plan</v>
          </cell>
          <cell r="E55" t="str">
            <v>Vorschau</v>
          </cell>
          <cell r="F55" t="str">
            <v>Vorschau</v>
          </cell>
        </row>
        <row r="56">
          <cell r="A56" t="str">
            <v>Operatives Norm-Eigenkapital</v>
          </cell>
          <cell r="B56">
            <v>0</v>
          </cell>
          <cell r="C56" t="e">
            <v>#VALUE!</v>
          </cell>
          <cell r="D56" t="e">
            <v>#VALUE!</v>
          </cell>
          <cell r="E56" t="e">
            <v>#VALUE!</v>
          </cell>
          <cell r="F56" t="e">
            <v>#VALUE!</v>
          </cell>
        </row>
        <row r="57">
          <cell r="A57" t="str">
            <v>Zusätzliche Abdeckung Zinsänderungsrisiko (Delta i)</v>
          </cell>
          <cell r="B57" t="e">
            <v>#VALUE!</v>
          </cell>
          <cell r="C57" t="e">
            <v>#VALUE!</v>
          </cell>
          <cell r="D57" t="e">
            <v>#VALUE!</v>
          </cell>
          <cell r="E57" t="e">
            <v>#VALUE!</v>
          </cell>
          <cell r="F57" t="e">
            <v>#VALUE!</v>
          </cell>
        </row>
        <row r="58">
          <cell r="A58" t="str">
            <v>Zusätzlicher Zinsaufwand (Delta FK)</v>
          </cell>
          <cell r="B58" t="e">
            <v>#VALUE!</v>
          </cell>
          <cell r="C58" t="e">
            <v>#VALUE!</v>
          </cell>
          <cell r="D58" t="e">
            <v>#VALUE!</v>
          </cell>
          <cell r="E58" t="e">
            <v>#VALUE!</v>
          </cell>
          <cell r="F58" t="e">
            <v>#VALUE!</v>
          </cell>
        </row>
        <row r="59">
          <cell r="A59" t="str">
            <v>Standard-Eigenkapitalausstattung</v>
          </cell>
          <cell r="B59" t="e">
            <v>#VALUE!</v>
          </cell>
          <cell r="C59" t="e">
            <v>#VALUE!</v>
          </cell>
          <cell r="D59" t="e">
            <v>#VALUE!</v>
          </cell>
          <cell r="E59" t="e">
            <v>#VALUE!</v>
          </cell>
          <cell r="F59" t="e">
            <v>#VALUE!</v>
          </cell>
        </row>
        <row r="60">
          <cell r="A60" t="str">
            <v>Standard-Eigenkapitalquote</v>
          </cell>
          <cell r="B60" t="e">
            <v>#VALUE!</v>
          </cell>
          <cell r="C60" t="e">
            <v>#VALUE!</v>
          </cell>
          <cell r="D60" t="e">
            <v>#VALUE!</v>
          </cell>
          <cell r="E60" t="e">
            <v>#VALUE!</v>
          </cell>
          <cell r="F60" t="e">
            <v>#VALUE!</v>
          </cell>
        </row>
        <row r="61">
          <cell r="A61" t="str">
            <v>Minimales Eigenkapital bei thin-capitalization rule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 t="str">
            <v>Angemessenes Eigenkapital lt. RB/GF 115</v>
          </cell>
          <cell r="B62" t="e">
            <v>#VALUE!</v>
          </cell>
          <cell r="C62" t="e">
            <v>#VALUE!</v>
          </cell>
          <cell r="D62" t="e">
            <v>#VALUE!</v>
          </cell>
          <cell r="E62" t="e">
            <v>#VALUE!</v>
          </cell>
          <cell r="F62" t="e">
            <v>#VALUE!</v>
          </cell>
        </row>
        <row r="63">
          <cell r="A63" t="str">
            <v>Standard-Eigenkapitalqotoe bei angemessenem EK lt. RB/GF 115</v>
          </cell>
          <cell r="B63" t="e">
            <v>#VALUE!</v>
          </cell>
          <cell r="C63" t="e">
            <v>#VALUE!</v>
          </cell>
          <cell r="D63" t="e">
            <v>#VALUE!</v>
          </cell>
          <cell r="E63" t="e">
            <v>#VALUE!</v>
          </cell>
          <cell r="F63" t="e">
            <v>#VALUE!</v>
          </cell>
        </row>
        <row r="65">
          <cell r="A65" t="str">
            <v>Nötige EK-Erhöhung</v>
          </cell>
          <cell r="B65" t="e">
            <v>#VALUE!</v>
          </cell>
          <cell r="C65" t="e">
            <v>#VALUE!</v>
          </cell>
          <cell r="D65" t="e">
            <v>#VALUE!</v>
          </cell>
          <cell r="E65" t="e">
            <v>#VALUE!</v>
          </cell>
          <cell r="F65" t="e">
            <v>#VALUE!</v>
          </cell>
        </row>
        <row r="66">
          <cell r="A66" t="str">
            <v>Mögliche EK-Reduzierung</v>
          </cell>
          <cell r="B66" t="e">
            <v>#VALUE!</v>
          </cell>
          <cell r="C66" t="e">
            <v>#VALUE!</v>
          </cell>
          <cell r="D66" t="e">
            <v>#VALUE!</v>
          </cell>
          <cell r="E66" t="e">
            <v>#VALUE!</v>
          </cell>
          <cell r="F66" t="e">
            <v>#VALUE!</v>
          </cell>
        </row>
        <row r="67">
          <cell r="A67" t="str">
            <v xml:space="preserve">  - durch Schüttung aus Bilanzgewinn</v>
          </cell>
          <cell r="B67" t="e">
            <v>#VALUE!</v>
          </cell>
          <cell r="C67" t="e">
            <v>#VALUE!</v>
          </cell>
          <cell r="D67" t="e">
            <v>#VALUE!</v>
          </cell>
          <cell r="E67" t="e">
            <v>#VALUE!</v>
          </cell>
          <cell r="F67" t="e">
            <v>#VALUE!</v>
          </cell>
        </row>
        <row r="68">
          <cell r="A68" t="str">
            <v xml:space="preserve">  - durch Reduzierung anderer Reserven oder des Grundkapitals</v>
          </cell>
          <cell r="B68" t="e">
            <v>#VALUE!</v>
          </cell>
          <cell r="C68" t="e">
            <v>#VALUE!</v>
          </cell>
          <cell r="D68" t="e">
            <v>#VALUE!</v>
          </cell>
          <cell r="E68" t="e">
            <v>#VALUE!</v>
          </cell>
          <cell r="F68" t="e">
            <v>#VALUE!</v>
          </cell>
        </row>
        <row r="70">
          <cell r="A70" t="str">
            <v>C/FI Dividendenvorschlag (Zahlung im kommenden Jahr)</v>
          </cell>
          <cell r="C70">
            <v>0</v>
          </cell>
          <cell r="D70">
            <v>0</v>
          </cell>
          <cell r="E70">
            <v>0</v>
          </cell>
        </row>
        <row r="74">
          <cell r="A74" t="str">
            <v>Ausgewählte Bilanzkennzahlen</v>
          </cell>
          <cell r="B74">
            <v>2005</v>
          </cell>
          <cell r="C74">
            <v>2006</v>
          </cell>
          <cell r="D74">
            <v>2007</v>
          </cell>
          <cell r="E74">
            <v>2008</v>
          </cell>
          <cell r="F74">
            <v>2009</v>
          </cell>
        </row>
        <row r="75">
          <cell r="B75" t="str">
            <v>Ist</v>
          </cell>
          <cell r="C75" t="str">
            <v>V-Ist</v>
          </cell>
          <cell r="D75" t="str">
            <v>Plan</v>
          </cell>
          <cell r="E75" t="str">
            <v>Vorschau</v>
          </cell>
          <cell r="F75" t="str">
            <v>Vorschau</v>
          </cell>
        </row>
        <row r="76">
          <cell r="A76" t="str">
            <v>Anlageinvestitionen [abs.]</v>
          </cell>
          <cell r="C76" t="e">
            <v>#VALUE!</v>
          </cell>
          <cell r="D76" t="e">
            <v>#VALUE!</v>
          </cell>
          <cell r="E76" t="e">
            <v>#VALUE!</v>
          </cell>
          <cell r="F76" t="e">
            <v>#VALUE!</v>
          </cell>
        </row>
        <row r="77">
          <cell r="A77" t="str">
            <v>Wachstum Anlagevermögen [%]</v>
          </cell>
          <cell r="C77" t="e">
            <v>#VALUE!</v>
          </cell>
          <cell r="D77" t="e">
            <v>#VALUE!</v>
          </cell>
          <cell r="E77" t="e">
            <v>#VALUE!</v>
          </cell>
          <cell r="F77" t="e">
            <v>#VALUE!</v>
          </cell>
        </row>
        <row r="78">
          <cell r="A78" t="str">
            <v>Laufzeit Forderungen aus LuL ggü. Dritten (Tage)</v>
          </cell>
          <cell r="B78" t="e">
            <v>#VALUE!</v>
          </cell>
          <cell r="C78" t="e">
            <v>#VALUE!</v>
          </cell>
          <cell r="D78" t="e">
            <v>#VALUE!</v>
          </cell>
          <cell r="E78" t="e">
            <v>#VALUE!</v>
          </cell>
          <cell r="F78" t="e">
            <v>#VALUE!</v>
          </cell>
        </row>
        <row r="79">
          <cell r="A79" t="str">
            <v>Laufzeit konzerninerner Forderungen (aus LuL)</v>
          </cell>
          <cell r="B79" t="e">
            <v>#VALUE!</v>
          </cell>
          <cell r="C79" t="e">
            <v>#VALUE!</v>
          </cell>
          <cell r="D79" t="e">
            <v>#VALUE!</v>
          </cell>
          <cell r="E79" t="e">
            <v>#VALUE!</v>
          </cell>
          <cell r="F79" t="e">
            <v>#VALUE!</v>
          </cell>
        </row>
        <row r="80">
          <cell r="A80" t="str">
            <v>Eindeckungszeit (GEZ) (Tage)</v>
          </cell>
          <cell r="B80" t="e">
            <v>#VALUE!</v>
          </cell>
          <cell r="C80" t="e">
            <v>#VALUE!</v>
          </cell>
          <cell r="D80" t="e">
            <v>#VALUE!</v>
          </cell>
          <cell r="E80" t="e">
            <v>#VALUE!</v>
          </cell>
          <cell r="F80" t="e">
            <v>#VALUE!</v>
          </cell>
        </row>
        <row r="81">
          <cell r="A81" t="str">
            <v>Liquidität zum Jahresende</v>
          </cell>
          <cell r="B81" t="e">
            <v>#VALUE!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Finanzforderungen (Darlehen, Clearing) zum Jahresende</v>
          </cell>
          <cell r="B82" t="e">
            <v>#VALUE!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6">
          <cell r="A86" t="str">
            <v>Minimale Kreditrahmen (Anfang / Ende Planjahr)</v>
          </cell>
          <cell r="B86">
            <v>2005</v>
          </cell>
          <cell r="C86">
            <v>2006</v>
          </cell>
          <cell r="D86">
            <v>2007</v>
          </cell>
          <cell r="E86">
            <v>2008</v>
          </cell>
          <cell r="F86">
            <v>2009</v>
          </cell>
        </row>
        <row r="87">
          <cell r="B87" t="str">
            <v>Ist</v>
          </cell>
          <cell r="C87" t="str">
            <v>V-Ist</v>
          </cell>
          <cell r="D87" t="str">
            <v>Plan</v>
          </cell>
          <cell r="E87" t="str">
            <v>Vorschau</v>
          </cell>
          <cell r="F87" t="str">
            <v>Vorschau</v>
          </cell>
        </row>
        <row r="88">
          <cell r="A88" t="str">
            <v>für externe Finanzverbindlichkeiten</v>
          </cell>
          <cell r="D88">
            <v>0</v>
          </cell>
          <cell r="H88" t="str">
            <v>Spitze am</v>
          </cell>
          <cell r="I88" t="str">
            <v>Jahresanfang</v>
          </cell>
        </row>
        <row r="89">
          <cell r="A89" t="str">
            <v>für interne Finanzverbindlichkeiten</v>
          </cell>
          <cell r="D89">
            <v>0</v>
          </cell>
          <cell r="H89" t="str">
            <v>Spitze am</v>
          </cell>
          <cell r="I89" t="str">
            <v>Jahresanfang</v>
          </cell>
        </row>
        <row r="91">
          <cell r="A91" t="str">
            <v>operative Sptizen (monatl. NGU * Pufferrate)</v>
          </cell>
          <cell r="C91" t="e">
            <v>#VALUE!</v>
          </cell>
          <cell r="D91" t="e">
            <v>#VALUE!</v>
          </cell>
          <cell r="E91" t="e">
            <v>#VALUE!</v>
          </cell>
          <cell r="F91" t="e">
            <v>#VALUE!</v>
          </cell>
          <cell r="H91">
            <v>0.5</v>
          </cell>
          <cell r="I91" t="str">
            <v>Pufferratio (grundsaetzlich &lt; 50%)</v>
          </cell>
        </row>
        <row r="92">
          <cell r="A92" t="str">
            <v>geschätzte Spitzen aus Investitionsaktivitäten</v>
          </cell>
          <cell r="C92" t="e">
            <v>#VALUE!</v>
          </cell>
          <cell r="D92" t="e">
            <v>#VALUE!</v>
          </cell>
          <cell r="E92" t="e">
            <v>#VALUE!</v>
          </cell>
          <cell r="F92" t="e">
            <v>#VALUE!</v>
          </cell>
          <cell r="H92">
            <v>0</v>
          </cell>
          <cell r="I92" t="str">
            <v>der Netto-Veränderung Anlagevermögen</v>
          </cell>
        </row>
        <row r="93">
          <cell r="A93" t="str">
            <v>geschätzte Spitzen aus Steuerzahlungen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H93">
            <v>4</v>
          </cell>
          <cell r="I93" t="str">
            <v>Anzahl jährlicher Steuerzahlungen</v>
          </cell>
        </row>
        <row r="94">
          <cell r="A94" t="str">
            <v>geschätzte Spitzen aus Dividendenzahlungen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geschätzte Spitzen aus Eigenkapitalveränderungen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H95">
            <v>1</v>
          </cell>
          <cell r="I95" t="str">
            <v>Berücksichtigung Kapitalveränderung</v>
          </cell>
        </row>
        <row r="96">
          <cell r="A96" t="str">
            <v>sonstige Spitzen (z.B. Bonuszahlungen)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reduzierbare Liquidität (Jahresanfang)</v>
          </cell>
          <cell r="C97" t="e">
            <v>#VALUE!</v>
          </cell>
          <cell r="D97">
            <v>0</v>
          </cell>
          <cell r="E97">
            <v>0</v>
          </cell>
          <cell r="F97">
            <v>0</v>
          </cell>
          <cell r="H97">
            <v>1</v>
          </cell>
          <cell r="I97" t="str">
            <v>Anteil reduzierbarer Liquiditaet</v>
          </cell>
        </row>
        <row r="98">
          <cell r="A98" t="str">
            <v>reduzierbare Finanzforderungen (Darlehen, Clearing) zum Jahresanfang</v>
          </cell>
          <cell r="C98" t="e">
            <v>#VALUE!</v>
          </cell>
          <cell r="D98">
            <v>0</v>
          </cell>
          <cell r="E98">
            <v>0</v>
          </cell>
          <cell r="F98">
            <v>0</v>
          </cell>
          <cell r="H98">
            <v>1</v>
          </cell>
          <cell r="I98" t="str">
            <v>Anteil liquidierbarer Clearingforderungen</v>
          </cell>
        </row>
        <row r="99">
          <cell r="A99" t="str">
            <v>Nettomittelüberschuss / -defizit nach x Monaten</v>
          </cell>
          <cell r="C99" t="e">
            <v>#VALUE!</v>
          </cell>
          <cell r="D99" t="e">
            <v>#VALUE!</v>
          </cell>
          <cell r="E99" t="e">
            <v>#VALUE!</v>
          </cell>
          <cell r="F99" t="e">
            <v>#VALUE!</v>
          </cell>
          <cell r="H99">
            <v>12</v>
          </cell>
          <cell r="I99" t="str">
            <v>Anzahl Monate</v>
          </cell>
        </row>
        <row r="103">
          <cell r="A103" t="str">
            <v>Indizierter Kreditrahmen, insg.</v>
          </cell>
          <cell r="C103" t="str">
            <v>TOGE/RG</v>
          </cell>
          <cell r="D103" t="str">
            <v>Indikation</v>
          </cell>
          <cell r="E103" t="str">
            <v>Minimum</v>
          </cell>
        </row>
        <row r="104">
          <cell r="A104" t="str">
            <v>(ohne Eventualverbindlichkeiten)</v>
          </cell>
          <cell r="C104">
            <v>13</v>
          </cell>
          <cell r="D104" t="e">
            <v>#VALUE!</v>
          </cell>
          <cell r="E104">
            <v>0</v>
          </cell>
        </row>
        <row r="105">
          <cell r="A105" t="str">
            <v>für externe Finanzverbindlichkeiten</v>
          </cell>
          <cell r="C105">
            <v>6</v>
          </cell>
          <cell r="D105">
            <v>0</v>
          </cell>
          <cell r="E105">
            <v>0</v>
          </cell>
        </row>
        <row r="106">
          <cell r="A106" t="str">
            <v>für interne Finanzverbindlichkeiten</v>
          </cell>
          <cell r="C106">
            <v>7</v>
          </cell>
          <cell r="D106">
            <v>0</v>
          </cell>
          <cell r="E106">
            <v>0</v>
          </cell>
        </row>
        <row r="107">
          <cell r="A107" t="str">
            <v>für Eventualverbindlichkeiten</v>
          </cell>
          <cell r="C107">
            <v>8</v>
          </cell>
          <cell r="D107">
            <v>0</v>
          </cell>
        </row>
        <row r="111">
          <cell r="A111" t="str">
            <v>Erläuterungen, Überlegungen, Annahmen zum Kreditrahmen und zu den erwarteten Spitzen</v>
          </cell>
        </row>
        <row r="125">
          <cell r="A125" t="str">
            <v>Sollumsatzrendite</v>
          </cell>
          <cell r="B125">
            <v>2005</v>
          </cell>
          <cell r="C125">
            <v>2006</v>
          </cell>
          <cell r="D125">
            <v>2007</v>
          </cell>
          <cell r="E125">
            <v>2008</v>
          </cell>
          <cell r="F125">
            <v>2009</v>
          </cell>
          <cell r="H125">
            <v>0</v>
          </cell>
          <cell r="I125" t="str">
            <v>Eigenkapitalrendite in % nach Steuern (Standard 11%)</v>
          </cell>
        </row>
        <row r="126">
          <cell r="B126" t="str">
            <v>Ist</v>
          </cell>
          <cell r="C126" t="str">
            <v>V-Ist</v>
          </cell>
          <cell r="D126" t="str">
            <v>Plan</v>
          </cell>
          <cell r="E126" t="str">
            <v>Vorschau</v>
          </cell>
          <cell r="F126" t="str">
            <v>Vorschau</v>
          </cell>
          <cell r="H126">
            <v>0</v>
          </cell>
          <cell r="I126" t="str">
            <v>Steuersatz</v>
          </cell>
        </row>
        <row r="127">
          <cell r="A127" t="str">
            <v>Sollrendite auf Planeigenkapital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H127">
            <v>0</v>
          </cell>
          <cell r="I127" t="str">
            <v>Eingabe: 1 für Fertigungsgesellschaft, 2 für Vertriebsgesellschaft</v>
          </cell>
        </row>
        <row r="128">
          <cell r="A128" t="str">
            <v>Planeigenkapital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Sollergebnis nach Steuern (Soll EnS)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</sheetData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nsol"/>
      <sheetName val="G&amp;A"/>
      <sheetName val="Start"/>
      <sheetName val="100"/>
      <sheetName val="111"/>
      <sheetName val="201"/>
      <sheetName val="601"/>
      <sheetName val="207"/>
      <sheetName val="307"/>
      <sheetName val="206"/>
      <sheetName val="211"/>
      <sheetName val="219"/>
      <sheetName val="221"/>
      <sheetName val="209"/>
      <sheetName val="210"/>
      <sheetName val="214"/>
      <sheetName val="215"/>
      <sheetName val="217"/>
      <sheetName val="222"/>
      <sheetName val="220"/>
      <sheetName val="309"/>
      <sheetName val="213"/>
      <sheetName val="4XX"/>
      <sheetName val="5XX"/>
      <sheetName val="2CJ"/>
      <sheetName val="End"/>
      <sheetName val="Ls_XlbFormatTables"/>
      <sheetName val="Ls_Alert"/>
      <sheetName val="Ls_XLB_WorkbookFile"/>
      <sheetName val="Ls_AgXLB_WorkbookFile"/>
      <sheetName val="A100"/>
      <sheetName val="A111"/>
      <sheetName val="A201"/>
      <sheetName val="A601"/>
      <sheetName val="A207"/>
      <sheetName val="A307"/>
      <sheetName val="A206"/>
      <sheetName val="A211"/>
      <sheetName val="A219"/>
      <sheetName val="A221"/>
      <sheetName val="A209"/>
      <sheetName val="A210"/>
      <sheetName val="A214"/>
      <sheetName val="A215"/>
      <sheetName val="A217"/>
      <sheetName val="A222"/>
      <sheetName val="A220"/>
      <sheetName val="A309"/>
      <sheetName val="A2C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alt"/>
      <sheetName val="Auswertung"/>
      <sheetName val="Pivot-Auswertung"/>
      <sheetName val="Planerliste"/>
      <sheetName val="MAE-Liste"/>
      <sheetName val="Abkürzungen"/>
      <sheetName val="Erweiterter M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BR AG</v>
          </cell>
          <cell r="E4" t="str">
            <v>BRI-SE</v>
          </cell>
          <cell r="G4" t="str">
            <v>Germany</v>
          </cell>
        </row>
        <row r="5">
          <cell r="A5" t="str">
            <v>BRI</v>
          </cell>
          <cell r="E5" t="str">
            <v>BRI-IC</v>
          </cell>
          <cell r="G5" t="str">
            <v>Europe without Germany</v>
          </cell>
        </row>
        <row r="6">
          <cell r="A6" t="str">
            <v>BRC</v>
          </cell>
          <cell r="E6" t="str">
            <v>BRI-CC</v>
          </cell>
          <cell r="G6" t="str">
            <v>Americas</v>
          </cell>
        </row>
        <row r="7">
          <cell r="A7" t="str">
            <v>BRL</v>
          </cell>
          <cell r="E7" t="str">
            <v>BRI-IP</v>
          </cell>
          <cell r="G7" t="str">
            <v>Asia / Pacific</v>
          </cell>
        </row>
        <row r="8">
          <cell r="A8" t="str">
            <v>BRP</v>
          </cell>
          <cell r="E8" t="str">
            <v>BRI-AB</v>
          </cell>
        </row>
        <row r="9">
          <cell r="A9" t="str">
            <v>BRS</v>
          </cell>
          <cell r="E9" t="str">
            <v>BRI-ZY</v>
          </cell>
        </row>
        <row r="10">
          <cell r="A10" t="str">
            <v>BRM</v>
          </cell>
          <cell r="E10" t="str">
            <v>BRI-Allgemein</v>
          </cell>
        </row>
        <row r="11">
          <cell r="A11" t="str">
            <v>Guss</v>
          </cell>
        </row>
        <row r="12">
          <cell r="A12" t="str">
            <v>RG / VG</v>
          </cell>
          <cell r="E12" t="str">
            <v>BRC-FU</v>
          </cell>
        </row>
        <row r="13">
          <cell r="E13" t="str">
            <v>BRC-SE</v>
          </cell>
        </row>
        <row r="14">
          <cell r="E14" t="str">
            <v>BRC-WS</v>
          </cell>
        </row>
        <row r="15">
          <cell r="E15" t="str">
            <v>BRC-AN</v>
          </cell>
        </row>
        <row r="16">
          <cell r="E16" t="str">
            <v>BRC-ST</v>
          </cell>
        </row>
        <row r="17">
          <cell r="E17" t="str">
            <v>BRC-Allgemein</v>
          </cell>
        </row>
        <row r="19">
          <cell r="E19" t="str">
            <v>BRL-LT</v>
          </cell>
        </row>
        <row r="20">
          <cell r="E20" t="str">
            <v>BRL-MT</v>
          </cell>
        </row>
        <row r="21">
          <cell r="E21" t="str">
            <v>BRL-Allgemein</v>
          </cell>
        </row>
        <row r="23">
          <cell r="E23" t="str">
            <v>BRP-VE</v>
          </cell>
        </row>
        <row r="24">
          <cell r="E24" t="str">
            <v>BRP-ZY</v>
          </cell>
        </row>
        <row r="25">
          <cell r="E25" t="str">
            <v>BRP-SA</v>
          </cell>
        </row>
        <row r="26">
          <cell r="E26" t="str">
            <v>BRP-CP</v>
          </cell>
        </row>
        <row r="27">
          <cell r="E27" t="str">
            <v>BRP-MA</v>
          </cell>
        </row>
        <row r="28">
          <cell r="E28" t="str">
            <v>BRP-KT</v>
          </cell>
        </row>
        <row r="29">
          <cell r="E29" t="str">
            <v>BRP-WE</v>
          </cell>
        </row>
        <row r="30">
          <cell r="E30" t="str">
            <v>BRP-Allgemein</v>
          </cell>
        </row>
        <row r="32">
          <cell r="E32" t="str">
            <v>BRS-SVC</v>
          </cell>
        </row>
        <row r="33">
          <cell r="E33" t="str">
            <v>BRS-SVI</v>
          </cell>
        </row>
        <row r="34">
          <cell r="E34" t="str">
            <v>BRS-SVL</v>
          </cell>
        </row>
        <row r="35">
          <cell r="E35" t="str">
            <v>BRS-SVP</v>
          </cell>
        </row>
        <row r="36">
          <cell r="E36" t="str">
            <v>BRS-Allgemein</v>
          </cell>
        </row>
        <row r="38">
          <cell r="E38" t="str">
            <v>BRM-AK</v>
          </cell>
        </row>
        <row r="39">
          <cell r="E39" t="str">
            <v>BRM-MC</v>
          </cell>
        </row>
        <row r="40">
          <cell r="E40" t="str">
            <v>BRM-AZ</v>
          </cell>
        </row>
        <row r="41">
          <cell r="E41" t="str">
            <v>BRM-ME</v>
          </cell>
        </row>
        <row r="42">
          <cell r="E42" t="str">
            <v>BRM-GT</v>
          </cell>
        </row>
        <row r="43">
          <cell r="E43" t="str">
            <v>BRM-RM</v>
          </cell>
        </row>
        <row r="44">
          <cell r="E44" t="str">
            <v>BRM-MS</v>
          </cell>
        </row>
        <row r="45">
          <cell r="E45" t="str">
            <v>BRM-Allgemein</v>
          </cell>
        </row>
        <row r="47">
          <cell r="E47" t="str">
            <v>Guss-Guss</v>
          </cell>
        </row>
      </sheetData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DCH_M"/>
      <sheetName val="DCH_I"/>
      <sheetName val="CO"/>
      <sheetName val="DR"/>
      <sheetName val="AB"/>
      <sheetName val="ZY"/>
      <sheetName val="PG_SE"/>
      <sheetName val="PG_SH"/>
      <sheetName val="PG_ZH"/>
      <sheetName val="OC"/>
      <sheetName val="HD"/>
      <sheetName val="NPB"/>
      <sheetName val="DCH"/>
      <sheetName val="Check_DCH"/>
      <sheetName val="DCL"/>
      <sheetName val="DCC"/>
      <sheetName val="DCP"/>
      <sheetName val="PB_WE"/>
      <sheetName val="PB_FG"/>
      <sheetName val="NZP"/>
      <sheetName val="TOTAL"/>
      <sheetName val="Language"/>
      <sheetName val="ForecastDevelopment"/>
      <sheetName val="LiquidityPlanning"/>
    </sheetNames>
    <sheetDataSet>
      <sheetData sheetId="0" refreshError="1">
        <row r="4">
          <cell r="I4" t="str">
            <v>Spain (incl. Goimendi)</v>
          </cell>
        </row>
        <row r="5">
          <cell r="I5" t="str">
            <v>DCES</v>
          </cell>
        </row>
        <row r="6">
          <cell r="I6">
            <v>5</v>
          </cell>
        </row>
        <row r="23">
          <cell r="E23">
            <v>0.3</v>
          </cell>
        </row>
        <row r="24">
          <cell r="D24">
            <v>0.08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_Summary"/>
      <sheetName val="YTD_Corp"/>
      <sheetName val="YTD_PB"/>
      <sheetName val="YTD_IHCM"/>
      <sheetName val="YTD_EPC"/>
      <sheetName val="YTD_LSC"/>
      <sheetName val="PD_Summary"/>
      <sheetName val="PD_Corp"/>
      <sheetName val="PD_PB"/>
      <sheetName val="PD_IHCM"/>
      <sheetName val="PD_EPC"/>
      <sheetName val="PD_LSC"/>
      <sheetName val="PD"/>
      <sheetName val="YTD"/>
      <sheetName val="BS"/>
      <sheetName val="MI_Recap"/>
      <sheetName val="Staffcost_period"/>
      <sheetName val="Staffcost_YTD"/>
      <sheetName val="G&amp;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70">
          <cell r="N370">
            <v>81650.320000000007</v>
          </cell>
        </row>
      </sheetData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>
        <row r="4">
          <cell r="B4">
            <v>2002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_TM_Lead PL"/>
      <sheetName val="Lead Schedules -&gt;"/>
      <sheetName val="Net assets_after reclas."/>
      <sheetName val="Balance sheet_after reclas."/>
      <sheetName val="Group PL_Consol."/>
      <sheetName val="Net assets_Azur vs Azur+"/>
      <sheetName val="Group PL_Azur vs Azur+"/>
      <sheetName val="Group PL_R&amp;D Changes"/>
      <sheetName val="Bewegungsbilanz"/>
      <sheetName val="BS"/>
      <sheetName val="BS Analysis -&gt;"/>
      <sheetName val="BS_Fixed assets"/>
      <sheetName val="BS_Total FA"/>
      <sheetName val="BS_Intangibles"/>
      <sheetName val="BS_Tangibles"/>
      <sheetName val="BS_Investments"/>
      <sheetName val="BS_Land&amp;Building"/>
      <sheetName val="Equity RF"/>
      <sheetName val="BS_TWC"/>
      <sheetName val="BS_TWC by country"/>
      <sheetName val="BS_Inventories"/>
      <sheetName val="BS_Inv. by country"/>
      <sheetName val="BS_TR"/>
      <sheetName val="BS_TR by country"/>
      <sheetName val="BS_TP"/>
      <sheetName val="BS_TP by country"/>
      <sheetName val="BS_TR IAP"/>
      <sheetName val="BS_TP IAP"/>
      <sheetName val="BS_Other rec. IAP"/>
      <sheetName val="BS_Other liab. IAP"/>
      <sheetName val="BS_Prov. sales agreem."/>
      <sheetName val="BS_Other receiv."/>
      <sheetName val="Other rec. by country"/>
      <sheetName val="Other rec._Prepaid exp."/>
      <sheetName val="Other rec._VAT"/>
      <sheetName val="Other rec._Other"/>
      <sheetName val="BS_Other liabilities"/>
      <sheetName val="Other liab.by country"/>
      <sheetName val="Other liab._Ad. payments"/>
      <sheetName val="Other liab._Accrued liab."/>
      <sheetName val="Other liab._Person. rel."/>
      <sheetName val="Other liab._Person. rel._Other"/>
      <sheetName val="Other liab._Financ.lease"/>
      <sheetName val="Other liab._Tax authority"/>
      <sheetName val="Other liab._Others"/>
      <sheetName val="Other liab._Pers. related"/>
      <sheetName val="Other provisions"/>
      <sheetName val="Other prov. by country"/>
      <sheetName val="Other prov._Personnel rel."/>
      <sheetName val="Other prov._Pers. adjustm."/>
      <sheetName val="Other prov._Other pers. rel."/>
      <sheetName val="Other prov._Sales rel."/>
      <sheetName val="Other prov._Tax accruals"/>
      <sheetName val="Sundry provisions"/>
      <sheetName val="Prov. labour agreem."/>
      <sheetName val="Prov. part-time retirem."/>
      <sheetName val="Warranty commit. general"/>
      <sheetName val="Warranty commit.specific"/>
      <sheetName val="Pension prov."/>
      <sheetName val="Net financial position"/>
      <sheetName val="Net financial position II"/>
      <sheetName val="Off balance sheet"/>
      <sheetName val="PL Analysis -&gt;"/>
      <sheetName val="PL_Overview"/>
      <sheetName val="PL_Overview II"/>
      <sheetName val="PL_Top Customer"/>
      <sheetName val="PL_Top Supplier"/>
      <sheetName val="PL_Sales 3rd"/>
      <sheetName val="PL_Total sales"/>
      <sheetName val="COS"/>
      <sheetName val="COS_Material"/>
      <sheetName val="COS_Personal"/>
      <sheetName val="COS_Other"/>
      <sheetName val="COS_IT"/>
      <sheetName val="S&amp;D costs"/>
      <sheetName val="S&amp;D_Personnel exp."/>
      <sheetName val="S&amp;D Warranty"/>
      <sheetName val="S&amp;D IT"/>
      <sheetName val="S&amp;D Other"/>
      <sheetName val="Admin costs"/>
      <sheetName val="Admin_Personnel"/>
      <sheetName val="Admin_IT"/>
      <sheetName val="Admin_Consulting"/>
      <sheetName val="Admin_Other"/>
      <sheetName val="Develop. costs"/>
      <sheetName val="Develop. costs_Personel"/>
      <sheetName val="Develop. costs_Material"/>
      <sheetName val="Develop. costs_extDev"/>
      <sheetName val="Develop. costs_License"/>
      <sheetName val="Develop. costs_other"/>
      <sheetName val="Develop. costs_Deprec"/>
      <sheetName val="Develop. costs_IT"/>
      <sheetName val="Other costs"/>
      <sheetName val="Other costs_Bad debt"/>
      <sheetName val="Other costs_other"/>
      <sheetName val="Other costs_FX"/>
      <sheetName val="Other costs_Disposal"/>
      <sheetName val="Gross profit"/>
      <sheetName val="EBIT"/>
      <sheetName val="EBITDA"/>
      <sheetName val="Depreciation"/>
      <sheetName val="Pension interest"/>
      <sheetName val="Vergleich 2011FC_Actual"/>
      <sheetName val="Lead PL_Group"/>
      <sheetName val="Lead PL_by Entity _2008"/>
      <sheetName val="Lead PL_by Entity _2009"/>
      <sheetName val="Lead PL_by Entity _2010"/>
      <sheetName val="Lead PL_by Entity _YTD_08_11"/>
      <sheetName val="Lead PL_by Entity _V Ist 2011"/>
      <sheetName val="Lead PL_by Entity _2012"/>
      <sheetName val="Lead PL_by Entity _2013"/>
      <sheetName val="Lead BS_Group"/>
      <sheetName val="Lead BS_by Entity _2008"/>
      <sheetName val="Lead BS_by Entity _2009"/>
      <sheetName val="Lead BS_by Entity _2010"/>
      <sheetName val="Lead BS_by Entity _YTD 08_11"/>
      <sheetName val="Lead BS_by Entity _V Ist 2011"/>
      <sheetName val="Lead BS_by Entity _2012"/>
      <sheetName val="Lead BS_by Entity _2013"/>
      <sheetName val="_TM_PL2-Sales_DCxx"/>
      <sheetName val="PL2-Sales_DCxx"/>
      <sheetName val="PL2-Sales_by Entity_2008"/>
      <sheetName val="PL2-Sales_by Entity_2009"/>
      <sheetName val="PL2-Sales_by Entity_2010"/>
      <sheetName val="PL2-Sales_by Entity_YTD_08_11"/>
      <sheetName val="PL2-Sales_by Entity_V Ist 2011"/>
      <sheetName val="PL2-Sales_by Entity_2012"/>
      <sheetName val="PL2-Sales_by Entity_2013"/>
      <sheetName val="PL3-CoS_DCxx"/>
      <sheetName val="PL3-CoS_by Entity_2008"/>
      <sheetName val="PL3-CoS_by Entity_2009"/>
      <sheetName val="PL3-CoS_by Entity_2010"/>
      <sheetName val="PL3-CoS_by Entity_YTD_08_11"/>
      <sheetName val="PL3-CoS_by Entity_V Ist 2011"/>
      <sheetName val="PL3-CoS_by Entity_2012"/>
      <sheetName val="PL3-CoS_by Entity_2013"/>
      <sheetName val="PL4-S&amp;D_DCxx"/>
      <sheetName val="PL4-S&amp;D_by Entity_2008"/>
      <sheetName val="PL4-S&amp;D_by Entity_2009"/>
      <sheetName val="PL4-S&amp;D_by Entity_2010"/>
      <sheetName val="PL4-S&amp;D_by Entity_V Ist 2011"/>
      <sheetName val="PL4-S&amp;D_by Entity_2012"/>
      <sheetName val="PL4-S&amp;D_by Entity_2013"/>
      <sheetName val="PL5-Admin_DCxx"/>
      <sheetName val="PL5-Admin_by Entity_2008"/>
      <sheetName val="PL5-Admin_by Entity_2009"/>
      <sheetName val="PL5-Admin_by Entity_2010"/>
      <sheetName val="PL5-Admin_by Entity_YTD_08_11"/>
      <sheetName val="PL5-Admin_by Entity_V Ist 2011"/>
      <sheetName val="PL5-Admin_by Entity_2012"/>
      <sheetName val="PL5-Admin_by Entity_2013"/>
      <sheetName val="PL6-Development_DCxx"/>
      <sheetName val="PL6-Develop_by Ent_2008"/>
      <sheetName val="PL6-Develop_by Ent_2009"/>
      <sheetName val="PL6-Develop_by Ent_2010"/>
      <sheetName val="PL6-Develop_by Ent_YTD_08_11"/>
      <sheetName val="PL6-Develop_by Ent_V Ist 2011"/>
      <sheetName val="PL6-Develop_by Ent_2012"/>
      <sheetName val="PL6-Develop_by Ent_2013"/>
      <sheetName val="PL7-Other_DCxx"/>
      <sheetName val="PL7-Other_by Entity_2008"/>
      <sheetName val="PL7-Other_by Entity_2009"/>
      <sheetName val="PL7-Other_by Entity_2010"/>
      <sheetName val="PL7-Other_by Entity_YTD_08_11"/>
      <sheetName val="PL7-Other_by Entity_V Ist 2011"/>
      <sheetName val="PL7-Other_by Entity_2012"/>
      <sheetName val="PL7-Other_by Entity_2013"/>
      <sheetName val="Bridge"/>
      <sheetName val="--&gt; INPUT sheets"/>
      <sheetName val="IS_2008"/>
      <sheetName val="IS_2009"/>
      <sheetName val="IS_2010"/>
      <sheetName val="IS_YTD_08_11"/>
      <sheetName val="IS_V Ist 2011"/>
      <sheetName val="IS_2012"/>
      <sheetName val="IS_2013"/>
      <sheetName val="BS_ISt 2008"/>
      <sheetName val="BS_ISt 2009"/>
      <sheetName val="BS_ISt 2010"/>
      <sheetName val="BS_YTD 08_11"/>
      <sheetName val="BS_V Ist 2011"/>
      <sheetName val="BS_2012"/>
      <sheetName val="BS_2013"/>
      <sheetName val="Other prov._Pers. adjustm. (2)"/>
      <sheetName val="PL_Adj._EBIT"/>
      <sheetName val="Net tax position"/>
      <sheetName val="Bridg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5">
          <cell r="B15">
            <v>5652.963041381071</v>
          </cell>
        </row>
      </sheetData>
      <sheetData sheetId="52"/>
      <sheetData sheetId="53"/>
      <sheetData sheetId="54">
        <row r="19">
          <cell r="B19">
            <v>5652.963041381071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16">
          <cell r="B16">
            <v>-956.94943678974357</v>
          </cell>
        </row>
      </sheetData>
      <sheetData sheetId="88"/>
      <sheetData sheetId="89"/>
      <sheetData sheetId="90"/>
      <sheetData sheetId="91"/>
      <sheetData sheetId="92">
        <row r="16">
          <cell r="B16">
            <v>-956.94943678974357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8">
          <cell r="B8">
            <v>415538.31597215188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4">
          <cell r="B14">
            <v>-2686.987914215214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>
        <row r="15">
          <cell r="B15">
            <v>-4310.4845016373756</v>
          </cell>
        </row>
      </sheetData>
      <sheetData sheetId="138">
        <row r="8">
          <cell r="AT8">
            <v>-47640.93529715421</v>
          </cell>
        </row>
      </sheetData>
      <sheetData sheetId="139">
        <row r="8">
          <cell r="AT8">
            <v>-44616.968951503739</v>
          </cell>
        </row>
      </sheetData>
      <sheetData sheetId="140">
        <row r="8">
          <cell r="AT8">
            <v>-46114.784724083846</v>
          </cell>
        </row>
      </sheetData>
      <sheetData sheetId="141">
        <row r="8">
          <cell r="AT8">
            <v>-43656.795031659523</v>
          </cell>
        </row>
      </sheetData>
      <sheetData sheetId="142">
        <row r="8">
          <cell r="AT8">
            <v>-44093.432883617716</v>
          </cell>
        </row>
      </sheetData>
      <sheetData sheetId="143">
        <row r="8">
          <cell r="AT8">
            <v>-45385.696006591941</v>
          </cell>
        </row>
      </sheetData>
      <sheetData sheetId="144">
        <row r="12">
          <cell r="B12">
            <v>-2025.7148389207787</v>
          </cell>
        </row>
      </sheetData>
      <sheetData sheetId="145">
        <row r="8">
          <cell r="AT8">
            <v>-10293.054037701602</v>
          </cell>
        </row>
      </sheetData>
      <sheetData sheetId="146">
        <row r="8">
          <cell r="AT8">
            <v>-9367.4085885018194</v>
          </cell>
        </row>
      </sheetData>
      <sheetData sheetId="147">
        <row r="8">
          <cell r="AT8">
            <v>-10333.628298376263</v>
          </cell>
        </row>
      </sheetData>
      <sheetData sheetId="148">
        <row r="8">
          <cell r="AT8">
            <v>-6836.9983450040709</v>
          </cell>
        </row>
      </sheetData>
      <sheetData sheetId="149">
        <row r="8">
          <cell r="AT8">
            <v>-10553.113840846521</v>
          </cell>
        </row>
      </sheetData>
      <sheetData sheetId="150">
        <row r="8">
          <cell r="AT8">
            <v>-9743.7536707469117</v>
          </cell>
        </row>
      </sheetData>
      <sheetData sheetId="151">
        <row r="4">
          <cell r="B4">
            <v>1</v>
          </cell>
        </row>
      </sheetData>
      <sheetData sheetId="152">
        <row r="15">
          <cell r="B15">
            <v>-877.09010248202446</v>
          </cell>
        </row>
      </sheetData>
      <sheetData sheetId="153">
        <row r="8">
          <cell r="AT8">
            <v>-14602.268073130414</v>
          </cell>
        </row>
      </sheetData>
      <sheetData sheetId="154">
        <row r="8">
          <cell r="AT8">
            <v>-14958.639606488419</v>
          </cell>
        </row>
      </sheetData>
      <sheetData sheetId="155">
        <row r="4">
          <cell r="B4">
            <v>1</v>
          </cell>
        </row>
      </sheetData>
      <sheetData sheetId="156">
        <row r="8">
          <cell r="AT8">
            <v>-9938.7912866203005</v>
          </cell>
        </row>
      </sheetData>
      <sheetData sheetId="157">
        <row r="8">
          <cell r="AT8">
            <v>-16299.614627689405</v>
          </cell>
        </row>
      </sheetData>
      <sheetData sheetId="158">
        <row r="8">
          <cell r="AT8">
            <v>-16159.876220473965</v>
          </cell>
        </row>
      </sheetData>
      <sheetData sheetId="159">
        <row r="8">
          <cell r="AT8">
            <v>-16574.943186691864</v>
          </cell>
        </row>
      </sheetData>
      <sheetData sheetId="160"/>
      <sheetData sheetId="161">
        <row r="8">
          <cell r="AT8">
            <v>-436.69006827633052</v>
          </cell>
        </row>
      </sheetData>
      <sheetData sheetId="162">
        <row r="8">
          <cell r="AT8">
            <v>618.2789707190077</v>
          </cell>
        </row>
      </sheetData>
      <sheetData sheetId="163">
        <row r="8">
          <cell r="AT8">
            <v>498.21585356437004</v>
          </cell>
        </row>
      </sheetData>
      <sheetData sheetId="164">
        <row r="8">
          <cell r="AT8">
            <v>-23.971954404012308</v>
          </cell>
        </row>
      </sheetData>
      <sheetData sheetId="165">
        <row r="8">
          <cell r="AT8">
            <v>123.96035609177437</v>
          </cell>
        </row>
      </sheetData>
      <sheetData sheetId="166">
        <row r="8">
          <cell r="AT8">
            <v>-170.37733391225277</v>
          </cell>
        </row>
      </sheetData>
      <sheetData sheetId="167" refreshError="1"/>
      <sheetData sheetId="168" refreshError="1">
        <row r="4">
          <cell r="B4">
            <v>1</v>
          </cell>
          <cell r="D4">
            <v>0</v>
          </cell>
          <cell r="E4" t="str">
            <v/>
          </cell>
          <cell r="F4" t="b">
            <v>0</v>
          </cell>
          <cell r="G4" t="b">
            <v>0</v>
          </cell>
          <cell r="H4" t="b">
            <v>0</v>
          </cell>
          <cell r="I4">
            <v>0</v>
          </cell>
          <cell r="J4" t="b">
            <v>0</v>
          </cell>
          <cell r="K4" t="b">
            <v>0</v>
          </cell>
          <cell r="L4">
            <v>0</v>
          </cell>
          <cell r="M4" t="b">
            <v>0</v>
          </cell>
          <cell r="N4" t="b">
            <v>0</v>
          </cell>
          <cell r="O4">
            <v>0</v>
          </cell>
          <cell r="P4" t="b">
            <v>0</v>
          </cell>
          <cell r="Q4" t="b">
            <v>0</v>
          </cell>
          <cell r="R4" t="b">
            <v>0</v>
          </cell>
          <cell r="S4">
            <v>0</v>
          </cell>
          <cell r="T4" t="b">
            <v>0</v>
          </cell>
          <cell r="U4">
            <v>0</v>
          </cell>
          <cell r="V4" t="b">
            <v>0</v>
          </cell>
          <cell r="W4">
            <v>0</v>
          </cell>
        </row>
        <row r="5">
          <cell r="B5">
            <v>2</v>
          </cell>
          <cell r="D5">
            <v>0</v>
          </cell>
          <cell r="E5" t="str">
            <v/>
          </cell>
          <cell r="F5" t="b">
            <v>0</v>
          </cell>
          <cell r="G5" t="b">
            <v>0</v>
          </cell>
          <cell r="H5" t="b">
            <v>0</v>
          </cell>
          <cell r="I5">
            <v>0</v>
          </cell>
          <cell r="J5" t="b">
            <v>0</v>
          </cell>
          <cell r="K5" t="b">
            <v>0</v>
          </cell>
          <cell r="L5">
            <v>0</v>
          </cell>
          <cell r="M5" t="b">
            <v>0</v>
          </cell>
          <cell r="N5" t="b">
            <v>0</v>
          </cell>
          <cell r="O5">
            <v>0</v>
          </cell>
          <cell r="P5" t="b">
            <v>0</v>
          </cell>
          <cell r="Q5" t="b">
            <v>0</v>
          </cell>
          <cell r="R5" t="b">
            <v>0</v>
          </cell>
          <cell r="S5">
            <v>0</v>
          </cell>
          <cell r="T5" t="b">
            <v>0</v>
          </cell>
          <cell r="U5">
            <v>0</v>
          </cell>
          <cell r="V5" t="b">
            <v>0</v>
          </cell>
          <cell r="W5">
            <v>0</v>
          </cell>
        </row>
        <row r="6">
          <cell r="B6">
            <v>3</v>
          </cell>
          <cell r="D6">
            <v>0</v>
          </cell>
          <cell r="E6" t="str">
            <v/>
          </cell>
          <cell r="F6" t="b">
            <v>0</v>
          </cell>
          <cell r="G6" t="b">
            <v>0</v>
          </cell>
          <cell r="H6" t="b">
            <v>0</v>
          </cell>
          <cell r="I6">
            <v>0</v>
          </cell>
          <cell r="J6" t="b">
            <v>0</v>
          </cell>
          <cell r="K6" t="b">
            <v>0</v>
          </cell>
          <cell r="L6">
            <v>0</v>
          </cell>
          <cell r="M6" t="b">
            <v>0</v>
          </cell>
          <cell r="N6" t="b">
            <v>0</v>
          </cell>
          <cell r="O6">
            <v>0</v>
          </cell>
          <cell r="P6" t="b">
            <v>0</v>
          </cell>
          <cell r="Q6" t="b">
            <v>0</v>
          </cell>
          <cell r="R6" t="b">
            <v>0</v>
          </cell>
          <cell r="S6">
            <v>0</v>
          </cell>
          <cell r="T6" t="b">
            <v>0</v>
          </cell>
          <cell r="U6">
            <v>0</v>
          </cell>
          <cell r="V6" t="b">
            <v>0</v>
          </cell>
          <cell r="W6">
            <v>0</v>
          </cell>
        </row>
        <row r="7">
          <cell r="B7">
            <v>4</v>
          </cell>
          <cell r="D7">
            <v>0</v>
          </cell>
          <cell r="E7" t="str">
            <v/>
          </cell>
          <cell r="F7" t="b">
            <v>0</v>
          </cell>
          <cell r="G7" t="b">
            <v>0</v>
          </cell>
          <cell r="H7" t="b">
            <v>0</v>
          </cell>
          <cell r="I7">
            <v>0</v>
          </cell>
          <cell r="J7" t="b">
            <v>0</v>
          </cell>
          <cell r="K7" t="b">
            <v>0</v>
          </cell>
          <cell r="L7">
            <v>0</v>
          </cell>
          <cell r="M7" t="b">
            <v>0</v>
          </cell>
          <cell r="N7" t="b">
            <v>0</v>
          </cell>
          <cell r="O7">
            <v>0</v>
          </cell>
          <cell r="P7" t="b">
            <v>0</v>
          </cell>
          <cell r="Q7" t="b">
            <v>0</v>
          </cell>
          <cell r="R7" t="b">
            <v>0</v>
          </cell>
          <cell r="S7">
            <v>0</v>
          </cell>
          <cell r="T7" t="b">
            <v>0</v>
          </cell>
          <cell r="U7">
            <v>0</v>
          </cell>
          <cell r="V7" t="b">
            <v>0</v>
          </cell>
          <cell r="W7">
            <v>0</v>
          </cell>
        </row>
        <row r="8">
          <cell r="B8">
            <v>5</v>
          </cell>
          <cell r="D8">
            <v>0</v>
          </cell>
          <cell r="E8" t="str">
            <v/>
          </cell>
          <cell r="F8" t="b">
            <v>0</v>
          </cell>
          <cell r="G8" t="b">
            <v>0</v>
          </cell>
          <cell r="H8" t="b">
            <v>0</v>
          </cell>
          <cell r="I8">
            <v>0</v>
          </cell>
          <cell r="J8" t="b">
            <v>0</v>
          </cell>
          <cell r="K8" t="b">
            <v>0</v>
          </cell>
          <cell r="L8">
            <v>0</v>
          </cell>
          <cell r="M8" t="b">
            <v>0</v>
          </cell>
          <cell r="N8" t="b">
            <v>0</v>
          </cell>
          <cell r="O8">
            <v>0</v>
          </cell>
          <cell r="P8" t="b">
            <v>0</v>
          </cell>
          <cell r="Q8" t="b">
            <v>0</v>
          </cell>
          <cell r="R8" t="b">
            <v>0</v>
          </cell>
          <cell r="S8">
            <v>0</v>
          </cell>
          <cell r="T8" t="b">
            <v>0</v>
          </cell>
          <cell r="U8">
            <v>0</v>
          </cell>
          <cell r="V8" t="b">
            <v>0</v>
          </cell>
          <cell r="W8">
            <v>0</v>
          </cell>
        </row>
        <row r="9">
          <cell r="B9">
            <v>6</v>
          </cell>
          <cell r="D9">
            <v>0</v>
          </cell>
          <cell r="E9" t="str">
            <v/>
          </cell>
          <cell r="F9" t="b">
            <v>0</v>
          </cell>
          <cell r="G9" t="b">
            <v>0</v>
          </cell>
          <cell r="H9" t="b">
            <v>0</v>
          </cell>
          <cell r="I9">
            <v>0</v>
          </cell>
          <cell r="J9" t="b">
            <v>0</v>
          </cell>
          <cell r="K9" t="b">
            <v>0</v>
          </cell>
          <cell r="L9">
            <v>0</v>
          </cell>
          <cell r="M9" t="b">
            <v>0</v>
          </cell>
          <cell r="N9" t="b">
            <v>0</v>
          </cell>
          <cell r="O9">
            <v>0</v>
          </cell>
          <cell r="P9" t="b">
            <v>0</v>
          </cell>
          <cell r="Q9" t="b">
            <v>0</v>
          </cell>
          <cell r="R9" t="b">
            <v>0</v>
          </cell>
          <cell r="S9">
            <v>0</v>
          </cell>
          <cell r="T9" t="b">
            <v>0</v>
          </cell>
          <cell r="U9">
            <v>0</v>
          </cell>
          <cell r="V9" t="b">
            <v>0</v>
          </cell>
          <cell r="W9">
            <v>0</v>
          </cell>
        </row>
        <row r="10">
          <cell r="B10">
            <v>7</v>
          </cell>
          <cell r="D10">
            <v>0</v>
          </cell>
          <cell r="E10" t="str">
            <v/>
          </cell>
          <cell r="F10" t="b">
            <v>0</v>
          </cell>
          <cell r="G10" t="b">
            <v>0</v>
          </cell>
          <cell r="H10" t="b">
            <v>0</v>
          </cell>
          <cell r="I10">
            <v>0</v>
          </cell>
          <cell r="J10" t="b">
            <v>0</v>
          </cell>
          <cell r="K10" t="b">
            <v>0</v>
          </cell>
          <cell r="L10">
            <v>0</v>
          </cell>
          <cell r="M10" t="b">
            <v>0</v>
          </cell>
          <cell r="N10" t="b">
            <v>0</v>
          </cell>
          <cell r="O10">
            <v>0</v>
          </cell>
          <cell r="P10" t="b">
            <v>0</v>
          </cell>
          <cell r="Q10" t="b">
            <v>0</v>
          </cell>
          <cell r="R10" t="b">
            <v>0</v>
          </cell>
          <cell r="S10">
            <v>0</v>
          </cell>
          <cell r="T10" t="b">
            <v>0</v>
          </cell>
          <cell r="U10">
            <v>0</v>
          </cell>
          <cell r="V10" t="b">
            <v>0</v>
          </cell>
          <cell r="W10">
            <v>0</v>
          </cell>
        </row>
        <row r="11">
          <cell r="B11">
            <v>8</v>
          </cell>
          <cell r="D11">
            <v>0</v>
          </cell>
          <cell r="E11" t="str">
            <v/>
          </cell>
          <cell r="F11" t="b">
            <v>0</v>
          </cell>
          <cell r="G11" t="b">
            <v>0</v>
          </cell>
          <cell r="H11" t="b">
            <v>0</v>
          </cell>
          <cell r="I11">
            <v>0</v>
          </cell>
          <cell r="J11" t="b">
            <v>0</v>
          </cell>
          <cell r="K11" t="b">
            <v>0</v>
          </cell>
          <cell r="L11">
            <v>0</v>
          </cell>
          <cell r="M11" t="b">
            <v>0</v>
          </cell>
          <cell r="N11" t="b">
            <v>0</v>
          </cell>
          <cell r="O11">
            <v>0</v>
          </cell>
          <cell r="P11" t="b">
            <v>0</v>
          </cell>
          <cell r="Q11" t="b">
            <v>0</v>
          </cell>
          <cell r="R11" t="b">
            <v>0</v>
          </cell>
          <cell r="S11">
            <v>0</v>
          </cell>
          <cell r="T11" t="b">
            <v>0</v>
          </cell>
          <cell r="U11">
            <v>0</v>
          </cell>
          <cell r="V11" t="b">
            <v>0</v>
          </cell>
          <cell r="W11">
            <v>0</v>
          </cell>
        </row>
        <row r="13">
          <cell r="B13">
            <v>1</v>
          </cell>
          <cell r="D13">
            <v>0</v>
          </cell>
          <cell r="E13" t="str">
            <v/>
          </cell>
          <cell r="F13" t="b">
            <v>0</v>
          </cell>
          <cell r="G13" t="b">
            <v>0</v>
          </cell>
          <cell r="H13" t="b">
            <v>0</v>
          </cell>
          <cell r="I13">
            <v>0</v>
          </cell>
          <cell r="J13" t="b">
            <v>0</v>
          </cell>
          <cell r="K13" t="b">
            <v>0</v>
          </cell>
          <cell r="L13">
            <v>0</v>
          </cell>
          <cell r="M13" t="b">
            <v>0</v>
          </cell>
          <cell r="N13" t="b">
            <v>0</v>
          </cell>
          <cell r="O13">
            <v>0</v>
          </cell>
          <cell r="P13" t="b">
            <v>0</v>
          </cell>
          <cell r="Q13" t="b">
            <v>0</v>
          </cell>
          <cell r="R13" t="b">
            <v>0</v>
          </cell>
          <cell r="S13">
            <v>0</v>
          </cell>
          <cell r="T13" t="b">
            <v>0</v>
          </cell>
          <cell r="U13">
            <v>0</v>
          </cell>
          <cell r="V13" t="b">
            <v>0</v>
          </cell>
          <cell r="W13">
            <v>0</v>
          </cell>
        </row>
        <row r="14">
          <cell r="B14">
            <v>2</v>
          </cell>
          <cell r="D14">
            <v>0</v>
          </cell>
          <cell r="E14" t="str">
            <v/>
          </cell>
          <cell r="F14" t="b">
            <v>0</v>
          </cell>
          <cell r="G14" t="b">
            <v>0</v>
          </cell>
          <cell r="H14" t="b">
            <v>0</v>
          </cell>
          <cell r="I14">
            <v>0</v>
          </cell>
          <cell r="J14" t="b">
            <v>0</v>
          </cell>
          <cell r="K14" t="b">
            <v>0</v>
          </cell>
          <cell r="L14">
            <v>0</v>
          </cell>
          <cell r="M14" t="b">
            <v>0</v>
          </cell>
          <cell r="N14" t="b">
            <v>0</v>
          </cell>
          <cell r="O14">
            <v>0</v>
          </cell>
          <cell r="P14" t="b">
            <v>0</v>
          </cell>
          <cell r="Q14" t="b">
            <v>0</v>
          </cell>
          <cell r="R14" t="b">
            <v>0</v>
          </cell>
          <cell r="S14">
            <v>0</v>
          </cell>
          <cell r="T14" t="b">
            <v>0</v>
          </cell>
          <cell r="U14">
            <v>0</v>
          </cell>
          <cell r="V14" t="b">
            <v>0</v>
          </cell>
          <cell r="W14">
            <v>0</v>
          </cell>
        </row>
        <row r="15">
          <cell r="B15">
            <v>3</v>
          </cell>
          <cell r="D15">
            <v>0</v>
          </cell>
          <cell r="E15" t="str">
            <v/>
          </cell>
          <cell r="F15" t="b">
            <v>0</v>
          </cell>
          <cell r="G15" t="b">
            <v>0</v>
          </cell>
          <cell r="H15" t="b">
            <v>0</v>
          </cell>
          <cell r="I15">
            <v>0</v>
          </cell>
          <cell r="J15" t="b">
            <v>0</v>
          </cell>
          <cell r="K15" t="b">
            <v>0</v>
          </cell>
          <cell r="L15">
            <v>0</v>
          </cell>
          <cell r="M15" t="b">
            <v>0</v>
          </cell>
          <cell r="N15" t="b">
            <v>0</v>
          </cell>
          <cell r="O15">
            <v>0</v>
          </cell>
          <cell r="P15" t="b">
            <v>0</v>
          </cell>
          <cell r="Q15" t="b">
            <v>0</v>
          </cell>
          <cell r="R15" t="b">
            <v>0</v>
          </cell>
          <cell r="S15">
            <v>0</v>
          </cell>
          <cell r="T15" t="b">
            <v>0</v>
          </cell>
          <cell r="U15">
            <v>0</v>
          </cell>
          <cell r="V15" t="b">
            <v>0</v>
          </cell>
          <cell r="W15">
            <v>0</v>
          </cell>
        </row>
        <row r="16">
          <cell r="B16">
            <v>4</v>
          </cell>
          <cell r="D16">
            <v>0</v>
          </cell>
          <cell r="E16" t="str">
            <v/>
          </cell>
          <cell r="F16" t="b">
            <v>0</v>
          </cell>
          <cell r="G16" t="b">
            <v>0</v>
          </cell>
          <cell r="H16" t="b">
            <v>0</v>
          </cell>
          <cell r="I16">
            <v>0</v>
          </cell>
          <cell r="J16" t="b">
            <v>0</v>
          </cell>
          <cell r="K16" t="b">
            <v>0</v>
          </cell>
          <cell r="L16">
            <v>0</v>
          </cell>
          <cell r="M16" t="b">
            <v>0</v>
          </cell>
          <cell r="N16" t="b">
            <v>0</v>
          </cell>
          <cell r="O16">
            <v>0</v>
          </cell>
          <cell r="P16" t="b">
            <v>0</v>
          </cell>
          <cell r="Q16" t="b">
            <v>0</v>
          </cell>
          <cell r="R16" t="b">
            <v>0</v>
          </cell>
          <cell r="S16">
            <v>0</v>
          </cell>
          <cell r="T16" t="b">
            <v>0</v>
          </cell>
          <cell r="U16">
            <v>0</v>
          </cell>
          <cell r="V16" t="b">
            <v>0</v>
          </cell>
          <cell r="W16">
            <v>0</v>
          </cell>
        </row>
        <row r="17">
          <cell r="B17">
            <v>5</v>
          </cell>
          <cell r="D17">
            <v>0</v>
          </cell>
          <cell r="E17" t="str">
            <v/>
          </cell>
          <cell r="F17" t="b">
            <v>0</v>
          </cell>
          <cell r="G17" t="b">
            <v>0</v>
          </cell>
          <cell r="H17" t="b">
            <v>0</v>
          </cell>
          <cell r="I17">
            <v>0</v>
          </cell>
          <cell r="J17" t="b">
            <v>0</v>
          </cell>
          <cell r="K17" t="b">
            <v>0</v>
          </cell>
          <cell r="L17">
            <v>0</v>
          </cell>
          <cell r="M17" t="b">
            <v>0</v>
          </cell>
          <cell r="N17" t="b">
            <v>0</v>
          </cell>
          <cell r="O17">
            <v>0</v>
          </cell>
          <cell r="P17" t="b">
            <v>0</v>
          </cell>
          <cell r="Q17" t="b">
            <v>0</v>
          </cell>
          <cell r="R17" t="b">
            <v>0</v>
          </cell>
          <cell r="S17">
            <v>0</v>
          </cell>
          <cell r="T17" t="b">
            <v>0</v>
          </cell>
          <cell r="U17">
            <v>0</v>
          </cell>
          <cell r="V17" t="b">
            <v>0</v>
          </cell>
          <cell r="W17">
            <v>0</v>
          </cell>
        </row>
        <row r="18">
          <cell r="B18">
            <v>6</v>
          </cell>
          <cell r="D18">
            <v>0</v>
          </cell>
          <cell r="E18" t="str">
            <v/>
          </cell>
          <cell r="F18" t="b">
            <v>0</v>
          </cell>
          <cell r="G18" t="b">
            <v>0</v>
          </cell>
          <cell r="H18" t="b">
            <v>0</v>
          </cell>
          <cell r="I18">
            <v>0</v>
          </cell>
          <cell r="J18" t="b">
            <v>0</v>
          </cell>
          <cell r="K18" t="b">
            <v>0</v>
          </cell>
          <cell r="L18">
            <v>0</v>
          </cell>
          <cell r="M18" t="b">
            <v>0</v>
          </cell>
          <cell r="N18" t="b">
            <v>0</v>
          </cell>
          <cell r="O18">
            <v>0</v>
          </cell>
          <cell r="P18" t="b">
            <v>0</v>
          </cell>
          <cell r="Q18" t="b">
            <v>0</v>
          </cell>
          <cell r="R18" t="b">
            <v>0</v>
          </cell>
          <cell r="S18">
            <v>0</v>
          </cell>
          <cell r="T18" t="b">
            <v>0</v>
          </cell>
          <cell r="U18">
            <v>0</v>
          </cell>
          <cell r="V18" t="b">
            <v>0</v>
          </cell>
          <cell r="W18">
            <v>0</v>
          </cell>
        </row>
        <row r="19">
          <cell r="B19">
            <v>7</v>
          </cell>
          <cell r="D19">
            <v>0</v>
          </cell>
          <cell r="E19" t="str">
            <v/>
          </cell>
          <cell r="F19" t="b">
            <v>0</v>
          </cell>
          <cell r="G19" t="b">
            <v>0</v>
          </cell>
          <cell r="H19" t="b">
            <v>0</v>
          </cell>
          <cell r="I19">
            <v>0</v>
          </cell>
          <cell r="J19" t="b">
            <v>0</v>
          </cell>
          <cell r="K19" t="b">
            <v>0</v>
          </cell>
          <cell r="L19">
            <v>0</v>
          </cell>
          <cell r="M19" t="b">
            <v>0</v>
          </cell>
          <cell r="N19" t="b">
            <v>0</v>
          </cell>
          <cell r="O19">
            <v>0</v>
          </cell>
          <cell r="P19" t="b">
            <v>0</v>
          </cell>
          <cell r="Q19" t="b">
            <v>0</v>
          </cell>
          <cell r="R19" t="b">
            <v>0</v>
          </cell>
          <cell r="S19">
            <v>0</v>
          </cell>
          <cell r="T19" t="b">
            <v>0</v>
          </cell>
          <cell r="U19">
            <v>0</v>
          </cell>
          <cell r="V19" t="b">
            <v>0</v>
          </cell>
          <cell r="W19">
            <v>0</v>
          </cell>
        </row>
        <row r="20">
          <cell r="B20">
            <v>8</v>
          </cell>
          <cell r="D20">
            <v>0</v>
          </cell>
          <cell r="E20" t="str">
            <v/>
          </cell>
          <cell r="F20" t="b">
            <v>0</v>
          </cell>
          <cell r="G20" t="b">
            <v>0</v>
          </cell>
          <cell r="H20" t="b">
            <v>0</v>
          </cell>
          <cell r="I20">
            <v>0</v>
          </cell>
          <cell r="J20" t="b">
            <v>0</v>
          </cell>
          <cell r="K20" t="b">
            <v>0</v>
          </cell>
          <cell r="L20">
            <v>0</v>
          </cell>
          <cell r="M20" t="b">
            <v>0</v>
          </cell>
          <cell r="N20" t="b">
            <v>0</v>
          </cell>
          <cell r="O20">
            <v>0</v>
          </cell>
          <cell r="P20" t="b">
            <v>0</v>
          </cell>
          <cell r="Q20" t="b">
            <v>0</v>
          </cell>
          <cell r="R20" t="b">
            <v>0</v>
          </cell>
          <cell r="S20">
            <v>0</v>
          </cell>
          <cell r="T20" t="b">
            <v>0</v>
          </cell>
          <cell r="U20">
            <v>0</v>
          </cell>
          <cell r="V20" t="b">
            <v>0</v>
          </cell>
          <cell r="W20">
            <v>0</v>
          </cell>
        </row>
        <row r="22">
          <cell r="B22">
            <v>1</v>
          </cell>
          <cell r="D22">
            <v>0</v>
          </cell>
          <cell r="E22" t="str">
            <v/>
          </cell>
          <cell r="F22" t="b">
            <v>0</v>
          </cell>
          <cell r="G22" t="b">
            <v>0</v>
          </cell>
          <cell r="H22" t="b">
            <v>0</v>
          </cell>
          <cell r="I22">
            <v>0</v>
          </cell>
          <cell r="J22" t="b">
            <v>0</v>
          </cell>
          <cell r="K22" t="b">
            <v>0</v>
          </cell>
          <cell r="L22">
            <v>0</v>
          </cell>
          <cell r="M22" t="b">
            <v>0</v>
          </cell>
          <cell r="N22" t="b">
            <v>0</v>
          </cell>
          <cell r="O22">
            <v>0</v>
          </cell>
          <cell r="P22" t="b">
            <v>0</v>
          </cell>
          <cell r="Q22" t="b">
            <v>0</v>
          </cell>
          <cell r="R22" t="b">
            <v>0</v>
          </cell>
          <cell r="S22">
            <v>0</v>
          </cell>
          <cell r="T22" t="b">
            <v>0</v>
          </cell>
          <cell r="U22">
            <v>0</v>
          </cell>
          <cell r="V22" t="b">
            <v>0</v>
          </cell>
          <cell r="W22">
            <v>0</v>
          </cell>
        </row>
        <row r="23">
          <cell r="B23">
            <v>2</v>
          </cell>
          <cell r="D23">
            <v>0</v>
          </cell>
          <cell r="E23" t="str">
            <v/>
          </cell>
          <cell r="F23" t="b">
            <v>0</v>
          </cell>
          <cell r="G23" t="b">
            <v>0</v>
          </cell>
          <cell r="H23" t="b">
            <v>0</v>
          </cell>
          <cell r="I23">
            <v>0</v>
          </cell>
          <cell r="J23" t="b">
            <v>0</v>
          </cell>
          <cell r="K23" t="b">
            <v>0</v>
          </cell>
          <cell r="L23">
            <v>0</v>
          </cell>
          <cell r="M23" t="b">
            <v>0</v>
          </cell>
          <cell r="N23" t="b">
            <v>0</v>
          </cell>
          <cell r="O23">
            <v>0</v>
          </cell>
          <cell r="P23" t="b">
            <v>0</v>
          </cell>
          <cell r="Q23" t="b">
            <v>0</v>
          </cell>
          <cell r="R23" t="b">
            <v>0</v>
          </cell>
          <cell r="S23">
            <v>0</v>
          </cell>
          <cell r="T23" t="b">
            <v>0</v>
          </cell>
          <cell r="U23">
            <v>0</v>
          </cell>
          <cell r="V23" t="b">
            <v>0</v>
          </cell>
          <cell r="W23">
            <v>0</v>
          </cell>
        </row>
        <row r="24">
          <cell r="B24">
            <v>3</v>
          </cell>
          <cell r="D24">
            <v>0</v>
          </cell>
          <cell r="E24" t="str">
            <v/>
          </cell>
          <cell r="F24" t="b">
            <v>0</v>
          </cell>
          <cell r="G24" t="b">
            <v>0</v>
          </cell>
          <cell r="H24" t="b">
            <v>0</v>
          </cell>
          <cell r="I24">
            <v>0</v>
          </cell>
          <cell r="J24" t="b">
            <v>0</v>
          </cell>
          <cell r="K24" t="b">
            <v>0</v>
          </cell>
          <cell r="L24">
            <v>0</v>
          </cell>
          <cell r="M24" t="b">
            <v>0</v>
          </cell>
          <cell r="N24" t="b">
            <v>0</v>
          </cell>
          <cell r="O24">
            <v>0</v>
          </cell>
          <cell r="P24" t="b">
            <v>0</v>
          </cell>
          <cell r="Q24" t="b">
            <v>0</v>
          </cell>
          <cell r="R24" t="b">
            <v>0</v>
          </cell>
          <cell r="S24">
            <v>0</v>
          </cell>
          <cell r="T24" t="b">
            <v>0</v>
          </cell>
          <cell r="U24">
            <v>0</v>
          </cell>
          <cell r="V24" t="b">
            <v>0</v>
          </cell>
          <cell r="W24">
            <v>0</v>
          </cell>
        </row>
        <row r="25">
          <cell r="B25">
            <v>4</v>
          </cell>
          <cell r="D25">
            <v>0</v>
          </cell>
          <cell r="E25" t="str">
            <v/>
          </cell>
          <cell r="F25" t="b">
            <v>0</v>
          </cell>
          <cell r="G25" t="b">
            <v>0</v>
          </cell>
          <cell r="H25" t="b">
            <v>0</v>
          </cell>
          <cell r="I25">
            <v>0</v>
          </cell>
          <cell r="J25" t="b">
            <v>0</v>
          </cell>
          <cell r="K25" t="b">
            <v>0</v>
          </cell>
          <cell r="L25">
            <v>0</v>
          </cell>
          <cell r="M25" t="b">
            <v>0</v>
          </cell>
          <cell r="N25" t="b">
            <v>0</v>
          </cell>
          <cell r="O25">
            <v>0</v>
          </cell>
          <cell r="P25" t="b">
            <v>0</v>
          </cell>
          <cell r="Q25" t="b">
            <v>0</v>
          </cell>
          <cell r="R25" t="b">
            <v>0</v>
          </cell>
          <cell r="S25">
            <v>0</v>
          </cell>
          <cell r="T25" t="b">
            <v>0</v>
          </cell>
          <cell r="U25">
            <v>0</v>
          </cell>
          <cell r="V25" t="b">
            <v>0</v>
          </cell>
          <cell r="W25">
            <v>0</v>
          </cell>
        </row>
        <row r="26">
          <cell r="B26">
            <v>5</v>
          </cell>
          <cell r="D26">
            <v>0</v>
          </cell>
          <cell r="E26" t="str">
            <v/>
          </cell>
          <cell r="F26" t="b">
            <v>0</v>
          </cell>
          <cell r="G26" t="b">
            <v>0</v>
          </cell>
          <cell r="H26" t="b">
            <v>0</v>
          </cell>
          <cell r="I26">
            <v>0</v>
          </cell>
          <cell r="J26" t="b">
            <v>0</v>
          </cell>
          <cell r="K26" t="b">
            <v>0</v>
          </cell>
          <cell r="L26">
            <v>0</v>
          </cell>
          <cell r="M26" t="b">
            <v>0</v>
          </cell>
          <cell r="N26" t="b">
            <v>0</v>
          </cell>
          <cell r="O26">
            <v>0</v>
          </cell>
          <cell r="P26" t="b">
            <v>0</v>
          </cell>
          <cell r="Q26" t="b">
            <v>0</v>
          </cell>
          <cell r="R26" t="b">
            <v>0</v>
          </cell>
          <cell r="S26">
            <v>0</v>
          </cell>
          <cell r="T26" t="b">
            <v>0</v>
          </cell>
          <cell r="U26">
            <v>0</v>
          </cell>
          <cell r="V26" t="b">
            <v>0</v>
          </cell>
          <cell r="W26">
            <v>0</v>
          </cell>
        </row>
        <row r="27">
          <cell r="B27">
            <v>6</v>
          </cell>
          <cell r="D27">
            <v>0</v>
          </cell>
          <cell r="E27" t="str">
            <v/>
          </cell>
          <cell r="F27" t="b">
            <v>0</v>
          </cell>
          <cell r="G27" t="b">
            <v>0</v>
          </cell>
          <cell r="H27" t="b">
            <v>0</v>
          </cell>
          <cell r="I27">
            <v>0</v>
          </cell>
          <cell r="J27" t="b">
            <v>0</v>
          </cell>
          <cell r="K27" t="b">
            <v>0</v>
          </cell>
          <cell r="L27">
            <v>0</v>
          </cell>
          <cell r="M27" t="b">
            <v>0</v>
          </cell>
          <cell r="N27" t="b">
            <v>0</v>
          </cell>
          <cell r="O27">
            <v>0</v>
          </cell>
          <cell r="P27" t="b">
            <v>0</v>
          </cell>
          <cell r="Q27" t="b">
            <v>0</v>
          </cell>
          <cell r="R27" t="b">
            <v>0</v>
          </cell>
          <cell r="S27">
            <v>0</v>
          </cell>
          <cell r="T27" t="b">
            <v>0</v>
          </cell>
          <cell r="U27">
            <v>0</v>
          </cell>
          <cell r="V27" t="b">
            <v>0</v>
          </cell>
          <cell r="W27">
            <v>0</v>
          </cell>
        </row>
        <row r="28">
          <cell r="B28">
            <v>7</v>
          </cell>
          <cell r="D28">
            <v>0</v>
          </cell>
          <cell r="E28" t="str">
            <v/>
          </cell>
          <cell r="F28" t="b">
            <v>0</v>
          </cell>
          <cell r="G28" t="b">
            <v>0</v>
          </cell>
          <cell r="H28" t="b">
            <v>0</v>
          </cell>
          <cell r="I28">
            <v>0</v>
          </cell>
          <cell r="J28" t="b">
            <v>0</v>
          </cell>
          <cell r="K28" t="b">
            <v>0</v>
          </cell>
          <cell r="L28">
            <v>0</v>
          </cell>
          <cell r="M28" t="b">
            <v>0</v>
          </cell>
          <cell r="N28" t="b">
            <v>0</v>
          </cell>
          <cell r="O28">
            <v>0</v>
          </cell>
          <cell r="P28" t="b">
            <v>0</v>
          </cell>
          <cell r="Q28" t="b">
            <v>0</v>
          </cell>
          <cell r="R28" t="b">
            <v>0</v>
          </cell>
          <cell r="S28">
            <v>0</v>
          </cell>
          <cell r="T28" t="b">
            <v>0</v>
          </cell>
          <cell r="U28">
            <v>0</v>
          </cell>
          <cell r="V28" t="b">
            <v>0</v>
          </cell>
          <cell r="W28">
            <v>0</v>
          </cell>
        </row>
        <row r="29">
          <cell r="B29">
            <v>8</v>
          </cell>
          <cell r="D29">
            <v>0</v>
          </cell>
          <cell r="E29" t="str">
            <v/>
          </cell>
          <cell r="F29" t="b">
            <v>0</v>
          </cell>
          <cell r="G29" t="b">
            <v>0</v>
          </cell>
          <cell r="H29" t="b">
            <v>0</v>
          </cell>
          <cell r="I29">
            <v>0</v>
          </cell>
          <cell r="J29" t="b">
            <v>0</v>
          </cell>
          <cell r="K29" t="b">
            <v>0</v>
          </cell>
          <cell r="L29">
            <v>0</v>
          </cell>
          <cell r="M29" t="b">
            <v>0</v>
          </cell>
          <cell r="N29" t="b">
            <v>0</v>
          </cell>
          <cell r="O29">
            <v>0</v>
          </cell>
          <cell r="P29" t="b">
            <v>0</v>
          </cell>
          <cell r="Q29" t="b">
            <v>0</v>
          </cell>
          <cell r="R29" t="b">
            <v>0</v>
          </cell>
          <cell r="S29">
            <v>0</v>
          </cell>
          <cell r="T29" t="b">
            <v>0</v>
          </cell>
          <cell r="U29">
            <v>0</v>
          </cell>
          <cell r="V29" t="b">
            <v>0</v>
          </cell>
          <cell r="W29">
            <v>0</v>
          </cell>
        </row>
        <row r="31">
          <cell r="B31">
            <v>1</v>
          </cell>
          <cell r="D31">
            <v>0</v>
          </cell>
          <cell r="E31" t="str">
            <v/>
          </cell>
          <cell r="F31" t="b">
            <v>0</v>
          </cell>
          <cell r="G31" t="b">
            <v>0</v>
          </cell>
          <cell r="H31" t="b">
            <v>0</v>
          </cell>
          <cell r="I31">
            <v>0</v>
          </cell>
          <cell r="J31" t="b">
            <v>0</v>
          </cell>
          <cell r="K31" t="b">
            <v>0</v>
          </cell>
          <cell r="L31">
            <v>0</v>
          </cell>
          <cell r="M31" t="b">
            <v>0</v>
          </cell>
          <cell r="N31" t="b">
            <v>0</v>
          </cell>
          <cell r="O31">
            <v>0</v>
          </cell>
          <cell r="P31" t="b">
            <v>0</v>
          </cell>
          <cell r="Q31" t="b">
            <v>0</v>
          </cell>
          <cell r="R31" t="b">
            <v>0</v>
          </cell>
          <cell r="S31">
            <v>0</v>
          </cell>
          <cell r="T31" t="b">
            <v>0</v>
          </cell>
          <cell r="U31">
            <v>0</v>
          </cell>
          <cell r="V31" t="b">
            <v>0</v>
          </cell>
          <cell r="W31">
            <v>0</v>
          </cell>
        </row>
        <row r="32">
          <cell r="B32">
            <v>2</v>
          </cell>
          <cell r="D32">
            <v>0</v>
          </cell>
          <cell r="E32" t="str">
            <v/>
          </cell>
          <cell r="F32" t="b">
            <v>0</v>
          </cell>
          <cell r="G32" t="b">
            <v>0</v>
          </cell>
          <cell r="H32" t="b">
            <v>0</v>
          </cell>
          <cell r="I32">
            <v>0</v>
          </cell>
          <cell r="J32" t="b">
            <v>0</v>
          </cell>
          <cell r="K32" t="b">
            <v>0</v>
          </cell>
          <cell r="L32">
            <v>0</v>
          </cell>
          <cell r="M32" t="b">
            <v>0</v>
          </cell>
          <cell r="N32" t="b">
            <v>0</v>
          </cell>
          <cell r="O32">
            <v>0</v>
          </cell>
          <cell r="P32" t="b">
            <v>0</v>
          </cell>
          <cell r="Q32" t="b">
            <v>0</v>
          </cell>
          <cell r="R32" t="b">
            <v>0</v>
          </cell>
          <cell r="S32">
            <v>0</v>
          </cell>
          <cell r="T32" t="b">
            <v>0</v>
          </cell>
          <cell r="U32">
            <v>0</v>
          </cell>
          <cell r="V32" t="b">
            <v>0</v>
          </cell>
          <cell r="W32">
            <v>0</v>
          </cell>
        </row>
        <row r="33">
          <cell r="B33">
            <v>3</v>
          </cell>
          <cell r="D33">
            <v>0</v>
          </cell>
          <cell r="E33" t="str">
            <v/>
          </cell>
          <cell r="F33" t="b">
            <v>0</v>
          </cell>
          <cell r="G33" t="b">
            <v>0</v>
          </cell>
          <cell r="H33" t="b">
            <v>0</v>
          </cell>
          <cell r="I33">
            <v>0</v>
          </cell>
          <cell r="J33" t="b">
            <v>0</v>
          </cell>
          <cell r="K33" t="b">
            <v>0</v>
          </cell>
          <cell r="L33">
            <v>0</v>
          </cell>
          <cell r="M33" t="b">
            <v>0</v>
          </cell>
          <cell r="N33" t="b">
            <v>0</v>
          </cell>
          <cell r="O33">
            <v>0</v>
          </cell>
          <cell r="P33" t="b">
            <v>0</v>
          </cell>
          <cell r="Q33" t="b">
            <v>0</v>
          </cell>
          <cell r="R33" t="b">
            <v>0</v>
          </cell>
          <cell r="S33">
            <v>0</v>
          </cell>
          <cell r="T33" t="b">
            <v>0</v>
          </cell>
          <cell r="U33">
            <v>0</v>
          </cell>
          <cell r="V33" t="b">
            <v>0</v>
          </cell>
          <cell r="W33">
            <v>0</v>
          </cell>
        </row>
        <row r="34">
          <cell r="B34">
            <v>4</v>
          </cell>
          <cell r="D34">
            <v>0</v>
          </cell>
          <cell r="E34" t="str">
            <v/>
          </cell>
          <cell r="F34" t="b">
            <v>0</v>
          </cell>
          <cell r="G34" t="b">
            <v>0</v>
          </cell>
          <cell r="H34" t="b">
            <v>0</v>
          </cell>
          <cell r="I34">
            <v>0</v>
          </cell>
          <cell r="J34" t="b">
            <v>0</v>
          </cell>
          <cell r="K34" t="b">
            <v>0</v>
          </cell>
          <cell r="L34">
            <v>0</v>
          </cell>
          <cell r="M34" t="b">
            <v>0</v>
          </cell>
          <cell r="N34" t="b">
            <v>0</v>
          </cell>
          <cell r="O34">
            <v>0</v>
          </cell>
          <cell r="P34" t="b">
            <v>0</v>
          </cell>
          <cell r="Q34" t="b">
            <v>0</v>
          </cell>
          <cell r="R34" t="b">
            <v>0</v>
          </cell>
          <cell r="S34">
            <v>0</v>
          </cell>
          <cell r="T34" t="b">
            <v>0</v>
          </cell>
          <cell r="U34">
            <v>0</v>
          </cell>
          <cell r="V34" t="b">
            <v>0</v>
          </cell>
          <cell r="W34">
            <v>0</v>
          </cell>
        </row>
        <row r="35">
          <cell r="B35">
            <v>5</v>
          </cell>
          <cell r="D35">
            <v>0</v>
          </cell>
          <cell r="E35" t="str">
            <v/>
          </cell>
          <cell r="F35" t="b">
            <v>0</v>
          </cell>
          <cell r="G35" t="b">
            <v>0</v>
          </cell>
          <cell r="H35" t="b">
            <v>0</v>
          </cell>
          <cell r="I35">
            <v>0</v>
          </cell>
          <cell r="J35" t="b">
            <v>0</v>
          </cell>
          <cell r="K35" t="b">
            <v>0</v>
          </cell>
          <cell r="L35">
            <v>0</v>
          </cell>
          <cell r="M35" t="b">
            <v>0</v>
          </cell>
          <cell r="N35" t="b">
            <v>0</v>
          </cell>
          <cell r="O35">
            <v>0</v>
          </cell>
          <cell r="P35" t="b">
            <v>0</v>
          </cell>
          <cell r="Q35" t="b">
            <v>0</v>
          </cell>
          <cell r="R35" t="b">
            <v>0</v>
          </cell>
          <cell r="S35">
            <v>0</v>
          </cell>
          <cell r="T35" t="b">
            <v>0</v>
          </cell>
          <cell r="U35">
            <v>0</v>
          </cell>
          <cell r="V35" t="b">
            <v>0</v>
          </cell>
          <cell r="W35">
            <v>0</v>
          </cell>
        </row>
        <row r="36">
          <cell r="B36">
            <v>6</v>
          </cell>
          <cell r="D36">
            <v>0</v>
          </cell>
          <cell r="E36" t="str">
            <v/>
          </cell>
          <cell r="F36" t="b">
            <v>0</v>
          </cell>
          <cell r="G36" t="b">
            <v>0</v>
          </cell>
          <cell r="H36" t="b">
            <v>0</v>
          </cell>
          <cell r="I36">
            <v>0</v>
          </cell>
          <cell r="J36" t="b">
            <v>0</v>
          </cell>
          <cell r="K36" t="b">
            <v>0</v>
          </cell>
          <cell r="L36">
            <v>0</v>
          </cell>
          <cell r="M36" t="b">
            <v>0</v>
          </cell>
          <cell r="N36" t="b">
            <v>0</v>
          </cell>
          <cell r="O36">
            <v>0</v>
          </cell>
          <cell r="P36" t="b">
            <v>0</v>
          </cell>
          <cell r="Q36" t="b">
            <v>0</v>
          </cell>
          <cell r="R36" t="b">
            <v>0</v>
          </cell>
          <cell r="S36">
            <v>0</v>
          </cell>
          <cell r="T36" t="b">
            <v>0</v>
          </cell>
          <cell r="U36">
            <v>0</v>
          </cell>
          <cell r="V36" t="b">
            <v>0</v>
          </cell>
          <cell r="W36">
            <v>0</v>
          </cell>
        </row>
        <row r="37">
          <cell r="B37">
            <v>7</v>
          </cell>
          <cell r="D37">
            <v>0</v>
          </cell>
          <cell r="E37" t="str">
            <v/>
          </cell>
          <cell r="F37" t="b">
            <v>0</v>
          </cell>
          <cell r="G37" t="b">
            <v>0</v>
          </cell>
          <cell r="H37" t="b">
            <v>0</v>
          </cell>
          <cell r="I37">
            <v>0</v>
          </cell>
          <cell r="J37" t="b">
            <v>0</v>
          </cell>
          <cell r="K37" t="b">
            <v>0</v>
          </cell>
          <cell r="L37">
            <v>0</v>
          </cell>
          <cell r="M37" t="b">
            <v>0</v>
          </cell>
          <cell r="N37" t="b">
            <v>0</v>
          </cell>
          <cell r="O37">
            <v>0</v>
          </cell>
          <cell r="P37" t="b">
            <v>0</v>
          </cell>
          <cell r="Q37" t="b">
            <v>0</v>
          </cell>
          <cell r="R37" t="b">
            <v>0</v>
          </cell>
          <cell r="S37">
            <v>0</v>
          </cell>
          <cell r="T37" t="b">
            <v>0</v>
          </cell>
          <cell r="U37">
            <v>0</v>
          </cell>
          <cell r="V37" t="b">
            <v>0</v>
          </cell>
          <cell r="W37">
            <v>0</v>
          </cell>
        </row>
        <row r="38">
          <cell r="B38">
            <v>8</v>
          </cell>
          <cell r="D38">
            <v>0</v>
          </cell>
          <cell r="E38" t="str">
            <v/>
          </cell>
          <cell r="F38" t="b">
            <v>0</v>
          </cell>
          <cell r="G38" t="b">
            <v>0</v>
          </cell>
          <cell r="H38" t="b">
            <v>0</v>
          </cell>
          <cell r="I38">
            <v>0</v>
          </cell>
          <cell r="J38" t="b">
            <v>0</v>
          </cell>
          <cell r="K38" t="b">
            <v>0</v>
          </cell>
          <cell r="L38">
            <v>0</v>
          </cell>
          <cell r="M38" t="b">
            <v>0</v>
          </cell>
          <cell r="N38" t="b">
            <v>0</v>
          </cell>
          <cell r="O38">
            <v>0</v>
          </cell>
          <cell r="P38" t="b">
            <v>0</v>
          </cell>
          <cell r="Q38" t="b">
            <v>0</v>
          </cell>
          <cell r="R38" t="b">
            <v>0</v>
          </cell>
          <cell r="S38">
            <v>0</v>
          </cell>
          <cell r="T38" t="b">
            <v>0</v>
          </cell>
          <cell r="U38">
            <v>0</v>
          </cell>
          <cell r="V38" t="b">
            <v>0</v>
          </cell>
          <cell r="W38">
            <v>0</v>
          </cell>
        </row>
      </sheetData>
      <sheetData sheetId="169" refreshError="1"/>
      <sheetData sheetId="170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Version history"/>
      <sheetName val="Input --&gt;"/>
      <sheetName val="Main Data"/>
      <sheetName val="Process_Workstream_IT"/>
      <sheetName val="Process_FTE_Workstream_IT"/>
      <sheetName val="Process_Workstream_HR"/>
      <sheetName val="Process_FTE_Workstream_HR"/>
      <sheetName val="Process_Workstream_PUR"/>
      <sheetName val="Process_FTE_Workstream_PUR"/>
      <sheetName val="Process_Workstream_QM"/>
      <sheetName val="Process_FTE_Workstream_QM"/>
      <sheetName val="Process_Workstream_LOG"/>
      <sheetName val="Process_FTE_Workstream_LOG"/>
      <sheetName val="Process_Workstream_PROD"/>
      <sheetName val="Process_FTE_Workstream_PROD"/>
      <sheetName val="Process_Workstream_Sales"/>
      <sheetName val="Process_FTE_Workstream_Sales"/>
      <sheetName val="Process_Workstream_Comm"/>
      <sheetName val="Process_FTE_Workstream_Comm"/>
      <sheetName val="Process_Workstream_RD"/>
      <sheetName val="Process_FTE_Workstream_RD"/>
      <sheetName val="Process_Workstream_Finance"/>
      <sheetName val="Process_FTE_Workstream_Finance"/>
      <sheetName val="Process_Workstream_Legal"/>
      <sheetName val="Process_FTE_Workstream_Legal"/>
      <sheetName val="Process_Workstream_Service"/>
      <sheetName val="Process_FTE_Workstream_Service"/>
      <sheetName val="Process_Workstream_HSE_FCM"/>
      <sheetName val="Process_FTE_Workstream_HSE_FCM"/>
      <sheetName val="Calculation --&gt;"/>
      <sheetName val="Check-Sheet"/>
      <sheetName val="As-Is-FTE-Structure"/>
      <sheetName val="Output --&gt;"/>
      <sheetName val="Germany"/>
      <sheetName val="Workstream IT"/>
      <sheetName val="Workstream HR"/>
      <sheetName val="Workstream PUR"/>
      <sheetName val="Workstream QM"/>
      <sheetName val="Workstream LOG"/>
      <sheetName val="Workstream PROD"/>
      <sheetName val="Workstream Sales"/>
      <sheetName val="Workstream Comm"/>
      <sheetName val="Workstream RD"/>
      <sheetName val="Workstream Finance"/>
      <sheetName val="Workstream Legal"/>
      <sheetName val="Workstream Service"/>
      <sheetName val="Workstream HSE,FCM"/>
    </sheetNames>
    <sheetDataSet>
      <sheetData sheetId="0" refreshError="1"/>
      <sheetData sheetId="1" refreshError="1"/>
      <sheetData sheetId="2" refreshError="1"/>
      <sheetData sheetId="3" refreshError="1">
        <row r="10">
          <cell r="G10" t="str">
            <v>IT</v>
          </cell>
        </row>
        <row r="11">
          <cell r="G11" t="str">
            <v>HR</v>
          </cell>
        </row>
        <row r="12">
          <cell r="G12" t="str">
            <v>PUR</v>
          </cell>
        </row>
        <row r="13">
          <cell r="G13" t="str">
            <v>QM</v>
          </cell>
        </row>
        <row r="14">
          <cell r="G14" t="str">
            <v>LOG</v>
          </cell>
        </row>
        <row r="15">
          <cell r="G15" t="str">
            <v>PROD</v>
          </cell>
        </row>
        <row r="16">
          <cell r="G16" t="str">
            <v>Sales, Marketing</v>
          </cell>
        </row>
        <row r="17">
          <cell r="G17" t="str">
            <v>Communication</v>
          </cell>
        </row>
        <row r="18">
          <cell r="G18" t="str">
            <v>R&amp;D, IP</v>
          </cell>
        </row>
        <row r="19">
          <cell r="G19" t="str">
            <v>Finance, Tax</v>
          </cell>
        </row>
        <row r="20">
          <cell r="G20" t="str">
            <v>Legal</v>
          </cell>
        </row>
        <row r="21">
          <cell r="G21" t="str">
            <v>Service</v>
          </cell>
        </row>
        <row r="22">
          <cell r="G22" t="str">
            <v>HSE/ FCM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"/>
      <sheetName val="EXP2"/>
      <sheetName val="EXP3"/>
      <sheetName val="SalaryData"/>
    </sheetNames>
    <sheetDataSet>
      <sheetData sheetId="0" refreshError="1"/>
      <sheetData sheetId="1" refreshError="1"/>
      <sheetData sheetId="2" refreshError="1"/>
      <sheetData sheetId="3" refreshError="1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  <cell r="GA10" t="str">
            <v xml:space="preserve">CAR ALLOWANCE      CAR ALLOWANCE      CAR ALLOWANCE      CAR ALLOWANCE      CAR ALLOWANCE      CAR ALLOWANCE      CAR ALLOWANCE      CAR ALLOWANCE      CAR ALLOWANCE      </v>
          </cell>
        </row>
        <row r="11">
          <cell r="AK11">
            <v>37257</v>
          </cell>
          <cell r="AV11">
            <v>37621</v>
          </cell>
          <cell r="BH11">
            <v>37986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alance Sheet"/>
      <sheetName val="LSS Data June"/>
      <sheetName val="LSS Data May"/>
      <sheetName val="TB June"/>
      <sheetName val="LSM Data June"/>
      <sheetName val="LSM Data May"/>
      <sheetName val="TB May"/>
      <sheetName val="Phased Annual  Budget"/>
      <sheetName val="Detailed annual  Budget Lothian"/>
      <sheetName val=" May vs June"/>
      <sheetName val="Admin June1"/>
      <sheetName val="LSS Sales Pivot Table"/>
      <sheetName val="Sales Ledger Analysis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>
            <v>190100</v>
          </cell>
          <cell r="B1" t="str">
            <v>ORDINARY SHARE CAPTL</v>
          </cell>
          <cell r="C1">
            <v>-500</v>
          </cell>
        </row>
        <row r="2">
          <cell r="A2">
            <v>190200</v>
          </cell>
          <cell r="B2" t="str">
            <v>PROFIT&amp;LOSS A/C-PY</v>
          </cell>
          <cell r="C2">
            <v>-17675.060000000001</v>
          </cell>
        </row>
        <row r="3">
          <cell r="A3">
            <v>200200</v>
          </cell>
          <cell r="B3" t="str">
            <v>BARCLAYS CURRENT GBP</v>
          </cell>
          <cell r="C3">
            <v>2418.92</v>
          </cell>
        </row>
        <row r="4">
          <cell r="A4">
            <v>200250</v>
          </cell>
          <cell r="B4" t="str">
            <v>BARCLAYS BUSPREM DEP</v>
          </cell>
          <cell r="C4">
            <v>2558.19</v>
          </cell>
        </row>
        <row r="5">
          <cell r="A5">
            <v>200265</v>
          </cell>
          <cell r="B5" t="str">
            <v>BARC FJORD SHIPPING BPA (USD)</v>
          </cell>
          <cell r="C5">
            <v>0.22</v>
          </cell>
        </row>
        <row r="6">
          <cell r="A6">
            <v>222155</v>
          </cell>
          <cell r="B6" t="str">
            <v>TRADE DEBTORS</v>
          </cell>
          <cell r="C6">
            <v>4398</v>
          </cell>
        </row>
        <row r="7">
          <cell r="A7">
            <v>224210</v>
          </cell>
          <cell r="B7" t="str">
            <v>CASH ON BOARD</v>
          </cell>
          <cell r="C7">
            <v>0.01</v>
          </cell>
        </row>
        <row r="8">
          <cell r="A8">
            <v>224220</v>
          </cell>
          <cell r="B8" t="str">
            <v>PORTAGE</v>
          </cell>
          <cell r="C8">
            <v>-0.06</v>
          </cell>
        </row>
        <row r="9">
          <cell r="A9">
            <v>225001</v>
          </cell>
          <cell r="B9" t="str">
            <v>PG2-JLON CURRENT A/C</v>
          </cell>
          <cell r="C9">
            <v>37</v>
          </cell>
        </row>
        <row r="10">
          <cell r="A10">
            <v>225004</v>
          </cell>
          <cell r="B10" t="str">
            <v>INDO-CHINA RECHARGE ACCT</v>
          </cell>
          <cell r="C10">
            <v>2522.64</v>
          </cell>
        </row>
        <row r="11">
          <cell r="A11">
            <v>225012</v>
          </cell>
          <cell r="B11" t="str">
            <v>INDO-CHINA MAN FEE ACCT</v>
          </cell>
          <cell r="C11">
            <v>-7471.31</v>
          </cell>
        </row>
        <row r="12">
          <cell r="A12">
            <v>225140</v>
          </cell>
          <cell r="B12" t="str">
            <v>MILLENIUM HOLDING ACCT</v>
          </cell>
          <cell r="C12">
            <v>70.45</v>
          </cell>
        </row>
        <row r="13">
          <cell r="A13">
            <v>230600</v>
          </cell>
          <cell r="B13" t="str">
            <v>LSSL/LSML INTER-CO</v>
          </cell>
          <cell r="C13">
            <v>4664.7299999999996</v>
          </cell>
        </row>
        <row r="14">
          <cell r="A14">
            <v>260100</v>
          </cell>
          <cell r="B14" t="str">
            <v>PREPAYMENTS</v>
          </cell>
          <cell r="C14">
            <v>1454.61</v>
          </cell>
        </row>
        <row r="15">
          <cell r="A15">
            <v>310000</v>
          </cell>
          <cell r="B15" t="str">
            <v>T/CRS : GBP ONLY</v>
          </cell>
          <cell r="C15">
            <v>-38993.5</v>
          </cell>
        </row>
        <row r="16">
          <cell r="A16">
            <v>310000</v>
          </cell>
          <cell r="B16" t="str">
            <v>T/CRS : GBP ONLY</v>
          </cell>
          <cell r="C16">
            <v>0.01</v>
          </cell>
        </row>
        <row r="17">
          <cell r="A17">
            <v>350100</v>
          </cell>
          <cell r="B17" t="str">
            <v>CORPORATION TAX-BS</v>
          </cell>
          <cell r="C17">
            <v>-2500</v>
          </cell>
        </row>
        <row r="18">
          <cell r="A18">
            <v>350500</v>
          </cell>
          <cell r="B18" t="str">
            <v>VAT INPUT</v>
          </cell>
          <cell r="C18">
            <v>126178.47</v>
          </cell>
        </row>
        <row r="19">
          <cell r="A19">
            <v>350520</v>
          </cell>
          <cell r="B19" t="str">
            <v>VAT OUTPUT TAX</v>
          </cell>
          <cell r="C19">
            <v>-34505.99</v>
          </cell>
        </row>
        <row r="20">
          <cell r="A20">
            <v>350530</v>
          </cell>
          <cell r="B20" t="str">
            <v>VAT PAYMENTS/REFUNDS</v>
          </cell>
          <cell r="C20">
            <v>-69783.89</v>
          </cell>
        </row>
        <row r="21">
          <cell r="A21">
            <v>390200</v>
          </cell>
          <cell r="B21" t="str">
            <v>ACCRUALS</v>
          </cell>
          <cell r="C21">
            <v>-2289.09</v>
          </cell>
        </row>
        <row r="22">
          <cell r="A22">
            <v>480508</v>
          </cell>
          <cell r="B22" t="str">
            <v>INCOME-FERRY MNGT SERVICES</v>
          </cell>
          <cell r="C22">
            <v>-76208.399999999994</v>
          </cell>
        </row>
        <row r="23">
          <cell r="A23">
            <v>480550</v>
          </cell>
          <cell r="B23" t="str">
            <v>INCOME: FRENCHAY COMPANIES</v>
          </cell>
          <cell r="C23">
            <v>-157150.5</v>
          </cell>
        </row>
        <row r="24">
          <cell r="A24">
            <v>480551</v>
          </cell>
          <cell r="B24" t="str">
            <v>INCOME: FJORD SHIPPING</v>
          </cell>
          <cell r="C24">
            <v>-13086.06</v>
          </cell>
        </row>
        <row r="25">
          <cell r="A25">
            <v>512110</v>
          </cell>
          <cell r="B25" t="str">
            <v>NAVIGATION EQUIPMENT</v>
          </cell>
          <cell r="C25">
            <v>1808.61</v>
          </cell>
        </row>
        <row r="26">
          <cell r="A26">
            <v>512210</v>
          </cell>
          <cell r="B26" t="str">
            <v>CONMUNICATION EQUIP</v>
          </cell>
          <cell r="C26">
            <v>8397.01</v>
          </cell>
        </row>
        <row r="27">
          <cell r="A27">
            <v>512510</v>
          </cell>
          <cell r="B27" t="str">
            <v>TOOLS &amp; CLEAN EQUIP</v>
          </cell>
          <cell r="C27">
            <v>833.86</v>
          </cell>
        </row>
        <row r="28">
          <cell r="A28">
            <v>512610</v>
          </cell>
          <cell r="B28" t="str">
            <v>OFFICE STRESS EQUIP</v>
          </cell>
          <cell r="C28">
            <v>170.95</v>
          </cell>
        </row>
        <row r="29">
          <cell r="A29">
            <v>512710</v>
          </cell>
          <cell r="B29" t="str">
            <v>LIFE SAVING &amp; SAFETY</v>
          </cell>
          <cell r="C29">
            <v>4342.8900000000003</v>
          </cell>
        </row>
        <row r="30">
          <cell r="A30">
            <v>514110</v>
          </cell>
          <cell r="B30" t="str">
            <v>GEAR, SHAFT, PROP</v>
          </cell>
          <cell r="C30">
            <v>5145.96</v>
          </cell>
        </row>
        <row r="31">
          <cell r="A31">
            <v>514510</v>
          </cell>
          <cell r="B31" t="str">
            <v>MAIN ENGINE</v>
          </cell>
          <cell r="C31">
            <v>24912.55</v>
          </cell>
        </row>
        <row r="32">
          <cell r="A32">
            <v>515310</v>
          </cell>
          <cell r="B32" t="str">
            <v>SEA WATER SYSTEMS</v>
          </cell>
          <cell r="C32">
            <v>1101</v>
          </cell>
        </row>
        <row r="33">
          <cell r="A33">
            <v>515410</v>
          </cell>
          <cell r="B33" t="str">
            <v>FUEL OIL SYSTEM</v>
          </cell>
          <cell r="C33">
            <v>2062.75</v>
          </cell>
        </row>
        <row r="34">
          <cell r="A34">
            <v>516010</v>
          </cell>
          <cell r="B34" t="str">
            <v>STEAM PRODUCTN SYST</v>
          </cell>
          <cell r="C34">
            <v>2258.59</v>
          </cell>
        </row>
        <row r="35">
          <cell r="A35">
            <v>517110</v>
          </cell>
          <cell r="B35" t="str">
            <v>AUXILIARY ENGINES</v>
          </cell>
          <cell r="C35">
            <v>3901.41</v>
          </cell>
        </row>
        <row r="36">
          <cell r="A36">
            <v>518110</v>
          </cell>
          <cell r="B36" t="str">
            <v>ALARM SYSTEMS</v>
          </cell>
          <cell r="C36">
            <v>601.16</v>
          </cell>
        </row>
        <row r="37">
          <cell r="A37">
            <v>519600</v>
          </cell>
          <cell r="B37" t="str">
            <v>CLASSIFICATION</v>
          </cell>
          <cell r="C37">
            <v>22902.959999999999</v>
          </cell>
        </row>
        <row r="38">
          <cell r="A38">
            <v>519700</v>
          </cell>
          <cell r="B38" t="str">
            <v>SUPTS COSTS</v>
          </cell>
          <cell r="C38">
            <v>8379.25</v>
          </cell>
        </row>
        <row r="39">
          <cell r="A39">
            <v>520110</v>
          </cell>
          <cell r="B39" t="str">
            <v>HULL,INNER,DECK SUPR</v>
          </cell>
          <cell r="C39">
            <v>10692</v>
          </cell>
        </row>
        <row r="40">
          <cell r="A40">
            <v>521110</v>
          </cell>
          <cell r="B40" t="str">
            <v>CARGO HOLDS, HATCHES</v>
          </cell>
          <cell r="C40">
            <v>2774.11</v>
          </cell>
        </row>
        <row r="41">
          <cell r="A41">
            <v>522110</v>
          </cell>
          <cell r="B41" t="str">
            <v>NAVIGATION EQUIPMENT</v>
          </cell>
          <cell r="C41">
            <v>1161.02</v>
          </cell>
        </row>
        <row r="42">
          <cell r="A42">
            <v>522210</v>
          </cell>
          <cell r="B42" t="str">
            <v>COMUUNICATION EQUIP</v>
          </cell>
          <cell r="C42">
            <v>520.63</v>
          </cell>
        </row>
        <row r="43">
          <cell r="A43">
            <v>522310</v>
          </cell>
          <cell r="B43" t="str">
            <v>DECK MACH, ANCHORS</v>
          </cell>
          <cell r="C43">
            <v>1616.82</v>
          </cell>
        </row>
        <row r="44">
          <cell r="A44">
            <v>522410</v>
          </cell>
          <cell r="B44" t="str">
            <v>GANGWAY, LADDERS</v>
          </cell>
          <cell r="C44">
            <v>1013.32</v>
          </cell>
        </row>
        <row r="45">
          <cell r="A45">
            <v>522510</v>
          </cell>
          <cell r="B45" t="str">
            <v>TOOLS &amp; CLEAN EQUIP</v>
          </cell>
          <cell r="C45">
            <v>891.51</v>
          </cell>
        </row>
        <row r="46">
          <cell r="A46">
            <v>522710</v>
          </cell>
          <cell r="B46" t="str">
            <v>LIFE SAVING &amp; SAFETY</v>
          </cell>
          <cell r="C46">
            <v>2934.96</v>
          </cell>
        </row>
        <row r="47">
          <cell r="A47">
            <v>523110</v>
          </cell>
          <cell r="B47" t="str">
            <v>CABINS/LIVING ACCOM</v>
          </cell>
          <cell r="C47">
            <v>110.73</v>
          </cell>
        </row>
        <row r="48">
          <cell r="A48">
            <v>523210</v>
          </cell>
          <cell r="B48" t="str">
            <v>COOLING &amp; VENT PLANT</v>
          </cell>
          <cell r="C48">
            <v>342.89</v>
          </cell>
        </row>
        <row r="49">
          <cell r="A49">
            <v>524110</v>
          </cell>
          <cell r="B49" t="str">
            <v>GEAR, SHAFT, PROP</v>
          </cell>
          <cell r="C49">
            <v>1610.22</v>
          </cell>
        </row>
        <row r="50">
          <cell r="A50">
            <v>524510</v>
          </cell>
          <cell r="B50" t="str">
            <v>MAIN ENGINE</v>
          </cell>
          <cell r="C50">
            <v>3738.68</v>
          </cell>
        </row>
        <row r="51">
          <cell r="A51">
            <v>525110</v>
          </cell>
          <cell r="B51" t="str">
            <v>COMPRESSED AIR SYSTEMS</v>
          </cell>
          <cell r="C51">
            <v>1625.43</v>
          </cell>
        </row>
        <row r="52">
          <cell r="A52">
            <v>525210</v>
          </cell>
          <cell r="B52" t="str">
            <v>FRESH WATER SYSTEMS</v>
          </cell>
          <cell r="C52">
            <v>1085.3599999999999</v>
          </cell>
        </row>
        <row r="53">
          <cell r="A53">
            <v>525310</v>
          </cell>
          <cell r="B53" t="str">
            <v>SEA WATER SYSTEMS</v>
          </cell>
          <cell r="C53">
            <v>11492.09</v>
          </cell>
        </row>
        <row r="54">
          <cell r="A54">
            <v>525410</v>
          </cell>
          <cell r="B54" t="str">
            <v>FUEL OIL SYSTEM</v>
          </cell>
          <cell r="C54">
            <v>376.37</v>
          </cell>
        </row>
        <row r="55">
          <cell r="A55">
            <v>525510</v>
          </cell>
          <cell r="B55" t="str">
            <v>LUB OIL SYSTEM</v>
          </cell>
          <cell r="C55">
            <v>2913.03</v>
          </cell>
        </row>
        <row r="56">
          <cell r="A56">
            <v>526010</v>
          </cell>
          <cell r="B56" t="str">
            <v>STEAM PRODUCTN SYST</v>
          </cell>
          <cell r="C56">
            <v>1667.1</v>
          </cell>
        </row>
        <row r="57">
          <cell r="A57">
            <v>527110</v>
          </cell>
          <cell r="B57" t="str">
            <v>AUXILIARY ENGINES</v>
          </cell>
          <cell r="C57">
            <v>22748.13</v>
          </cell>
        </row>
        <row r="58">
          <cell r="A58">
            <v>527310</v>
          </cell>
          <cell r="B58" t="str">
            <v>ELECTRICAL GENERATOR</v>
          </cell>
          <cell r="C58">
            <v>118.66</v>
          </cell>
        </row>
        <row r="59">
          <cell r="A59">
            <v>528110</v>
          </cell>
          <cell r="B59" t="str">
            <v>ALARM SYSTEMS</v>
          </cell>
          <cell r="C59">
            <v>63.7</v>
          </cell>
        </row>
        <row r="60">
          <cell r="A60">
            <v>529800</v>
          </cell>
          <cell r="B60" t="str">
            <v>SUNDRIES</v>
          </cell>
          <cell r="C60">
            <v>42.5</v>
          </cell>
        </row>
        <row r="61">
          <cell r="A61">
            <v>545000</v>
          </cell>
          <cell r="B61" t="str">
            <v>LUB OIL &amp; GREASE</v>
          </cell>
          <cell r="C61">
            <v>64736.34</v>
          </cell>
        </row>
        <row r="62">
          <cell r="A62">
            <v>551000</v>
          </cell>
          <cell r="B62" t="str">
            <v>PAINT</v>
          </cell>
          <cell r="C62">
            <v>6059.11</v>
          </cell>
        </row>
        <row r="63">
          <cell r="A63">
            <v>552000</v>
          </cell>
          <cell r="B63" t="str">
            <v>MOORING &amp; RIGGING</v>
          </cell>
          <cell r="C63">
            <v>2256.66</v>
          </cell>
        </row>
        <row r="64">
          <cell r="A64">
            <v>553000</v>
          </cell>
          <cell r="B64" t="str">
            <v>PROTECTIVE CLOTHING</v>
          </cell>
          <cell r="C64">
            <v>2941.17</v>
          </cell>
        </row>
        <row r="65">
          <cell r="A65">
            <v>553400</v>
          </cell>
          <cell r="B65" t="str">
            <v>OFFICE, CHART, MEDCN</v>
          </cell>
          <cell r="C65">
            <v>13252.85</v>
          </cell>
        </row>
        <row r="66">
          <cell r="A66">
            <v>554000</v>
          </cell>
          <cell r="B66" t="str">
            <v>TOOLS, INST &amp; STORES</v>
          </cell>
          <cell r="C66">
            <v>26552.55</v>
          </cell>
        </row>
        <row r="67">
          <cell r="A67">
            <v>555000</v>
          </cell>
          <cell r="B67" t="str">
            <v>ELECTRICAL STORES</v>
          </cell>
          <cell r="C67">
            <v>4748.92</v>
          </cell>
        </row>
        <row r="68">
          <cell r="A68">
            <v>556000</v>
          </cell>
          <cell r="B68" t="str">
            <v>TREATMENT CHEMICALS</v>
          </cell>
          <cell r="C68">
            <v>4855.34</v>
          </cell>
        </row>
        <row r="69">
          <cell r="A69">
            <v>557000</v>
          </cell>
          <cell r="B69" t="str">
            <v>OXYGEN,ACETY, FREON</v>
          </cell>
          <cell r="C69">
            <v>5233.1000000000004</v>
          </cell>
        </row>
        <row r="70">
          <cell r="A70">
            <v>558000</v>
          </cell>
          <cell r="B70" t="str">
            <v>GALLEY MESS &amp; CABINS</v>
          </cell>
          <cell r="C70">
            <v>914.43</v>
          </cell>
        </row>
        <row r="71">
          <cell r="A71">
            <v>558100</v>
          </cell>
          <cell r="B71" t="str">
            <v>CLEANING SUPPLIES</v>
          </cell>
          <cell r="C71">
            <v>848.51</v>
          </cell>
        </row>
        <row r="72">
          <cell r="A72">
            <v>561000</v>
          </cell>
          <cell r="B72" t="str">
            <v>VICTUALLING</v>
          </cell>
          <cell r="C72">
            <v>25289.88</v>
          </cell>
        </row>
        <row r="73">
          <cell r="A73">
            <v>573000</v>
          </cell>
          <cell r="B73" t="str">
            <v>AGENCY WAGES</v>
          </cell>
          <cell r="C73">
            <v>241188.17</v>
          </cell>
        </row>
        <row r="74">
          <cell r="A74">
            <v>573500</v>
          </cell>
          <cell r="B74" t="str">
            <v>AGENCY MANAGM~' FEE</v>
          </cell>
          <cell r="C74">
            <v>1267.96</v>
          </cell>
        </row>
        <row r="75">
          <cell r="A75">
            <v>573900</v>
          </cell>
          <cell r="B75" t="str">
            <v>FOREIGN AGT:TVL CSTS</v>
          </cell>
          <cell r="C75">
            <v>6526.44</v>
          </cell>
        </row>
        <row r="76">
          <cell r="A76">
            <v>575000</v>
          </cell>
          <cell r="B76" t="str">
            <v>D/E+UK AGT:TVL CSTS</v>
          </cell>
          <cell r="C76">
            <v>17037.68</v>
          </cell>
        </row>
        <row r="77">
          <cell r="A77">
            <v>576000</v>
          </cell>
          <cell r="B77" t="str">
            <v>MEDICAL EXPS</v>
          </cell>
          <cell r="C77">
            <v>726.11</v>
          </cell>
        </row>
        <row r="78">
          <cell r="A78">
            <v>578000</v>
          </cell>
          <cell r="B78" t="str">
            <v>WELFARE COSTS</v>
          </cell>
          <cell r="C78">
            <v>4814.41</v>
          </cell>
        </row>
        <row r="79">
          <cell r="A79">
            <v>591000</v>
          </cell>
          <cell r="B79" t="str">
            <v>COMMUNICATION COSTS</v>
          </cell>
          <cell r="C79">
            <v>6842.28</v>
          </cell>
        </row>
        <row r="80">
          <cell r="A80">
            <v>591500</v>
          </cell>
          <cell r="B80" t="str">
            <v>BANK CHARGES</v>
          </cell>
          <cell r="C80">
            <v>3968.31</v>
          </cell>
        </row>
        <row r="81">
          <cell r="A81">
            <v>591600</v>
          </cell>
          <cell r="B81" t="str">
            <v>CURR GAIN &amp; LOSS</v>
          </cell>
          <cell r="C81">
            <v>10462.219999999999</v>
          </cell>
        </row>
        <row r="82">
          <cell r="A82">
            <v>592000</v>
          </cell>
          <cell r="B82" t="str">
            <v>PORT COSTS</v>
          </cell>
          <cell r="C82">
            <v>13789.73</v>
          </cell>
        </row>
        <row r="83">
          <cell r="A83">
            <v>593100</v>
          </cell>
          <cell r="B83" t="str">
            <v>WATER</v>
          </cell>
          <cell r="C83">
            <v>2700.86</v>
          </cell>
        </row>
        <row r="84">
          <cell r="A84">
            <v>595000</v>
          </cell>
          <cell r="B84" t="str">
            <v>FREIGHT FORWARDING</v>
          </cell>
          <cell r="C84">
            <v>11182.61</v>
          </cell>
        </row>
        <row r="85">
          <cell r="A85">
            <v>596000</v>
          </cell>
          <cell r="B85" t="str">
            <v>FEDERAL CALLS</v>
          </cell>
          <cell r="C85">
            <v>4481.8500000000004</v>
          </cell>
        </row>
        <row r="86">
          <cell r="A86">
            <v>598210</v>
          </cell>
          <cell r="B86" t="str">
            <v>MANAGEMENT /HUSB FEE</v>
          </cell>
          <cell r="C86">
            <v>36626.559999999998</v>
          </cell>
        </row>
        <row r="87">
          <cell r="A87">
            <v>598410</v>
          </cell>
          <cell r="B87" t="str">
            <v>ACTUAL AVERAGE</v>
          </cell>
          <cell r="C87">
            <v>1609.52</v>
          </cell>
        </row>
        <row r="88">
          <cell r="A88">
            <v>598730</v>
          </cell>
          <cell r="B88" t="str">
            <v>FUEL OIL: REGULAR VOY.</v>
          </cell>
          <cell r="C88">
            <v>7488.54</v>
          </cell>
        </row>
        <row r="89">
          <cell r="A89">
            <v>599999</v>
          </cell>
          <cell r="B89" t="str">
            <v>RUN EXPS CHGD : OWNS</v>
          </cell>
          <cell r="C89">
            <v>-684764.55</v>
          </cell>
        </row>
        <row r="90">
          <cell r="A90">
            <v>610020</v>
          </cell>
          <cell r="B90" t="str">
            <v>MEDICAL EXPS</v>
          </cell>
          <cell r="C90">
            <v>144.94999999999999</v>
          </cell>
        </row>
        <row r="91">
          <cell r="A91">
            <v>620002</v>
          </cell>
          <cell r="B91" t="str">
            <v>ADVISORY AND TAX</v>
          </cell>
          <cell r="C91">
            <v>1745</v>
          </cell>
        </row>
        <row r="92">
          <cell r="A92">
            <v>620020</v>
          </cell>
          <cell r="B92" t="str">
            <v>PROFESSIONAL/CONSULT</v>
          </cell>
          <cell r="C92">
            <v>15340</v>
          </cell>
        </row>
        <row r="93">
          <cell r="A93">
            <v>620025</v>
          </cell>
          <cell r="B93" t="str">
            <v>PROF INDEMNITY INSN</v>
          </cell>
          <cell r="C93">
            <v>4696.3500000000004</v>
          </cell>
        </row>
        <row r="94">
          <cell r="A94">
            <v>620050</v>
          </cell>
          <cell r="B94" t="str">
            <v>BANK CHARGES</v>
          </cell>
          <cell r="C94">
            <v>116.38</v>
          </cell>
        </row>
        <row r="95">
          <cell r="A95">
            <v>620077</v>
          </cell>
          <cell r="B95" t="str">
            <v>LOTHIAN SSL SERV CHG</v>
          </cell>
          <cell r="C95">
            <v>247190.5</v>
          </cell>
        </row>
        <row r="96">
          <cell r="A96">
            <v>630013</v>
          </cell>
          <cell r="B96" t="str">
            <v>PREMS-MTNCE (s&amp;e)</v>
          </cell>
          <cell r="C96">
            <v>390</v>
          </cell>
        </row>
        <row r="97">
          <cell r="A97">
            <v>640006</v>
          </cell>
          <cell r="B97" t="str">
            <v>COMPUTER MAINTENANCE</v>
          </cell>
          <cell r="C97">
            <v>624.29</v>
          </cell>
        </row>
        <row r="98">
          <cell r="A98">
            <v>650001</v>
          </cell>
          <cell r="B98" t="str">
            <v>TELEPHONE OFFICE</v>
          </cell>
          <cell r="C98">
            <v>0.57999999999999996</v>
          </cell>
        </row>
        <row r="99">
          <cell r="A99">
            <v>650004</v>
          </cell>
          <cell r="B99" t="str">
            <v>ELECTRONIC MAIL</v>
          </cell>
          <cell r="C99">
            <v>353.96</v>
          </cell>
        </row>
        <row r="100">
          <cell r="A100">
            <v>650006</v>
          </cell>
          <cell r="B100" t="str">
            <v>COURIER COSTS</v>
          </cell>
          <cell r="C100">
            <v>501.3</v>
          </cell>
        </row>
        <row r="101">
          <cell r="A101">
            <v>650008</v>
          </cell>
          <cell r="B101" t="str">
            <v>MOBILE PHONE COSTS</v>
          </cell>
          <cell r="C101">
            <v>22.93</v>
          </cell>
        </row>
        <row r="102">
          <cell r="A102">
            <v>680001</v>
          </cell>
          <cell r="B102" t="str">
            <v>PRINTING/STATIONERY</v>
          </cell>
          <cell r="C102">
            <v>908.61</v>
          </cell>
        </row>
        <row r="103">
          <cell r="A103">
            <v>680010</v>
          </cell>
          <cell r="B103" t="str">
            <v>PHOTOCOPIER COSTS</v>
          </cell>
          <cell r="C103">
            <v>101.2</v>
          </cell>
        </row>
        <row r="104">
          <cell r="A104">
            <v>680040</v>
          </cell>
          <cell r="B104" t="str">
            <v>CATERING COSTS</v>
          </cell>
          <cell r="C104">
            <v>116.88</v>
          </cell>
        </row>
        <row r="105">
          <cell r="A105">
            <v>680051</v>
          </cell>
          <cell r="B105" t="str">
            <v>SUNDRY EXPENSES</v>
          </cell>
          <cell r="C105">
            <v>72</v>
          </cell>
        </row>
        <row r="106">
          <cell r="A106">
            <v>730100</v>
          </cell>
          <cell r="B106" t="str">
            <v>INTEREST INCOME</v>
          </cell>
          <cell r="C106">
            <v>-29.63</v>
          </cell>
        </row>
        <row r="107">
          <cell r="A107">
            <v>740100</v>
          </cell>
          <cell r="B107" t="str">
            <v>EXCHANGE GAINS/LOSS</v>
          </cell>
          <cell r="C107">
            <v>3569.18</v>
          </cell>
        </row>
        <row r="108">
          <cell r="A108">
            <v>750100</v>
          </cell>
          <cell r="B108" t="str">
            <v>INTEREST PAYABLE</v>
          </cell>
          <cell r="C108">
            <v>0.36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kdaten"/>
      <sheetName val="Ressourcen"/>
      <sheetName val="Grafiks"/>
      <sheetName val="Data"/>
    </sheetNames>
    <sheetDataSet>
      <sheetData sheetId="0" refreshError="1">
        <row r="16">
          <cell r="AI16">
            <v>2254.4388065577773</v>
          </cell>
        </row>
        <row r="19">
          <cell r="K19">
            <v>2002</v>
          </cell>
        </row>
        <row r="21">
          <cell r="H21" t="str">
            <v>V-Ist</v>
          </cell>
          <cell r="I21" t="str">
            <v>% VJ1)</v>
          </cell>
          <cell r="K21" t="str">
            <v>Plan</v>
          </cell>
          <cell r="L21" t="str">
            <v>% VJ1)</v>
          </cell>
        </row>
        <row r="24">
          <cell r="H24">
            <v>36136.13726134273</v>
          </cell>
          <cell r="I24" t="str">
            <v xml:space="preserve">1,3 </v>
          </cell>
          <cell r="K24">
            <v>36812.299018726371</v>
          </cell>
          <cell r="L24" t="str">
            <v xml:space="preserve">1,9 </v>
          </cell>
        </row>
        <row r="25">
          <cell r="H25">
            <v>9914.7026536704925</v>
          </cell>
          <cell r="I25" t="str">
            <v xml:space="preserve">4,5 </v>
          </cell>
          <cell r="K25">
            <v>10189.837893362179</v>
          </cell>
          <cell r="L25" t="str">
            <v xml:space="preserve">2,8 </v>
          </cell>
        </row>
        <row r="26">
          <cell r="H26">
            <v>26221.434607672236</v>
          </cell>
          <cell r="I26" t="str">
            <v xml:space="preserve">0,2 </v>
          </cell>
          <cell r="K26">
            <v>26622.461125364192</v>
          </cell>
          <cell r="L26" t="str">
            <v xml:space="preserve">1,5 </v>
          </cell>
        </row>
        <row r="28">
          <cell r="H28">
            <v>-421.23142399885847</v>
          </cell>
          <cell r="I28">
            <v>-208.55428730175277</v>
          </cell>
          <cell r="K28">
            <v>-345.6193089927242</v>
          </cell>
          <cell r="L28">
            <v>75.612115006134275</v>
          </cell>
        </row>
        <row r="29">
          <cell r="H29">
            <v>7.699666110781064</v>
          </cell>
          <cell r="K29">
            <v>8.0030778402507643</v>
          </cell>
        </row>
        <row r="30">
          <cell r="H30">
            <v>1.2680381811244704E-2</v>
          </cell>
          <cell r="K30">
            <v>1.0911363571439645</v>
          </cell>
        </row>
        <row r="31">
          <cell r="H31">
            <v>1.1154829806170816</v>
          </cell>
          <cell r="K31">
            <v>1.0618550591309257</v>
          </cell>
        </row>
        <row r="33">
          <cell r="H33">
            <v>1555.9688006133063</v>
          </cell>
          <cell r="I33">
            <v>66.410656578916587</v>
          </cell>
          <cell r="K33">
            <v>1872.3541521086479</v>
          </cell>
          <cell r="L33">
            <v>316.38535149534164</v>
          </cell>
        </row>
        <row r="34">
          <cell r="H34">
            <v>4.3058525856271626</v>
          </cell>
          <cell r="K34">
            <v>5.0862190138034666</v>
          </cell>
        </row>
        <row r="36">
          <cell r="H36">
            <v>2325.6432149325456</v>
          </cell>
          <cell r="I36" t="str">
            <v xml:space="preserve">12 </v>
          </cell>
          <cell r="K36">
            <v>2383.6814951980914</v>
          </cell>
          <cell r="L36" t="str">
            <v xml:space="preserve">2,5 </v>
          </cell>
        </row>
      </sheetData>
      <sheetData sheetId="1"/>
      <sheetData sheetId="2"/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17"/>
      <sheetName val="PL19"/>
      <sheetName val="BS01"/>
      <sheetName val="BS03"/>
      <sheetName val="BS03a"/>
      <sheetName val="BS06"/>
      <sheetName val="BS06a"/>
      <sheetName val="PLMTH"/>
      <sheetName val="PLYTD"/>
      <sheetName val="B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Warnings"/>
      <sheetName val="Valuation Summary"/>
      <sheetName val="Sales Memo Output"/>
      <sheetName val="Output"/>
      <sheetName val="WACC"/>
      <sheetName val="IS and BS Standard Inputs"/>
      <sheetName val="Summary Fleet Profile"/>
      <sheetName val="Equity Research"/>
      <sheetName val="IBES EPS"/>
      <sheetName val="IBES Revenue"/>
      <sheetName val="IBES EBITDA"/>
      <sheetName val="Automatic Updates"/>
      <sheetName val="Update Macro"/>
      <sheetName val="Multi-ID Lookup"/>
      <sheetName val="Industry-Specific Inputs"/>
      <sheetName val="FX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G22">
            <v>144.29838500000002</v>
          </cell>
          <cell r="H22">
            <v>216.23889652350385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ummary &amp; Commentary"/>
      <sheetName val="P&amp;L Summary"/>
      <sheetName val="P&amp;L F cast"/>
      <sheetName val="Singapore"/>
      <sheetName val="Cyprus"/>
      <sheetName val="AMSML (Cyprus)"/>
      <sheetName val="Hamburg"/>
      <sheetName val="Manila"/>
      <sheetName val="St P"/>
      <sheetName val="OH Spore"/>
      <sheetName val="Cashflow"/>
      <sheetName val="Capex"/>
      <sheetName val="ICSM_COST"/>
      <sheetName val="ICSM_Cost_Detail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Error Sheet"/>
      <sheetName val="FA"/>
      <sheetName val="Assistance Summary"/>
      <sheetName val="LED Summary"/>
      <sheetName val="A&amp;C Summary"/>
      <sheetName val="Group Summary"/>
      <sheetName val="AandC"/>
      <sheetName val="Assistance"/>
      <sheetName val="Group"/>
      <sheetName val="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D3">
            <v>0.03</v>
          </cell>
        </row>
      </sheetData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et Overview"/>
      <sheetName val="Detailed PL Mth"/>
      <sheetName val="Detailed PL YTD"/>
      <sheetName val="Detailed BS"/>
      <sheetName val="Interco Elimination"/>
      <sheetName val="Data"/>
      <sheetName val="Consol PL"/>
      <sheetName val="Consol BS"/>
      <sheetName val="Start"/>
      <sheetName val="SV PL"/>
      <sheetName val="SL PL"/>
      <sheetName val="SK PL"/>
      <sheetName val="SM PL"/>
      <sheetName val="BTSP PL"/>
      <sheetName val="EL PL"/>
      <sheetName val="MN PL"/>
      <sheetName val="EN PL"/>
      <sheetName val="CF PL"/>
      <sheetName val="SY PL"/>
      <sheetName val="EP PL"/>
      <sheetName val="BSIL PL"/>
      <sheetName val="End"/>
      <sheetName val="SV BS"/>
      <sheetName val="SL BS"/>
      <sheetName val="SK BS"/>
      <sheetName val="SM BS"/>
      <sheetName val="BTSP BS"/>
      <sheetName val="EL BS"/>
      <sheetName val="MN BS"/>
      <sheetName val="EN BS"/>
      <sheetName val="CF BS"/>
      <sheetName val="SY BS"/>
      <sheetName val="EP BS"/>
      <sheetName val="BSIL BS"/>
      <sheetName val="En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eln"/>
      <sheetName val="DATENPAL"/>
    </sheetNames>
    <sheetDataSet>
      <sheetData sheetId="0" refreshError="1"/>
      <sheetData sheetId="1">
        <row r="2">
          <cell r="A2" t="str">
            <v>411X10101</v>
          </cell>
          <cell r="K2" t="str">
            <v>132 Zylinder ISO 6432 Ø ≤25mm</v>
          </cell>
        </row>
        <row r="3">
          <cell r="A3" t="str">
            <v>411X10102</v>
          </cell>
          <cell r="K3" t="str">
            <v>133 Zylinder ISO 6432 Ø ≤25mm</v>
          </cell>
        </row>
        <row r="4">
          <cell r="A4" t="str">
            <v>411X10103</v>
          </cell>
          <cell r="K4" t="str">
            <v>522 Zylinder ISO 6432 Ø ≤25mm</v>
          </cell>
        </row>
        <row r="5">
          <cell r="A5" t="str">
            <v>411X10104</v>
          </cell>
          <cell r="K5" t="str">
            <v>OCT Zylinder ISO 6432 Ø ≤25mm</v>
          </cell>
        </row>
        <row r="6">
          <cell r="A6" t="str">
            <v>411X10105</v>
          </cell>
          <cell r="K6" t="str">
            <v>MNI Zylinder ISO 6432 Ø ≤25mm</v>
          </cell>
        </row>
        <row r="7">
          <cell r="A7" t="str">
            <v>411X10106</v>
          </cell>
          <cell r="K7" t="str">
            <v>OCT-CKD Zylinder ISO 6432 Ø ≤25mm</v>
          </cell>
        </row>
        <row r="8">
          <cell r="A8" t="str">
            <v>411X10107</v>
          </cell>
          <cell r="K8" t="str">
            <v>OCT mit SF1 Sensor</v>
          </cell>
        </row>
        <row r="9">
          <cell r="A9" t="str">
            <v>411X101xx</v>
          </cell>
          <cell r="K9" t="str">
            <v>Zylinder ISO 6432 Ø ≤25mm</v>
          </cell>
        </row>
        <row r="10">
          <cell r="A10" t="str">
            <v>411X1xxxx</v>
          </cell>
          <cell r="K10" t="str">
            <v>Zylinder nach Norm Ø ≤25mm</v>
          </cell>
        </row>
        <row r="11">
          <cell r="A11" t="str">
            <v>411X20101</v>
          </cell>
          <cell r="K11" t="str">
            <v>167 Zylinder ISO 6431 Ø &gt;25-100mm</v>
          </cell>
        </row>
        <row r="12">
          <cell r="A12" t="str">
            <v>411X201xx</v>
          </cell>
          <cell r="K12" t="str">
            <v>Zylinder ISO 6431 Ø &gt;25-100mm</v>
          </cell>
        </row>
        <row r="13">
          <cell r="A13" t="str">
            <v>411X20201</v>
          </cell>
          <cell r="K13" t="str">
            <v>TRB Zylinder ISO 15552 Ø &gt;25-100mm</v>
          </cell>
        </row>
        <row r="14">
          <cell r="A14" t="str">
            <v>411X20202</v>
          </cell>
          <cell r="K14" t="str">
            <v>PRB Zylinder ISO 15552 Ø &gt;25-100mm</v>
          </cell>
        </row>
        <row r="15">
          <cell r="A15" t="str">
            <v>411X20203</v>
          </cell>
          <cell r="K15" t="str">
            <v>PRA Zylinder ISO 15552 Ø &gt;25-100mm</v>
          </cell>
        </row>
        <row r="16">
          <cell r="A16" t="str">
            <v>411X20204</v>
          </cell>
          <cell r="K16" t="str">
            <v>523 Zylinder ISO 15552 Ø &gt;25-100mm</v>
          </cell>
        </row>
        <row r="17">
          <cell r="A17" t="str">
            <v>411X20205</v>
          </cell>
          <cell r="K17" t="str">
            <v>168 Zylinder ISO 15552 Ø &gt;25-100mm</v>
          </cell>
        </row>
        <row r="18">
          <cell r="A18" t="str">
            <v>411X20206</v>
          </cell>
          <cell r="K18" t="str">
            <v>TRL Zylinder ISO 15552 Ø &gt;25-100mm</v>
          </cell>
        </row>
        <row r="19">
          <cell r="A19" t="str">
            <v>411X20207</v>
          </cell>
          <cell r="K19" t="str">
            <v>ICL Zylinder ISO 15552 Ø &gt;25-100mm</v>
          </cell>
        </row>
        <row r="20">
          <cell r="A20" t="str">
            <v>411X202xx</v>
          </cell>
          <cell r="K20" t="str">
            <v>Zylinder ISO 15552 Ø &gt;25-100mm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H BS Details"/>
      <sheetName val="PVH PL Details"/>
      <sheetName val="PVH BS"/>
      <sheetName val="PVH PL"/>
      <sheetName val="MI_Recap"/>
      <sheetName val="PB103_CAL"/>
      <sheetName val="MI_103"/>
      <sheetName val="Output"/>
    </sheetNames>
    <sheetDataSet>
      <sheetData sheetId="0" refreshError="1"/>
      <sheetData sheetId="1" refreshError="1">
        <row r="8">
          <cell r="B8" t="str">
            <v>Turnover</v>
          </cell>
        </row>
        <row r="9">
          <cell r="C9" t="str">
            <v>Management fees</v>
          </cell>
        </row>
        <row r="10">
          <cell r="D10" t="str">
            <v>Management fee</v>
          </cell>
        </row>
        <row r="11">
          <cell r="D11" t="str">
            <v xml:space="preserve">PB </v>
          </cell>
        </row>
        <row r="12">
          <cell r="D12" t="str">
            <v>Albany Sound</v>
          </cell>
        </row>
        <row r="13">
          <cell r="D13" t="str">
            <v>Cape Jaffa</v>
          </cell>
        </row>
        <row r="14">
          <cell r="D14" t="str">
            <v>Cape Nelson</v>
          </cell>
        </row>
        <row r="15">
          <cell r="D15" t="str">
            <v>Cape York</v>
          </cell>
        </row>
        <row r="16">
          <cell r="D16" t="str">
            <v>Hawke Bay</v>
          </cell>
        </row>
        <row r="17">
          <cell r="D17" t="str">
            <v>Kiwi Trader</v>
          </cell>
        </row>
        <row r="18">
          <cell r="D18" t="str">
            <v>Mount Fisher</v>
          </cell>
        </row>
        <row r="19">
          <cell r="D19" t="str">
            <v>Mount Travers</v>
          </cell>
        </row>
        <row r="20">
          <cell r="D20" t="str">
            <v>New Forest</v>
          </cell>
        </row>
        <row r="21">
          <cell r="D21" t="str">
            <v>Ocean Exporter</v>
          </cell>
        </row>
        <row r="22">
          <cell r="D22" t="str">
            <v>Ocean Logger</v>
          </cell>
        </row>
        <row r="23">
          <cell r="D23" t="str">
            <v>Pacific Logger</v>
          </cell>
        </row>
        <row r="24">
          <cell r="D24" t="str">
            <v>Tasman Sea</v>
          </cell>
        </row>
        <row r="25">
          <cell r="D25" t="str">
            <v>Tauroa Point</v>
          </cell>
        </row>
        <row r="26">
          <cell r="D26" t="str">
            <v>Black Forest</v>
          </cell>
        </row>
        <row r="27">
          <cell r="D27" t="str">
            <v>Port Pegasus</v>
          </cell>
        </row>
        <row r="28">
          <cell r="D28" t="str">
            <v>Timsaru Star</v>
          </cell>
        </row>
        <row r="30">
          <cell r="D30" t="str">
            <v>Sun Ruby</v>
          </cell>
        </row>
        <row r="31">
          <cell r="D31" t="str">
            <v>Steward Island</v>
          </cell>
        </row>
        <row r="32">
          <cell r="D32" t="str">
            <v>Proity Bay</v>
          </cell>
        </row>
        <row r="33">
          <cell r="D33" t="str">
            <v>Appollo Bay</v>
          </cell>
        </row>
        <row r="35">
          <cell r="D35" t="str">
            <v>Third parties</v>
          </cell>
        </row>
        <row r="36">
          <cell r="D36" t="str">
            <v>Tulum (Petercam)</v>
          </cell>
        </row>
        <row r="37">
          <cell r="D37" t="str">
            <v>Pamukkle (Petercam)</v>
          </cell>
        </row>
        <row r="38">
          <cell r="D38" t="str">
            <v>Althea (Runciman)</v>
          </cell>
        </row>
        <row r="39">
          <cell r="D39" t="str">
            <v>Island Explorer ( Runciman)</v>
          </cell>
        </row>
        <row r="40">
          <cell r="D40" t="str">
            <v>Sun Emerald (Sun Hing)</v>
          </cell>
        </row>
        <row r="41">
          <cell r="D41" t="str">
            <v>Eastern Venture (Captain Corelli)</v>
          </cell>
        </row>
        <row r="42">
          <cell r="D42" t="str">
            <v>Nego Victoria (WPL)</v>
          </cell>
        </row>
        <row r="43">
          <cell r="D43" t="str">
            <v>Nego Wes (WPL)</v>
          </cell>
        </row>
        <row r="44">
          <cell r="D44" t="str">
            <v>Avon (Frenchay)</v>
          </cell>
        </row>
        <row r="45">
          <cell r="D45" t="str">
            <v>Carribbean Bulker (Frenchay)</v>
          </cell>
        </row>
        <row r="46">
          <cell r="D46" t="str">
            <v>Derwent (Frenchay)</v>
          </cell>
        </row>
        <row r="47">
          <cell r="D47" t="str">
            <v>Viking Bulker (Frenchay)</v>
          </cell>
        </row>
        <row r="48">
          <cell r="D48" t="str">
            <v>Stokmar (WPO)</v>
          </cell>
        </row>
        <row r="49">
          <cell r="D49" t="str">
            <v>Giant (WPO)</v>
          </cell>
        </row>
        <row r="50">
          <cell r="D50" t="str">
            <v>Cashin (WPO)</v>
          </cell>
        </row>
        <row r="51">
          <cell r="D51" t="str">
            <v>Kent (WPO)</v>
          </cell>
        </row>
        <row r="52">
          <cell r="D52" t="str">
            <v>Nomar (WPO)</v>
          </cell>
        </row>
        <row r="53">
          <cell r="D53" t="str">
            <v>Edsel (WPO)</v>
          </cell>
        </row>
        <row r="54">
          <cell r="D54" t="str">
            <v>Africa (WPO)</v>
          </cell>
        </row>
        <row r="56">
          <cell r="D56" t="str">
            <v>IHC fee</v>
          </cell>
        </row>
        <row r="57">
          <cell r="D57" t="str">
            <v>PB</v>
          </cell>
        </row>
        <row r="58">
          <cell r="D58" t="str">
            <v>Albany Sound</v>
          </cell>
        </row>
        <row r="59">
          <cell r="D59" t="str">
            <v>Cape Jaffa</v>
          </cell>
        </row>
        <row r="60">
          <cell r="D60" t="str">
            <v>Cape Nelson</v>
          </cell>
        </row>
        <row r="61">
          <cell r="D61" t="str">
            <v>Cape York</v>
          </cell>
        </row>
        <row r="62">
          <cell r="D62" t="str">
            <v>Hawke Bay</v>
          </cell>
        </row>
        <row r="63">
          <cell r="D63" t="str">
            <v>Kiwi Trader</v>
          </cell>
        </row>
        <row r="64">
          <cell r="D64" t="str">
            <v>Mount Fisher</v>
          </cell>
        </row>
        <row r="65">
          <cell r="D65" t="str">
            <v>Mount Travers</v>
          </cell>
        </row>
        <row r="66">
          <cell r="D66" t="str">
            <v>New Forest</v>
          </cell>
        </row>
        <row r="67">
          <cell r="D67" t="str">
            <v>Ocean Exporter</v>
          </cell>
        </row>
        <row r="68">
          <cell r="D68" t="str">
            <v>Ocean Logger</v>
          </cell>
        </row>
        <row r="69">
          <cell r="D69" t="str">
            <v>Pacific Logger</v>
          </cell>
        </row>
        <row r="70">
          <cell r="D70" t="str">
            <v>Tasman Sea</v>
          </cell>
        </row>
        <row r="71">
          <cell r="D71" t="str">
            <v>Tauroa Point</v>
          </cell>
        </row>
        <row r="72">
          <cell r="D72" t="str">
            <v>Black Forest</v>
          </cell>
        </row>
        <row r="73">
          <cell r="D73" t="str">
            <v>Port Kenny</v>
          </cell>
        </row>
        <row r="74">
          <cell r="D74" t="str">
            <v>Port Pegasus</v>
          </cell>
        </row>
        <row r="75">
          <cell r="D75" t="str">
            <v>Timaru Star</v>
          </cell>
        </row>
        <row r="77">
          <cell r="D77" t="str">
            <v>Sun Ruby</v>
          </cell>
        </row>
        <row r="78">
          <cell r="D78" t="str">
            <v>Steward Island</v>
          </cell>
        </row>
        <row r="79">
          <cell r="D79" t="str">
            <v>Proity Bay</v>
          </cell>
        </row>
        <row r="80">
          <cell r="D80" t="str">
            <v>Appollo Bay</v>
          </cell>
        </row>
        <row r="82">
          <cell r="D82" t="str">
            <v>Third parties</v>
          </cell>
        </row>
        <row r="83">
          <cell r="D83" t="str">
            <v>Tulum (Petercam)</v>
          </cell>
        </row>
        <row r="84">
          <cell r="D84" t="str">
            <v>Pamukkle (Petercam)</v>
          </cell>
        </row>
        <row r="85">
          <cell r="D85" t="str">
            <v>Sun Emerald (Sun Hing)</v>
          </cell>
        </row>
        <row r="86">
          <cell r="D86" t="str">
            <v>Althea (Runciman)</v>
          </cell>
        </row>
        <row r="87">
          <cell r="D87" t="str">
            <v>Island Explorer ( Runciman)</v>
          </cell>
        </row>
        <row r="88">
          <cell r="D88" t="str">
            <v>Nego Victoria (WPL)</v>
          </cell>
        </row>
        <row r="89">
          <cell r="D89" t="str">
            <v>Nego Wes (WPL)</v>
          </cell>
        </row>
        <row r="90">
          <cell r="D90" t="str">
            <v>Avon (Frenchay)</v>
          </cell>
        </row>
        <row r="91">
          <cell r="D91" t="str">
            <v>Severn (Frenchay)</v>
          </cell>
        </row>
        <row r="92">
          <cell r="D92" t="str">
            <v>Derwent (Frenchay)</v>
          </cell>
        </row>
        <row r="93">
          <cell r="D93" t="str">
            <v>Torm Arawa</v>
          </cell>
        </row>
        <row r="94">
          <cell r="D94" t="str">
            <v>Torm Eastern</v>
          </cell>
        </row>
        <row r="95">
          <cell r="D95" t="str">
            <v>Torm Pacific</v>
          </cell>
        </row>
        <row r="96">
          <cell r="D96" t="str">
            <v>Carina Venture</v>
          </cell>
        </row>
        <row r="97">
          <cell r="D97" t="str">
            <v>Forest venture</v>
          </cell>
        </row>
        <row r="98">
          <cell r="D98" t="str">
            <v>Happy Venture</v>
          </cell>
        </row>
        <row r="99">
          <cell r="D99" t="str">
            <v>Rubin Star</v>
          </cell>
        </row>
        <row r="100">
          <cell r="D100" t="str">
            <v>Misola Shine</v>
          </cell>
        </row>
        <row r="101">
          <cell r="D101" t="str">
            <v>Great Creation</v>
          </cell>
        </row>
        <row r="102">
          <cell r="D102" t="str">
            <v>Great Concord</v>
          </cell>
        </row>
        <row r="103">
          <cell r="D103" t="str">
            <v>Sea Baisen</v>
          </cell>
        </row>
        <row r="104">
          <cell r="D104" t="str">
            <v>Player</v>
          </cell>
        </row>
        <row r="105">
          <cell r="D105" t="str">
            <v>Apostoios</v>
          </cell>
        </row>
        <row r="106">
          <cell r="D106" t="str">
            <v>Falcon Trient</v>
          </cell>
        </row>
        <row r="107">
          <cell r="D107" t="str">
            <v>Sea Maestro</v>
          </cell>
        </row>
        <row r="108">
          <cell r="D108" t="str">
            <v>Ocean Star</v>
          </cell>
        </row>
        <row r="109">
          <cell r="D109" t="str">
            <v>Shinyo Challenge</v>
          </cell>
        </row>
        <row r="110">
          <cell r="D110" t="str">
            <v>Eastern Star</v>
          </cell>
        </row>
        <row r="111">
          <cell r="D111" t="str">
            <v>Emerald Bulker</v>
          </cell>
        </row>
        <row r="112">
          <cell r="D112" t="str">
            <v>Carrina  Venture</v>
          </cell>
        </row>
        <row r="113">
          <cell r="D113" t="str">
            <v>Portland Bay</v>
          </cell>
        </row>
        <row r="114">
          <cell r="D114" t="str">
            <v>Captain Corelli</v>
          </cell>
        </row>
        <row r="115">
          <cell r="D115" t="str">
            <v>Sea Bell</v>
          </cell>
        </row>
        <row r="117">
          <cell r="D117" t="str">
            <v>Others</v>
          </cell>
        </row>
        <row r="118">
          <cell r="D118" t="str">
            <v xml:space="preserve">PB </v>
          </cell>
        </row>
        <row r="119">
          <cell r="D119" t="str">
            <v>Management fee</v>
          </cell>
        </row>
        <row r="120">
          <cell r="D120" t="str">
            <v>IndoChina</v>
          </cell>
        </row>
        <row r="122">
          <cell r="D122" t="str">
            <v>Third parties</v>
          </cell>
        </row>
        <row r="125">
          <cell r="C125" t="str">
            <v>Supervisory fee</v>
          </cell>
        </row>
        <row r="126">
          <cell r="D126" t="str">
            <v>Supervisory fees</v>
          </cell>
        </row>
        <row r="127">
          <cell r="D127" t="str">
            <v xml:space="preserve">PB </v>
          </cell>
        </row>
        <row r="128">
          <cell r="D128" t="str">
            <v>IDB/DBS</v>
          </cell>
        </row>
        <row r="129">
          <cell r="D129" t="str">
            <v>IndoChina</v>
          </cell>
        </row>
        <row r="131">
          <cell r="D131" t="str">
            <v>Third parties</v>
          </cell>
        </row>
        <row r="134">
          <cell r="C134" t="str">
            <v>Consultancy fee</v>
          </cell>
        </row>
        <row r="135">
          <cell r="D135" t="str">
            <v>Consultancy fees</v>
          </cell>
        </row>
        <row r="136">
          <cell r="D136" t="str">
            <v xml:space="preserve">PB </v>
          </cell>
        </row>
        <row r="139">
          <cell r="D139" t="str">
            <v>Third parties</v>
          </cell>
        </row>
        <row r="142">
          <cell r="C142" t="str">
            <v>Marine Services</v>
          </cell>
        </row>
        <row r="143">
          <cell r="D143" t="str">
            <v>Marince Service</v>
          </cell>
        </row>
        <row r="144">
          <cell r="D144" t="str">
            <v xml:space="preserve">PB </v>
          </cell>
        </row>
        <row r="147">
          <cell r="D147" t="str">
            <v>Third parties</v>
          </cell>
        </row>
        <row r="150">
          <cell r="C150" t="str">
            <v>Agency fee</v>
          </cell>
        </row>
        <row r="151">
          <cell r="D151" t="str">
            <v>Agency fees</v>
          </cell>
        </row>
        <row r="152">
          <cell r="D152" t="str">
            <v xml:space="preserve">PB </v>
          </cell>
        </row>
        <row r="153">
          <cell r="D153" t="str">
            <v>Advisory fee</v>
          </cell>
        </row>
        <row r="154">
          <cell r="D154" t="str">
            <v xml:space="preserve">Agency </v>
          </cell>
        </row>
        <row r="155">
          <cell r="D155" t="str">
            <v>IndoChina</v>
          </cell>
        </row>
        <row r="157">
          <cell r="D157" t="str">
            <v>Third parties</v>
          </cell>
        </row>
        <row r="160">
          <cell r="C160" t="str">
            <v>Commissions</v>
          </cell>
        </row>
        <row r="161">
          <cell r="D161" t="str">
            <v>Commission</v>
          </cell>
        </row>
        <row r="162">
          <cell r="D162" t="str">
            <v xml:space="preserve">PB </v>
          </cell>
        </row>
        <row r="165">
          <cell r="D165" t="str">
            <v>Third parties</v>
          </cell>
        </row>
        <row r="166">
          <cell r="D166" t="str">
            <v>Tulum (Petercam)</v>
          </cell>
        </row>
        <row r="167">
          <cell r="D167" t="str">
            <v>Pamukkle (Petercam)</v>
          </cell>
        </row>
        <row r="168">
          <cell r="D168" t="str">
            <v>Althea (Runciman)</v>
          </cell>
        </row>
        <row r="169">
          <cell r="D169" t="str">
            <v>Island Explorer ( Runciman)</v>
          </cell>
        </row>
        <row r="170">
          <cell r="D170" t="str">
            <v>Nego Victoria (WPL)</v>
          </cell>
        </row>
        <row r="171">
          <cell r="D171" t="str">
            <v>Nego Wes (WPL)</v>
          </cell>
        </row>
        <row r="172">
          <cell r="D172" t="str">
            <v>Avon (Frenchay)</v>
          </cell>
        </row>
        <row r="173">
          <cell r="D173" t="str">
            <v>Carribbean Bulker (Frenchay)</v>
          </cell>
        </row>
        <row r="174">
          <cell r="D174" t="str">
            <v>Derwent (Frenchay)</v>
          </cell>
        </row>
        <row r="175">
          <cell r="D175" t="str">
            <v>Viking Bulker (Frenchay)</v>
          </cell>
        </row>
        <row r="176">
          <cell r="D176" t="str">
            <v>Emerald Bulker</v>
          </cell>
        </row>
        <row r="178">
          <cell r="D178" t="str">
            <v>IHC Commission</v>
          </cell>
        </row>
        <row r="179">
          <cell r="D179" t="str">
            <v>PB</v>
          </cell>
        </row>
        <row r="180">
          <cell r="D180" t="str">
            <v>Albany Sound</v>
          </cell>
        </row>
        <row r="181">
          <cell r="D181" t="str">
            <v>Cape Jaffa</v>
          </cell>
        </row>
        <row r="182">
          <cell r="D182" t="str">
            <v>Cape Nelson</v>
          </cell>
        </row>
        <row r="183">
          <cell r="D183" t="str">
            <v>Cape York</v>
          </cell>
        </row>
        <row r="184">
          <cell r="D184" t="str">
            <v>Hawke Bay</v>
          </cell>
        </row>
        <row r="185">
          <cell r="D185" t="str">
            <v>Kiwi Trader</v>
          </cell>
        </row>
        <row r="186">
          <cell r="D186" t="str">
            <v>Mount Fisher</v>
          </cell>
        </row>
        <row r="187">
          <cell r="D187" t="str">
            <v>Mount Travers</v>
          </cell>
        </row>
        <row r="188">
          <cell r="D188" t="str">
            <v>New Forest</v>
          </cell>
        </row>
        <row r="189">
          <cell r="D189" t="str">
            <v>Ocean Exporter</v>
          </cell>
        </row>
        <row r="190">
          <cell r="D190" t="str">
            <v>Ocean Logger</v>
          </cell>
        </row>
        <row r="191">
          <cell r="D191" t="str">
            <v>Pacific Logger</v>
          </cell>
        </row>
        <row r="192">
          <cell r="D192" t="str">
            <v>Tasman Sea</v>
          </cell>
        </row>
        <row r="193">
          <cell r="D193" t="str">
            <v>Tauroa Point</v>
          </cell>
        </row>
        <row r="194">
          <cell r="D194" t="str">
            <v>Black Forest</v>
          </cell>
        </row>
        <row r="195">
          <cell r="D195" t="str">
            <v>Port Kenny</v>
          </cell>
        </row>
        <row r="196">
          <cell r="D196" t="str">
            <v>Port Pegasus</v>
          </cell>
        </row>
        <row r="197">
          <cell r="D197" t="str">
            <v>Timaru Star</v>
          </cell>
        </row>
        <row r="199">
          <cell r="D199" t="str">
            <v>Sun Ruby</v>
          </cell>
        </row>
        <row r="200">
          <cell r="D200" t="str">
            <v>Steward Island</v>
          </cell>
        </row>
        <row r="201">
          <cell r="D201" t="str">
            <v>Proity Bay</v>
          </cell>
        </row>
        <row r="202">
          <cell r="D202" t="str">
            <v>Appollo Bay</v>
          </cell>
        </row>
        <row r="204">
          <cell r="D204" t="str">
            <v>Third parties</v>
          </cell>
        </row>
        <row r="205">
          <cell r="D205" t="str">
            <v>Tulum (Petercam)</v>
          </cell>
        </row>
        <row r="206">
          <cell r="D206" t="str">
            <v>Pamukkle (Petercam)</v>
          </cell>
        </row>
        <row r="207">
          <cell r="D207" t="str">
            <v>Althea (Runciman)</v>
          </cell>
        </row>
        <row r="208">
          <cell r="D208" t="str">
            <v>Island Explorer ( Runciman)</v>
          </cell>
        </row>
        <row r="209">
          <cell r="D209" t="str">
            <v xml:space="preserve">Island Explorer </v>
          </cell>
        </row>
        <row r="210">
          <cell r="D210" t="str">
            <v>Nego Victoria (WPL)</v>
          </cell>
        </row>
        <row r="211">
          <cell r="D211" t="str">
            <v>Nego Wes (WPL)</v>
          </cell>
        </row>
        <row r="212">
          <cell r="D212" t="str">
            <v>Avon (Frenchay)</v>
          </cell>
        </row>
        <row r="213">
          <cell r="D213" t="str">
            <v>Carribbean Bulker (Frenchay)</v>
          </cell>
        </row>
        <row r="214">
          <cell r="D214" t="str">
            <v>Derwent (Frenchay)</v>
          </cell>
        </row>
        <row r="215">
          <cell r="D215" t="str">
            <v>Viking Bulker(Serven) (Frenchay)</v>
          </cell>
        </row>
        <row r="216">
          <cell r="D216" t="str">
            <v>Torm Arawa</v>
          </cell>
        </row>
        <row r="217">
          <cell r="D217" t="str">
            <v>Torm Eastern</v>
          </cell>
        </row>
        <row r="218">
          <cell r="D218" t="str">
            <v>Torm Pacific</v>
          </cell>
        </row>
        <row r="219">
          <cell r="D219" t="str">
            <v>Carina Venture</v>
          </cell>
        </row>
        <row r="220">
          <cell r="D220" t="str">
            <v>Forest venture</v>
          </cell>
        </row>
        <row r="221">
          <cell r="D221" t="str">
            <v>Happy Venture</v>
          </cell>
        </row>
        <row r="222">
          <cell r="D222" t="str">
            <v>Rubin Star</v>
          </cell>
        </row>
        <row r="223">
          <cell r="D223" t="str">
            <v>Misola Shine</v>
          </cell>
        </row>
        <row r="224">
          <cell r="D224" t="str">
            <v>Great Creation</v>
          </cell>
        </row>
        <row r="225">
          <cell r="D225" t="str">
            <v>Great Concord</v>
          </cell>
        </row>
        <row r="226">
          <cell r="D226" t="str">
            <v>Sea Baisen</v>
          </cell>
        </row>
        <row r="227">
          <cell r="D227" t="str">
            <v>Player</v>
          </cell>
        </row>
        <row r="228">
          <cell r="D228" t="str">
            <v>Apostoios</v>
          </cell>
        </row>
        <row r="229">
          <cell r="D229" t="str">
            <v>Sea Maestro</v>
          </cell>
        </row>
        <row r="230">
          <cell r="D230" t="str">
            <v>Ocean Star</v>
          </cell>
        </row>
        <row r="231">
          <cell r="D231" t="str">
            <v>Althea</v>
          </cell>
        </row>
        <row r="232">
          <cell r="D232" t="str">
            <v>Eastern Star</v>
          </cell>
        </row>
        <row r="233">
          <cell r="D233" t="str">
            <v>Emerald Bulker</v>
          </cell>
        </row>
        <row r="234">
          <cell r="D234" t="str">
            <v>Carrina  Venture</v>
          </cell>
        </row>
        <row r="235">
          <cell r="D235" t="str">
            <v>Portland Bay</v>
          </cell>
        </row>
        <row r="236">
          <cell r="D236" t="str">
            <v>Sea Bell</v>
          </cell>
        </row>
        <row r="237">
          <cell r="D237" t="str">
            <v>Eastern Venture (Captain Corelli)</v>
          </cell>
        </row>
        <row r="238">
          <cell r="D238" t="str">
            <v>Falcon Trident</v>
          </cell>
        </row>
        <row r="239">
          <cell r="D239" t="str">
            <v>Prior year adj</v>
          </cell>
        </row>
        <row r="241">
          <cell r="D241" t="str">
            <v>Sale Commission</v>
          </cell>
        </row>
        <row r="242">
          <cell r="D242" t="str">
            <v xml:space="preserve">PB </v>
          </cell>
        </row>
        <row r="246">
          <cell r="D246" t="str">
            <v>Third parties</v>
          </cell>
        </row>
        <row r="247">
          <cell r="D247" t="str">
            <v>Kent</v>
          </cell>
        </row>
        <row r="248">
          <cell r="D248" t="str">
            <v>Nomar</v>
          </cell>
        </row>
        <row r="249">
          <cell r="D249" t="str">
            <v>Severn</v>
          </cell>
        </row>
        <row r="250">
          <cell r="D250" t="str">
            <v>Avon</v>
          </cell>
        </row>
        <row r="251">
          <cell r="D251" t="str">
            <v>Nego Victoria</v>
          </cell>
        </row>
        <row r="252">
          <cell r="D252" t="str">
            <v>Nego Wes</v>
          </cell>
        </row>
        <row r="253">
          <cell r="D253" t="str">
            <v>Carribbean Bulker</v>
          </cell>
        </row>
        <row r="254">
          <cell r="D254" t="str">
            <v>Sun Emerald</v>
          </cell>
        </row>
        <row r="255">
          <cell r="D255" t="str">
            <v>Giant</v>
          </cell>
        </row>
        <row r="256">
          <cell r="D256" t="str">
            <v>Tulum</v>
          </cell>
        </row>
        <row r="258">
          <cell r="D258" t="str">
            <v>Purchase Commission</v>
          </cell>
        </row>
        <row r="259">
          <cell r="D259" t="str">
            <v xml:space="preserve">PB </v>
          </cell>
        </row>
        <row r="260">
          <cell r="D260" t="str">
            <v>Sun Ruby</v>
          </cell>
        </row>
        <row r="261">
          <cell r="D261" t="str">
            <v>Cook Strait</v>
          </cell>
        </row>
        <row r="262">
          <cell r="D262" t="str">
            <v>Xiamen Sea</v>
          </cell>
        </row>
        <row r="263">
          <cell r="D263" t="str">
            <v>Nanjing Sky</v>
          </cell>
        </row>
        <row r="265">
          <cell r="D265" t="str">
            <v>Third parties</v>
          </cell>
        </row>
        <row r="266">
          <cell r="D266" t="str">
            <v>Pamukkale</v>
          </cell>
        </row>
        <row r="268">
          <cell r="D268" t="str">
            <v>Others</v>
          </cell>
        </row>
        <row r="269">
          <cell r="D269" t="str">
            <v xml:space="preserve">PB </v>
          </cell>
        </row>
        <row r="270">
          <cell r="D270" t="str">
            <v>Captain Corelli</v>
          </cell>
        </row>
        <row r="272">
          <cell r="D272" t="str">
            <v>Third parties</v>
          </cell>
        </row>
        <row r="273">
          <cell r="D273" t="str">
            <v>Agency &amp; commissions</v>
          </cell>
        </row>
        <row r="274">
          <cell r="D274" t="str">
            <v>Xiamen I401C</v>
          </cell>
        </row>
        <row r="275">
          <cell r="D275" t="str">
            <v>Yamanishi S1035</v>
          </cell>
        </row>
        <row r="277">
          <cell r="C277" t="str">
            <v>Manager Rewards</v>
          </cell>
        </row>
        <row r="278">
          <cell r="D278" t="str">
            <v>Manager Rewards</v>
          </cell>
        </row>
        <row r="279">
          <cell r="D279" t="str">
            <v xml:space="preserve">PB </v>
          </cell>
        </row>
        <row r="282">
          <cell r="D282" t="str">
            <v>Third parties</v>
          </cell>
        </row>
        <row r="283">
          <cell r="D283" t="str">
            <v>Orchid Bay</v>
          </cell>
        </row>
        <row r="284">
          <cell r="D284" t="str">
            <v>Sun Emerald</v>
          </cell>
        </row>
        <row r="286">
          <cell r="C286" t="str">
            <v>Charter hire</v>
          </cell>
        </row>
        <row r="287">
          <cell r="D287" t="str">
            <v>Charter Hires</v>
          </cell>
        </row>
        <row r="288">
          <cell r="D288" t="str">
            <v>Time Charter</v>
          </cell>
        </row>
        <row r="289">
          <cell r="D289" t="str">
            <v>Charter Hires</v>
          </cell>
        </row>
        <row r="290">
          <cell r="D290" t="str">
            <v>Off hire</v>
          </cell>
        </row>
        <row r="292">
          <cell r="D292" t="str">
            <v>Voyage Charter</v>
          </cell>
        </row>
        <row r="295">
          <cell r="D295" t="str">
            <v>Commission</v>
          </cell>
        </row>
        <row r="296">
          <cell r="D296" t="str">
            <v>Charter hire comm</v>
          </cell>
        </row>
        <row r="297">
          <cell r="D297" t="str">
            <v>Off hire comm</v>
          </cell>
        </row>
        <row r="299">
          <cell r="D299" t="str">
            <v>Freight tax</v>
          </cell>
        </row>
        <row r="300">
          <cell r="D300" t="str">
            <v>US Tax</v>
          </cell>
        </row>
        <row r="302">
          <cell r="C302" t="str">
            <v>T/C Chartering</v>
          </cell>
        </row>
        <row r="303">
          <cell r="D303" t="str">
            <v>Chartering activities</v>
          </cell>
        </row>
        <row r="304">
          <cell r="D304" t="str">
            <v>Time Charter</v>
          </cell>
        </row>
        <row r="305">
          <cell r="D305" t="str">
            <v>Shinyo Challenge</v>
          </cell>
        </row>
        <row r="306">
          <cell r="D306" t="str">
            <v>Ocean Star</v>
          </cell>
        </row>
        <row r="307">
          <cell r="D307" t="str">
            <v>Eastern Star</v>
          </cell>
        </row>
        <row r="308">
          <cell r="D308" t="str">
            <v>Emerald Bulker</v>
          </cell>
        </row>
        <row r="309">
          <cell r="D309" t="str">
            <v>Portland bay</v>
          </cell>
        </row>
        <row r="310">
          <cell r="D310" t="str">
            <v>Portland bay</v>
          </cell>
        </row>
        <row r="311">
          <cell r="D311" t="str">
            <v>Port Kenny</v>
          </cell>
        </row>
        <row r="312">
          <cell r="D312" t="str">
            <v>US Federal Tax</v>
          </cell>
        </row>
        <row r="314">
          <cell r="D314" t="str">
            <v>Time Charter - Helen</v>
          </cell>
        </row>
        <row r="315">
          <cell r="D315" t="str">
            <v>Charter Hire - Eastern Star</v>
          </cell>
        </row>
        <row r="316">
          <cell r="D316" t="str">
            <v>Charter Hire-Ocean Star</v>
          </cell>
        </row>
        <row r="317">
          <cell r="D317" t="str">
            <v>Charter Hire-Portland Bay</v>
          </cell>
        </row>
        <row r="318">
          <cell r="D318" t="str">
            <v>Charter Hire-Shinyo Challenge</v>
          </cell>
        </row>
        <row r="319">
          <cell r="D319" t="str">
            <v>Charter Hire - Sea Cross</v>
          </cell>
        </row>
        <row r="320">
          <cell r="D320" t="str">
            <v>Offhire</v>
          </cell>
        </row>
        <row r="321">
          <cell r="D321" t="str">
            <v>US Federal Tax</v>
          </cell>
        </row>
        <row r="323">
          <cell r="C323" t="str">
            <v>Other Income</v>
          </cell>
        </row>
        <row r="324">
          <cell r="D324" t="str">
            <v>Others</v>
          </cell>
        </row>
        <row r="325">
          <cell r="D325" t="str">
            <v xml:space="preserve">PB </v>
          </cell>
        </row>
        <row r="328">
          <cell r="D328" t="str">
            <v>Third parties</v>
          </cell>
        </row>
        <row r="329">
          <cell r="D329" t="str">
            <v>Hadadate H585</v>
          </cell>
        </row>
        <row r="330">
          <cell r="D330" t="str">
            <v>Crew Training - Frenchay</v>
          </cell>
        </row>
        <row r="331">
          <cell r="D331" t="str">
            <v>Lashing bonus</v>
          </cell>
        </row>
        <row r="336">
          <cell r="B336" t="str">
            <v>Direct costs</v>
          </cell>
        </row>
        <row r="337">
          <cell r="C337" t="str">
            <v>Charterhire expenses vessels</v>
          </cell>
        </row>
        <row r="338">
          <cell r="D338" t="str">
            <v>Charter hire costs</v>
          </cell>
        </row>
        <row r="339">
          <cell r="D339" t="str">
            <v>Charter Hire Paid - T/C</v>
          </cell>
        </row>
        <row r="340">
          <cell r="D340" t="str">
            <v>Charterer Hire Paid - others</v>
          </cell>
        </row>
        <row r="341">
          <cell r="D341" t="str">
            <v>Charter Hire Paid-PortllandBay</v>
          </cell>
        </row>
        <row r="342">
          <cell r="D342" t="str">
            <v>C/H Commission</v>
          </cell>
        </row>
        <row r="343">
          <cell r="D343" t="str">
            <v>Offhire Commission</v>
          </cell>
        </row>
        <row r="345">
          <cell r="D345" t="str">
            <v>Other charter exp</v>
          </cell>
        </row>
        <row r="346">
          <cell r="D346" t="str">
            <v>Rec'ble Fm Charterer-others</v>
          </cell>
        </row>
        <row r="347">
          <cell r="D347" t="str">
            <v>Holds cleaning</v>
          </cell>
        </row>
        <row r="348">
          <cell r="D348" t="str">
            <v>IHC Fee</v>
          </cell>
        </row>
        <row r="349">
          <cell r="D349" t="str">
            <v>Charterer Liabilities Ins</v>
          </cell>
        </row>
        <row r="350">
          <cell r="D350" t="str">
            <v>Charterer expenses</v>
          </cell>
        </row>
        <row r="351">
          <cell r="D351" t="str">
            <v>Charterers Profit Ins</v>
          </cell>
        </row>
        <row r="353">
          <cell r="D353" t="str">
            <v>Bunker Consumption</v>
          </cell>
        </row>
        <row r="354">
          <cell r="D354" t="str">
            <v>Bunker Consumptions</v>
          </cell>
        </row>
        <row r="356">
          <cell r="C356" t="str">
            <v>Crew expenes</v>
          </cell>
        </row>
        <row r="357">
          <cell r="D357" t="str">
            <v>Crew Wages</v>
          </cell>
        </row>
        <row r="358">
          <cell r="D358" t="str">
            <v>Crew Cost,Base Wages</v>
          </cell>
        </row>
        <row r="359">
          <cell r="D359" t="str">
            <v>Crew Cost,Overtime</v>
          </cell>
        </row>
        <row r="360">
          <cell r="D360" t="str">
            <v>Crew Cost,Standby Wages</v>
          </cell>
        </row>
        <row r="361">
          <cell r="D361" t="str">
            <v>Crew Cost,Vacation Wages</v>
          </cell>
        </row>
        <row r="362">
          <cell r="D362" t="str">
            <v>Crew Cost,Standby Wages</v>
          </cell>
        </row>
        <row r="363">
          <cell r="D363" t="str">
            <v>Crew Cost,Wages/Misc Accrued</v>
          </cell>
        </row>
        <row r="364">
          <cell r="D364" t="str">
            <v>Crew Cost,Wage/Misc Prior Year</v>
          </cell>
        </row>
        <row r="365">
          <cell r="D365" t="str">
            <v>Officers' Wages</v>
          </cell>
        </row>
        <row r="366">
          <cell r="D366" t="str">
            <v>Crew Wages</v>
          </cell>
        </row>
        <row r="367">
          <cell r="D367" t="str">
            <v>Crew Overtime</v>
          </cell>
        </row>
        <row r="368">
          <cell r="D368" t="str">
            <v>Officers' Leave Pay</v>
          </cell>
        </row>
        <row r="369">
          <cell r="D369" t="str">
            <v>Crew Leave Pay</v>
          </cell>
        </row>
        <row r="371">
          <cell r="D371" t="str">
            <v>Crew other costs</v>
          </cell>
        </row>
        <row r="372">
          <cell r="D372" t="str">
            <v>Crew Cost,Other Personnel Exp</v>
          </cell>
        </row>
        <row r="373">
          <cell r="D373" t="str">
            <v>Crew Cost,Medical Expenses</v>
          </cell>
        </row>
        <row r="374">
          <cell r="D374" t="str">
            <v>Crew Cost,Social &amp; Welfare</v>
          </cell>
        </row>
        <row r="375">
          <cell r="D375" t="str">
            <v>Crew Engagement Fees</v>
          </cell>
        </row>
        <row r="376">
          <cell r="D376" t="str">
            <v>Flag State Documents</v>
          </cell>
        </row>
        <row r="377">
          <cell r="D377" t="str">
            <v>ITF Fund</v>
          </cell>
        </row>
        <row r="378">
          <cell r="D378" t="str">
            <v>Uniforms</v>
          </cell>
        </row>
        <row r="379">
          <cell r="D379" t="str">
            <v>Officers' Medical</v>
          </cell>
        </row>
        <row r="380">
          <cell r="D380" t="str">
            <v>Medical Unrecoverable</v>
          </cell>
        </row>
        <row r="381">
          <cell r="D381" t="str">
            <v>Crew Medical-Accrual</v>
          </cell>
        </row>
        <row r="382">
          <cell r="D382" t="str">
            <v>Training Provision</v>
          </cell>
        </row>
        <row r="383">
          <cell r="D383" t="str">
            <v>Officers' Reserve Pay</v>
          </cell>
        </row>
        <row r="384">
          <cell r="D384" t="str">
            <v>Crew' Reserve Pay</v>
          </cell>
        </row>
        <row r="385">
          <cell r="D385" t="str">
            <v>Prior Year Expenses</v>
          </cell>
        </row>
        <row r="386">
          <cell r="D386" t="str">
            <v>Accrual</v>
          </cell>
        </row>
        <row r="388">
          <cell r="D388" t="str">
            <v>Crew victualling</v>
          </cell>
        </row>
        <row r="389">
          <cell r="D389" t="str">
            <v>Crew Cost,Victualling</v>
          </cell>
        </row>
        <row r="390">
          <cell r="D390" t="str">
            <v>Crew Cost,Victualling Accrued</v>
          </cell>
        </row>
        <row r="391">
          <cell r="D391" t="str">
            <v>Crew Cost,Victual Prior Year</v>
          </cell>
        </row>
        <row r="392">
          <cell r="D392" t="str">
            <v>Actual Consumed</v>
          </cell>
        </row>
        <row r="393">
          <cell r="D393" t="str">
            <v>Extra Meals</v>
          </cell>
        </row>
        <row r="394">
          <cell r="D394" t="str">
            <v>Delivery expenses</v>
          </cell>
        </row>
        <row r="395">
          <cell r="D395" t="str">
            <v>Accrual</v>
          </cell>
        </row>
        <row r="396">
          <cell r="D396" t="str">
            <v>Prior Year Expenses</v>
          </cell>
        </row>
        <row r="399">
          <cell r="D399" t="str">
            <v>Crew travelling &amp; repatriating</v>
          </cell>
        </row>
        <row r="400">
          <cell r="D400" t="str">
            <v>Crew Cost,Joining Expenses</v>
          </cell>
        </row>
        <row r="401">
          <cell r="D401" t="str">
            <v>Crew Cost,Repatriation Exp</v>
          </cell>
        </row>
        <row r="402">
          <cell r="D402" t="str">
            <v>Crew Cost,Join/Repat Accrued</v>
          </cell>
        </row>
        <row r="403">
          <cell r="D403" t="str">
            <v>Crew Cost,Join/Rep Prior Year</v>
          </cell>
        </row>
        <row r="404">
          <cell r="D404" t="str">
            <v>Officers' Travel Costs</v>
          </cell>
        </row>
        <row r="405">
          <cell r="D405" t="str">
            <v>Crew Travel Costs</v>
          </cell>
        </row>
        <row r="406">
          <cell r="D406" t="str">
            <v>Officers' Hotel</v>
          </cell>
        </row>
        <row r="407">
          <cell r="D407" t="str">
            <v>Crew Hotel</v>
          </cell>
        </row>
        <row r="408">
          <cell r="D408" t="str">
            <v>Officers' Escort, Handling, Ot</v>
          </cell>
        </row>
        <row r="409">
          <cell r="D409" t="str">
            <v>Crew Escort, Handling, Others</v>
          </cell>
        </row>
        <row r="410">
          <cell r="D410" t="str">
            <v>Accrual</v>
          </cell>
        </row>
        <row r="413">
          <cell r="C413" t="str">
            <v>Depreciation</v>
          </cell>
        </row>
        <row r="414">
          <cell r="D414" t="str">
            <v>Depreciation-Vessel</v>
          </cell>
        </row>
        <row r="415">
          <cell r="D415" t="str">
            <v>Depreciation-Vessel</v>
          </cell>
        </row>
        <row r="417">
          <cell r="D417" t="str">
            <v>Depreciation-DD</v>
          </cell>
        </row>
        <row r="418">
          <cell r="D418" t="str">
            <v>Depreciation-DD</v>
          </cell>
        </row>
        <row r="420">
          <cell r="C420" t="str">
            <v>Insurance</v>
          </cell>
        </row>
        <row r="421">
          <cell r="D421" t="str">
            <v>Insurance premium</v>
          </cell>
        </row>
        <row r="422">
          <cell r="D422" t="str">
            <v>Ins Premiums,Hull &amp; Machinery</v>
          </cell>
        </row>
        <row r="423">
          <cell r="D423" t="str">
            <v>Ins Premiums,P &amp; I</v>
          </cell>
        </row>
        <row r="424">
          <cell r="D424" t="str">
            <v>Ins Premiums,War Risk</v>
          </cell>
        </row>
        <row r="425">
          <cell r="D425" t="str">
            <v>Ins Premium,MI</v>
          </cell>
        </row>
        <row r="426">
          <cell r="D426" t="str">
            <v>Ins Premiums,Cofr-Shoreline</v>
          </cell>
        </row>
        <row r="427">
          <cell r="D427" t="str">
            <v>Ins Premiums,Loh-Mort</v>
          </cell>
        </row>
        <row r="428">
          <cell r="D428" t="str">
            <v>Ins Premiums,FDD</v>
          </cell>
        </row>
        <row r="429">
          <cell r="D429" t="str">
            <v>Ins Premiums,Cash</v>
          </cell>
        </row>
        <row r="430">
          <cell r="D430" t="str">
            <v>Ins Premium,Chrts Liability</v>
          </cell>
        </row>
        <row r="431">
          <cell r="D431" t="str">
            <v>Ins Premiums,P&amp;I Suppl FDD</v>
          </cell>
        </row>
        <row r="432">
          <cell r="D432" t="str">
            <v>Ins Premiums,P&amp;I Suppl.</v>
          </cell>
        </row>
        <row r="434">
          <cell r="D434" t="str">
            <v>Other insurance premium</v>
          </cell>
        </row>
        <row r="435">
          <cell r="D435" t="str">
            <v>Ins Premiums,Other Insurnace</v>
          </cell>
        </row>
        <row r="436">
          <cell r="D436" t="str">
            <v>Accrual</v>
          </cell>
        </row>
        <row r="437">
          <cell r="D437" t="str">
            <v>CoFR Guarantee Premium</v>
          </cell>
        </row>
        <row r="438">
          <cell r="D438" t="str">
            <v>Cash onboard and In Transmit</v>
          </cell>
        </row>
        <row r="439">
          <cell r="D439" t="str">
            <v>Liability Cover</v>
          </cell>
        </row>
        <row r="441">
          <cell r="D441" t="str">
            <v>Deductible/Non Recd</v>
          </cell>
        </row>
        <row r="442">
          <cell r="D442" t="str">
            <v>Deductible/Non Recb,Deduct-H&amp;M</v>
          </cell>
        </row>
        <row r="443">
          <cell r="D443" t="str">
            <v>Deductible/Non Recb,Deduct-P&amp;I</v>
          </cell>
        </row>
        <row r="444">
          <cell r="D444" t="str">
            <v>Deductible/Non Recb,Deduct-P&amp;I</v>
          </cell>
        </row>
        <row r="445">
          <cell r="D445" t="str">
            <v>Deductible/Non Recb,Deduct-oth</v>
          </cell>
        </row>
        <row r="446">
          <cell r="D446" t="str">
            <v>Deductible and Unrecoverable</v>
          </cell>
        </row>
        <row r="448">
          <cell r="C448" t="str">
            <v>Stores, Spares parts &amp; Lubricating oil</v>
          </cell>
        </row>
        <row r="449">
          <cell r="D449" t="str">
            <v>Stores</v>
          </cell>
        </row>
        <row r="450">
          <cell r="D450" t="str">
            <v>Stores,Deck-Paints</v>
          </cell>
        </row>
        <row r="451">
          <cell r="D451" t="str">
            <v>Stores,Mooring equips</v>
          </cell>
        </row>
        <row r="452">
          <cell r="D452" t="str">
            <v>Stores,Deck-Charts &amp; Publ</v>
          </cell>
        </row>
        <row r="453">
          <cell r="D453" t="str">
            <v>Stores,Deck-General</v>
          </cell>
        </row>
        <row r="454">
          <cell r="D454" t="str">
            <v>Stores,Catering-General</v>
          </cell>
        </row>
        <row r="455">
          <cell r="D455" t="str">
            <v>Stores,Eng-Chemicals</v>
          </cell>
        </row>
        <row r="456">
          <cell r="D456" t="str">
            <v>Stores,Eng-Refrig/Elect/Gas</v>
          </cell>
        </row>
        <row r="457">
          <cell r="D457" t="str">
            <v>Stores,Eng-General</v>
          </cell>
        </row>
        <row r="458">
          <cell r="D458" t="str">
            <v>Stores,General</v>
          </cell>
        </row>
        <row r="459">
          <cell r="D459" t="str">
            <v>Stores,General-Others</v>
          </cell>
        </row>
        <row r="460">
          <cell r="D460" t="str">
            <v>Stores,Water</v>
          </cell>
        </row>
        <row r="461">
          <cell r="D461" t="str">
            <v>Stores,Stores-Transport</v>
          </cell>
        </row>
        <row r="462">
          <cell r="D462" t="str">
            <v>Stores,Stores-Accrued Exp</v>
          </cell>
        </row>
        <row r="463">
          <cell r="D463" t="str">
            <v>Stores,Stores-Prior Year</v>
          </cell>
        </row>
        <row r="464">
          <cell r="D464" t="str">
            <v>General Materials</v>
          </cell>
        </row>
        <row r="465">
          <cell r="D465" t="str">
            <v>Power tools</v>
          </cell>
        </row>
        <row r="466">
          <cell r="D466" t="str">
            <v>Ropes and  Wires</v>
          </cell>
        </row>
        <row r="467">
          <cell r="D467" t="str">
            <v>Hose &amp; Couplings</v>
          </cell>
        </row>
        <row r="468">
          <cell r="D468" t="str">
            <v>Working Cloths</v>
          </cell>
        </row>
        <row r="469">
          <cell r="D469" t="str">
            <v>Accrual</v>
          </cell>
        </row>
        <row r="470">
          <cell r="D470" t="str">
            <v>Medical Stores</v>
          </cell>
        </row>
        <row r="471">
          <cell r="D471" t="str">
            <v>Cabin Stores</v>
          </cell>
        </row>
        <row r="472">
          <cell r="D472" t="str">
            <v>Catering Stores</v>
          </cell>
        </row>
        <row r="473">
          <cell r="D473" t="str">
            <v>Cleaning Materials</v>
          </cell>
        </row>
        <row r="474">
          <cell r="D474" t="str">
            <v>Accrual</v>
          </cell>
        </row>
        <row r="475">
          <cell r="D475" t="str">
            <v>Sea Stock Paint</v>
          </cell>
        </row>
        <row r="476">
          <cell r="D476" t="str">
            <v>Accrual</v>
          </cell>
        </row>
        <row r="477">
          <cell r="D477" t="str">
            <v>Chart Corrections</v>
          </cell>
        </row>
        <row r="478">
          <cell r="D478" t="str">
            <v>Charts</v>
          </cell>
        </row>
        <row r="479">
          <cell r="D479" t="str">
            <v>Nautical Publications</v>
          </cell>
        </row>
        <row r="480">
          <cell r="D480" t="str">
            <v>Nautical Equipment</v>
          </cell>
        </row>
        <row r="481">
          <cell r="D481" t="str">
            <v>Stationery</v>
          </cell>
        </row>
        <row r="482">
          <cell r="D482" t="str">
            <v>Accrual</v>
          </cell>
        </row>
        <row r="483">
          <cell r="D483" t="str">
            <v>Tools (hand/cutting/measuring)</v>
          </cell>
        </row>
        <row r="484">
          <cell r="D484" t="str">
            <v>Welding Equipment and Gases</v>
          </cell>
        </row>
        <row r="485">
          <cell r="D485" t="str">
            <v>Materials</v>
          </cell>
        </row>
        <row r="486">
          <cell r="D486" t="str">
            <v>Electrical</v>
          </cell>
        </row>
        <row r="487">
          <cell r="D487" t="str">
            <v>Refrigerant Gases</v>
          </cell>
        </row>
        <row r="488">
          <cell r="D488" t="str">
            <v>Accrual</v>
          </cell>
        </row>
        <row r="489">
          <cell r="D489" t="str">
            <v>Water Treatment</v>
          </cell>
        </row>
        <row r="490">
          <cell r="D490" t="str">
            <v>Maintenance and Testing</v>
          </cell>
        </row>
        <row r="491">
          <cell r="D491" t="str">
            <v>Fuel and Exhaust Gas</v>
          </cell>
        </row>
        <row r="492">
          <cell r="D492" t="str">
            <v>Cargo space cleaning</v>
          </cell>
        </row>
        <row r="493">
          <cell r="D493" t="str">
            <v>Chemical-Accrual</v>
          </cell>
        </row>
        <row r="494">
          <cell r="D494" t="str">
            <v>Delivery expenses</v>
          </cell>
        </row>
        <row r="495">
          <cell r="D495" t="str">
            <v>Stores Delivery Costs-Accrual</v>
          </cell>
        </row>
        <row r="496">
          <cell r="D496" t="str">
            <v>Prior Year Expenses</v>
          </cell>
        </row>
        <row r="498">
          <cell r="D498" t="str">
            <v>Spares parts</v>
          </cell>
        </row>
        <row r="499">
          <cell r="D499" t="str">
            <v>Spares,Main Engine</v>
          </cell>
        </row>
        <row r="500">
          <cell r="D500" t="str">
            <v>Spares,Aux engine</v>
          </cell>
        </row>
        <row r="501">
          <cell r="D501" t="str">
            <v>Spares,Pump</v>
          </cell>
        </row>
        <row r="502">
          <cell r="D502" t="str">
            <v>Spares,Gen. Aux Machinery</v>
          </cell>
        </row>
        <row r="503">
          <cell r="D503" t="str">
            <v>Spares,Elect, Aux Machinery</v>
          </cell>
        </row>
        <row r="504">
          <cell r="D504" t="str">
            <v>Spares,Radio &amp; Navigation</v>
          </cell>
        </row>
        <row r="505">
          <cell r="D505" t="str">
            <v>Spares,Safety Equipment</v>
          </cell>
        </row>
        <row r="506">
          <cell r="D506" t="str">
            <v>Spares,Special Items</v>
          </cell>
        </row>
        <row r="507">
          <cell r="D507" t="str">
            <v>Spares,Spares-Transport</v>
          </cell>
        </row>
        <row r="508">
          <cell r="D508" t="str">
            <v>Spares,Spares-Accrued Exp</v>
          </cell>
        </row>
        <row r="509">
          <cell r="D509" t="str">
            <v>Spares,Spares-Prior Year</v>
          </cell>
        </row>
        <row r="510">
          <cell r="D510" t="str">
            <v>Accommodation Outfitting</v>
          </cell>
        </row>
        <row r="511">
          <cell r="D511" t="str">
            <v>Office Equipment and Computers</v>
          </cell>
        </row>
        <row r="512">
          <cell r="D512" t="str">
            <v>Accommodation Spares-Accrual</v>
          </cell>
        </row>
        <row r="513">
          <cell r="D513" t="str">
            <v>Cranes and Derricks</v>
          </cell>
        </row>
        <row r="514">
          <cell r="D514" t="str">
            <v>Hatch Equipment</v>
          </cell>
        </row>
        <row r="515">
          <cell r="D515" t="str">
            <v>Cargo Pumping System</v>
          </cell>
        </row>
        <row r="516">
          <cell r="D516" t="str">
            <v>Mooring and Access Equipment</v>
          </cell>
        </row>
        <row r="517">
          <cell r="D517" t="str">
            <v>Cargo Equipment</v>
          </cell>
        </row>
        <row r="518">
          <cell r="D518" t="str">
            <v>Accrual</v>
          </cell>
        </row>
        <row r="519">
          <cell r="D519" t="str">
            <v>Navigational Equipment</v>
          </cell>
        </row>
        <row r="520">
          <cell r="D520" t="str">
            <v>Fire Fighting Appliances</v>
          </cell>
        </row>
        <row r="521">
          <cell r="D521" t="str">
            <v>Life Saving Appliances</v>
          </cell>
        </row>
        <row r="522">
          <cell r="D522" t="str">
            <v>Safety Equipment</v>
          </cell>
        </row>
        <row r="523">
          <cell r="D523" t="str">
            <v>Communication Equipment</v>
          </cell>
        </row>
        <row r="524">
          <cell r="D524" t="str">
            <v>Accrual</v>
          </cell>
        </row>
        <row r="525">
          <cell r="D525" t="str">
            <v>Main Engine</v>
          </cell>
        </row>
        <row r="526">
          <cell r="D526" t="str">
            <v>Auxiliary Engines</v>
          </cell>
        </row>
        <row r="527">
          <cell r="D527" t="str">
            <v>Transmission Equipment</v>
          </cell>
        </row>
        <row r="528">
          <cell r="D528" t="str">
            <v>Steering Gear and Rudder</v>
          </cell>
        </row>
        <row r="529">
          <cell r="D529" t="str">
            <v>Accrual</v>
          </cell>
        </row>
        <row r="530">
          <cell r="D530" t="str">
            <v>Boiler Plant</v>
          </cell>
        </row>
        <row r="531">
          <cell r="D531" t="str">
            <v>Pumps</v>
          </cell>
        </row>
        <row r="532">
          <cell r="D532" t="str">
            <v>Compressor</v>
          </cell>
        </row>
        <row r="533">
          <cell r="D533" t="str">
            <v>Purifiers</v>
          </cell>
        </row>
        <row r="534">
          <cell r="D534" t="str">
            <v>Cooler, Heater and F.W. Genera</v>
          </cell>
        </row>
        <row r="535">
          <cell r="D535" t="str">
            <v>A. C. and Fridge Systems</v>
          </cell>
        </row>
        <row r="536">
          <cell r="D536" t="str">
            <v>Workshop Equipment</v>
          </cell>
        </row>
        <row r="537">
          <cell r="D537" t="str">
            <v>Bearings (IPMA Cat 77)</v>
          </cell>
        </row>
        <row r="538">
          <cell r="D538" t="str">
            <v>Accrual</v>
          </cell>
        </row>
        <row r="539">
          <cell r="D539" t="str">
            <v>Valves and Large Pipe Coupling</v>
          </cell>
        </row>
        <row r="540">
          <cell r="D540" t="str">
            <v>Accrual</v>
          </cell>
        </row>
        <row r="541">
          <cell r="D541" t="str">
            <v>Electrical Plant</v>
          </cell>
        </row>
        <row r="542">
          <cell r="D542" t="str">
            <v>Automation and Control Equipme</v>
          </cell>
        </row>
        <row r="543">
          <cell r="D543" t="str">
            <v>Electrical Fittings and Fixtur</v>
          </cell>
        </row>
        <row r="544">
          <cell r="D544" t="str">
            <v>Accrual</v>
          </cell>
        </row>
        <row r="545">
          <cell r="D545" t="str">
            <v>Delivery expenses</v>
          </cell>
        </row>
        <row r="546">
          <cell r="D546" t="str">
            <v>Spares Delivery Costs-Accrual</v>
          </cell>
        </row>
        <row r="547">
          <cell r="D547" t="str">
            <v>Prior Year Expenses</v>
          </cell>
        </row>
        <row r="548">
          <cell r="D548" t="str">
            <v>Deck</v>
          </cell>
        </row>
        <row r="550">
          <cell r="D550" t="str">
            <v>Lubricating oil</v>
          </cell>
        </row>
        <row r="551">
          <cell r="D551" t="str">
            <v>Luboil,M/E System Oil</v>
          </cell>
        </row>
        <row r="552">
          <cell r="D552" t="str">
            <v>Luboil,M/E Cylinder Oil</v>
          </cell>
        </row>
        <row r="553">
          <cell r="D553" t="str">
            <v>Luboil,A/E System Oil</v>
          </cell>
        </row>
        <row r="554">
          <cell r="D554" t="str">
            <v>Luboil,Hydraulic Oil</v>
          </cell>
        </row>
        <row r="555">
          <cell r="D555" t="str">
            <v>Luboil,Sundry Luboil/Grease</v>
          </cell>
        </row>
        <row r="556">
          <cell r="D556" t="str">
            <v>Luboil,Luboil-Transport</v>
          </cell>
        </row>
        <row r="557">
          <cell r="D557" t="str">
            <v>Luboil,Luboil-Accrued Exp</v>
          </cell>
        </row>
        <row r="558">
          <cell r="D558" t="str">
            <v>Luboil,Luboil-Prior Year</v>
          </cell>
        </row>
        <row r="559">
          <cell r="D559" t="str">
            <v>Lubricants</v>
          </cell>
        </row>
        <row r="560">
          <cell r="D560" t="str">
            <v>Accrual</v>
          </cell>
        </row>
        <row r="562">
          <cell r="C562" t="str">
            <v>Vessel repairs &amp; surveys</v>
          </cell>
        </row>
        <row r="563">
          <cell r="D563" t="str">
            <v>Repair costs</v>
          </cell>
        </row>
        <row r="564">
          <cell r="D564" t="str">
            <v>R&amp;M-Hold &amp; Tanks</v>
          </cell>
        </row>
        <row r="565">
          <cell r="D565" t="str">
            <v>R&amp;M-Gear &amp; Pumps</v>
          </cell>
        </row>
        <row r="566">
          <cell r="D566" t="str">
            <v>R&amp;M-Main Engine</v>
          </cell>
        </row>
        <row r="567">
          <cell r="D567" t="str">
            <v>R&amp;M-Generators</v>
          </cell>
        </row>
        <row r="568">
          <cell r="D568" t="str">
            <v>R&amp;M-Aux Machinery</v>
          </cell>
        </row>
        <row r="569">
          <cell r="D569" t="str">
            <v>R&amp;M-Radio &amp; Navigation</v>
          </cell>
        </row>
        <row r="570">
          <cell r="D570" t="str">
            <v>Hull Cleaning and Painting</v>
          </cell>
        </row>
        <row r="571">
          <cell r="D571" t="str">
            <v>Structural Steel</v>
          </cell>
        </row>
        <row r="572">
          <cell r="D572" t="str">
            <v xml:space="preserve">Hold and Tank Cleaning </v>
          </cell>
        </row>
        <row r="573">
          <cell r="D573" t="str">
            <v>Hull Repair-Accrual</v>
          </cell>
        </row>
        <row r="574">
          <cell r="D574" t="str">
            <v>Accommodtion Repair</v>
          </cell>
        </row>
        <row r="575">
          <cell r="D575" t="str">
            <v>Office Equipment and Computers</v>
          </cell>
        </row>
        <row r="576">
          <cell r="D576" t="str">
            <v>ACCRUAL</v>
          </cell>
        </row>
        <row r="577">
          <cell r="D577" t="str">
            <v>Cranes and Derricks</v>
          </cell>
        </row>
        <row r="578">
          <cell r="D578" t="str">
            <v>Hatch Equipment</v>
          </cell>
        </row>
        <row r="579">
          <cell r="D579" t="str">
            <v xml:space="preserve">Refeer </v>
          </cell>
        </row>
        <row r="580">
          <cell r="D580" t="str">
            <v>Cargo Pumping System</v>
          </cell>
        </row>
        <row r="581">
          <cell r="D581" t="str">
            <v>Cargo equipment</v>
          </cell>
        </row>
        <row r="582">
          <cell r="D582" t="str">
            <v>Cargo &amp; Deck Repairs-Accrual</v>
          </cell>
        </row>
        <row r="583">
          <cell r="D583" t="str">
            <v>Navigation Equipment</v>
          </cell>
        </row>
        <row r="584">
          <cell r="D584" t="str">
            <v>Fire Fighting Equipment</v>
          </cell>
        </row>
        <row r="585">
          <cell r="D585" t="str">
            <v>Life Saving Equipment</v>
          </cell>
        </row>
        <row r="586">
          <cell r="D586" t="str">
            <v>Safety Equipment</v>
          </cell>
        </row>
        <row r="587">
          <cell r="D587" t="str">
            <v>Communications Equipment</v>
          </cell>
        </row>
        <row r="588">
          <cell r="D588" t="str">
            <v>Navigation Safety Repairs-Accr</v>
          </cell>
        </row>
        <row r="589">
          <cell r="D589" t="str">
            <v>Main Engine</v>
          </cell>
        </row>
        <row r="590">
          <cell r="D590" t="str">
            <v>Auxiliary Engines</v>
          </cell>
        </row>
        <row r="591">
          <cell r="D591" t="str">
            <v>Transmission Equipment</v>
          </cell>
        </row>
        <row r="592">
          <cell r="D592" t="str">
            <v>Auxiliary Engine Repairs-Accru</v>
          </cell>
        </row>
        <row r="593">
          <cell r="D593" t="str">
            <v>Boiler Plant</v>
          </cell>
        </row>
        <row r="594">
          <cell r="D594" t="str">
            <v>Pumps</v>
          </cell>
        </row>
        <row r="595">
          <cell r="D595" t="str">
            <v>Cooler, Heater and F.W. Genera</v>
          </cell>
        </row>
        <row r="596">
          <cell r="D596" t="str">
            <v>A. C. and Fridge Systems</v>
          </cell>
        </row>
        <row r="597">
          <cell r="D597" t="str">
            <v>Workshop Equipment</v>
          </cell>
        </row>
        <row r="598">
          <cell r="D598" t="str">
            <v>Auxiliaries and Boilers Repair</v>
          </cell>
        </row>
        <row r="599">
          <cell r="D599" t="str">
            <v>Pipe System</v>
          </cell>
        </row>
        <row r="600">
          <cell r="D600" t="str">
            <v>ACCRUAL</v>
          </cell>
        </row>
        <row r="601">
          <cell r="D601" t="str">
            <v>Electrical Plant</v>
          </cell>
        </row>
        <row r="602">
          <cell r="D602" t="str">
            <v>Automation and Control Equipme</v>
          </cell>
        </row>
        <row r="603">
          <cell r="D603" t="str">
            <v>Electrical Repairs-Accrual</v>
          </cell>
        </row>
        <row r="604">
          <cell r="D604" t="str">
            <v>Classification Fees</v>
          </cell>
        </row>
        <row r="605">
          <cell r="D605" t="str">
            <v>Government Survey Fees, Derat</v>
          </cell>
        </row>
        <row r="606">
          <cell r="D606" t="str">
            <v>Repairs Delivery Costs-Accrual</v>
          </cell>
        </row>
        <row r="607">
          <cell r="D607" t="str">
            <v>Prior Year Expenses</v>
          </cell>
        </row>
        <row r="608">
          <cell r="D608" t="str">
            <v>ACCRUAL</v>
          </cell>
        </row>
        <row r="609">
          <cell r="D609" t="str">
            <v>Navigation Equipment</v>
          </cell>
        </row>
        <row r="610">
          <cell r="D610" t="str">
            <v>Life Saving Equipment</v>
          </cell>
        </row>
        <row r="611">
          <cell r="D611" t="str">
            <v>Safety Equipment</v>
          </cell>
        </row>
        <row r="612">
          <cell r="D612" t="str">
            <v>Communications Equipment</v>
          </cell>
        </row>
        <row r="613">
          <cell r="D613" t="str">
            <v>Accrual</v>
          </cell>
        </row>
        <row r="614">
          <cell r="D614" t="str">
            <v>Main Engine</v>
          </cell>
        </row>
        <row r="615">
          <cell r="D615" t="str">
            <v>Traning audit</v>
          </cell>
        </row>
        <row r="616">
          <cell r="D616" t="str">
            <v>Pipes &amp; Valves Repairs-Accrual</v>
          </cell>
        </row>
        <row r="617">
          <cell r="D617" t="str">
            <v>Accommodation</v>
          </cell>
        </row>
        <row r="618">
          <cell r="D618" t="str">
            <v>Cargo and Deck Machinery</v>
          </cell>
        </row>
        <row r="619">
          <cell r="D619" t="str">
            <v>Navigation, Safety</v>
          </cell>
        </row>
        <row r="620">
          <cell r="D620" t="str">
            <v>Propulsion M&amp; Aux</v>
          </cell>
        </row>
        <row r="621">
          <cell r="D621" t="str">
            <v>Propulsion M&amp; Aux</v>
          </cell>
        </row>
        <row r="622">
          <cell r="D622" t="str">
            <v>Spare/Repair - Accrual</v>
          </cell>
        </row>
        <row r="623">
          <cell r="D623" t="str">
            <v>Repair</v>
          </cell>
        </row>
        <row r="624">
          <cell r="D624" t="str">
            <v>Hull &amp; Machinery</v>
          </cell>
        </row>
        <row r="625">
          <cell r="D625" t="str">
            <v>Insurance - Accrual</v>
          </cell>
        </row>
        <row r="627">
          <cell r="D627" t="str">
            <v>Repair - special</v>
          </cell>
        </row>
        <row r="628">
          <cell r="D628" t="str">
            <v>R&amp;M-Maintenance contract</v>
          </cell>
        </row>
        <row r="629">
          <cell r="D629" t="str">
            <v>R&amp;M-Survey</v>
          </cell>
        </row>
        <row r="630">
          <cell r="D630" t="str">
            <v>R&amp;M-Accrued Exp</v>
          </cell>
        </row>
        <row r="631">
          <cell r="D631" t="str">
            <v>R&amp;M-Prior Year</v>
          </cell>
        </row>
        <row r="632">
          <cell r="D632" t="str">
            <v>Sp.Items,Investment</v>
          </cell>
        </row>
        <row r="633">
          <cell r="D633" t="str">
            <v>Sp.Items,Investment</v>
          </cell>
        </row>
        <row r="634">
          <cell r="D634" t="str">
            <v>Sp.Items,Investment-accured</v>
          </cell>
        </row>
        <row r="635">
          <cell r="D635" t="str">
            <v>Sp.Items,Special-Ineff. disb.</v>
          </cell>
        </row>
        <row r="636">
          <cell r="D636" t="str">
            <v>Stock/Bunker Adjs,Bunker Adj</v>
          </cell>
        </row>
        <row r="637">
          <cell r="D637" t="str">
            <v>Fuel Oil Expenses</v>
          </cell>
        </row>
        <row r="638">
          <cell r="D638" t="str">
            <v>Expenses Accrual</v>
          </cell>
        </row>
        <row r="639">
          <cell r="D639" t="str">
            <v>Docking - Accrual</v>
          </cell>
        </row>
        <row r="641">
          <cell r="C641" t="str">
            <v>Cost of Marine Products</v>
          </cell>
        </row>
        <row r="642">
          <cell r="D642" t="str">
            <v>Cost of Marine Products</v>
          </cell>
        </row>
        <row r="643">
          <cell r="D643" t="str">
            <v>Marine Products</v>
          </cell>
        </row>
        <row r="646">
          <cell r="C646" t="str">
            <v>Other</v>
          </cell>
        </row>
        <row r="647">
          <cell r="D647" t="str">
            <v>Management fee</v>
          </cell>
        </row>
        <row r="648">
          <cell r="D648" t="str">
            <v>Management Fees-External</v>
          </cell>
        </row>
        <row r="649">
          <cell r="D649" t="str">
            <v>Management Fe</v>
          </cell>
        </row>
        <row r="651">
          <cell r="D651" t="str">
            <v>Administrative expenses</v>
          </cell>
        </row>
        <row r="652">
          <cell r="D652" t="str">
            <v>Admin,Agency Fees</v>
          </cell>
        </row>
        <row r="653">
          <cell r="D653" t="str">
            <v>Admin,Port Expenses</v>
          </cell>
        </row>
        <row r="654">
          <cell r="D654" t="str">
            <v>Admin,Launch Hire</v>
          </cell>
        </row>
        <row r="655">
          <cell r="D655" t="str">
            <v>Admin,On/Off Hire Exps</v>
          </cell>
        </row>
        <row r="656">
          <cell r="D656" t="str">
            <v>Admin,Laundry</v>
          </cell>
        </row>
        <row r="657">
          <cell r="D657" t="str">
            <v>Admin,Registration Fees</v>
          </cell>
        </row>
        <row r="658">
          <cell r="D658" t="str">
            <v>Admin,Legal Fees</v>
          </cell>
        </row>
        <row r="659">
          <cell r="D659" t="str">
            <v>Admin,Printing/Stationery</v>
          </cell>
        </row>
        <row r="660">
          <cell r="D660" t="str">
            <v>Admin,Communication</v>
          </cell>
        </row>
        <row r="661">
          <cell r="D661" t="str">
            <v>Admin,Entertainment</v>
          </cell>
        </row>
        <row r="662">
          <cell r="D662" t="str">
            <v>Admin,Travel &amp; Attendance</v>
          </cell>
        </row>
        <row r="663">
          <cell r="D663" t="str">
            <v>Admin,Membership &amp; Dues</v>
          </cell>
        </row>
        <row r="664">
          <cell r="D664" t="str">
            <v>Admin,Bank Charges</v>
          </cell>
        </row>
        <row r="665">
          <cell r="D665" t="str">
            <v>Admin,Disbursement Comm</v>
          </cell>
        </row>
        <row r="666">
          <cell r="D666" t="str">
            <v>Admin,Audit Fees</v>
          </cell>
        </row>
        <row r="667">
          <cell r="D667" t="str">
            <v>Admin,Tonnage Tax</v>
          </cell>
        </row>
        <row r="668">
          <cell r="D668" t="str">
            <v>Admin,Excg gain/loss</v>
          </cell>
        </row>
        <row r="669">
          <cell r="D669" t="str">
            <v>Admin,Comm-Onboard</v>
          </cell>
        </row>
        <row r="670">
          <cell r="D670" t="str">
            <v>Admin,Telex/Telephone/Fax</v>
          </cell>
        </row>
        <row r="671">
          <cell r="D671" t="str">
            <v>Admin,E-mail</v>
          </cell>
        </row>
        <row r="672">
          <cell r="D672" t="str">
            <v>Admin,DHL/Postage/Others</v>
          </cell>
        </row>
        <row r="673">
          <cell r="D673" t="str">
            <v>Admin,Comm-Agents</v>
          </cell>
        </row>
        <row r="674">
          <cell r="D674" t="str">
            <v>Admin,Comm Onboard-BT</v>
          </cell>
        </row>
        <row r="675">
          <cell r="D675" t="str">
            <v>Admin,Comm Onboard-Others</v>
          </cell>
        </row>
        <row r="676">
          <cell r="D676" t="str">
            <v>Admin,Miscellaneous Exps</v>
          </cell>
        </row>
        <row r="677">
          <cell r="D677" t="str">
            <v>Admin,Adm Exp-Accrued Exp</v>
          </cell>
        </row>
        <row r="678">
          <cell r="D678" t="str">
            <v>Admin,Radio Telegram</v>
          </cell>
        </row>
        <row r="679">
          <cell r="D679" t="str">
            <v>Admin,Extra Meals</v>
          </cell>
        </row>
        <row r="680">
          <cell r="D680" t="str">
            <v>Admin,CHR-Accrued Exp</v>
          </cell>
        </row>
        <row r="681">
          <cell r="D681" t="str">
            <v>Admin,Adm Exp-Prior Year</v>
          </cell>
        </row>
        <row r="682">
          <cell r="D682" t="str">
            <v>Charterer on board expenses</v>
          </cell>
        </row>
        <row r="683">
          <cell r="D683" t="str">
            <v>Professional Contract to inclu</v>
          </cell>
        </row>
        <row r="684">
          <cell r="D684" t="str">
            <v>Vessel Response Plan</v>
          </cell>
        </row>
        <row r="685">
          <cell r="D685" t="str">
            <v>Accrual</v>
          </cell>
        </row>
        <row r="686">
          <cell r="D686" t="str">
            <v>Prior Year Expenses</v>
          </cell>
        </row>
        <row r="687">
          <cell r="D687" t="str">
            <v>Communication from Ship</v>
          </cell>
        </row>
        <row r="688">
          <cell r="D688" t="str">
            <v>Managers Communication</v>
          </cell>
        </row>
        <row r="689">
          <cell r="D689" t="str">
            <v>Vessels Postage, Couriers and</v>
          </cell>
        </row>
        <row r="690">
          <cell r="D690" t="str">
            <v>Accrual</v>
          </cell>
        </row>
        <row r="691">
          <cell r="D691" t="str">
            <v>Accrual</v>
          </cell>
        </row>
        <row r="692">
          <cell r="D692" t="str">
            <v>Crew Recreation</v>
          </cell>
        </row>
        <row r="693">
          <cell r="D693" t="str">
            <v>Navigational and Communication</v>
          </cell>
        </row>
        <row r="694">
          <cell r="D694" t="str">
            <v>Port Officials' Entertainment</v>
          </cell>
        </row>
        <row r="695">
          <cell r="D695" t="str">
            <v>Office Entertainment</v>
          </cell>
        </row>
        <row r="696">
          <cell r="D696" t="str">
            <v>Fuel Oil Analysis Fees</v>
          </cell>
        </row>
        <row r="697">
          <cell r="D697" t="str">
            <v>Accrual</v>
          </cell>
        </row>
        <row r="698">
          <cell r="D698" t="str">
            <v>Water</v>
          </cell>
        </row>
        <row r="699">
          <cell r="D699" t="str">
            <v>Water Exp-Accrual</v>
          </cell>
        </row>
        <row r="700">
          <cell r="D700" t="str">
            <v>Airfare and Insurance Managers</v>
          </cell>
        </row>
        <row r="701">
          <cell r="D701" t="str">
            <v>Expenses Managers</v>
          </cell>
        </row>
        <row r="702">
          <cell r="D702" t="str">
            <v>Manager's Exp-Accrual</v>
          </cell>
        </row>
        <row r="703">
          <cell r="D703" t="str">
            <v>Port expenses</v>
          </cell>
        </row>
        <row r="704">
          <cell r="D704" t="str">
            <v>Owners' Agency Fee and Expense</v>
          </cell>
        </row>
        <row r="705">
          <cell r="D705" t="str">
            <v>Watchmen for Owner's Account</v>
          </cell>
        </row>
        <row r="706">
          <cell r="D706" t="str">
            <v>Garbage and Slop Disposal</v>
          </cell>
        </row>
        <row r="707">
          <cell r="D707" t="str">
            <v>Ferry Boat and Taxi</v>
          </cell>
        </row>
        <row r="708">
          <cell r="D708" t="str">
            <v>Survey Cargo on and off Hire</v>
          </cell>
        </row>
        <row r="709">
          <cell r="D709" t="str">
            <v>Visa Crew List Fee</v>
          </cell>
        </row>
        <row r="710">
          <cell r="D710" t="str">
            <v>Subs. and Contributions</v>
          </cell>
        </row>
        <row r="711">
          <cell r="D711" t="str">
            <v>Accrual</v>
          </cell>
        </row>
        <row r="712">
          <cell r="D712" t="str">
            <v>Stevedore Charges - Owner's Ac</v>
          </cell>
        </row>
        <row r="713">
          <cell r="D713" t="str">
            <v>Wharfage and Port Dues - Owner</v>
          </cell>
        </row>
        <row r="714">
          <cell r="D714" t="str">
            <v>Vessel Off Hire</v>
          </cell>
        </row>
        <row r="715">
          <cell r="D715" t="str">
            <v>Magazines and Publications</v>
          </cell>
        </row>
        <row r="716">
          <cell r="D716" t="str">
            <v>Legal Expenses and Protest Exp</v>
          </cell>
        </row>
        <row r="717">
          <cell r="D717" t="str">
            <v>Tonnage Tax</v>
          </cell>
        </row>
        <row r="718">
          <cell r="D718" t="str">
            <v>Bank Charges</v>
          </cell>
        </row>
        <row r="719">
          <cell r="D719" t="str">
            <v>Financial Expenses</v>
          </cell>
        </row>
        <row r="720">
          <cell r="D720" t="str">
            <v>Miscellaneous Fees-Accrual</v>
          </cell>
        </row>
        <row r="721">
          <cell r="D721" t="str">
            <v>Prior Year Expenses</v>
          </cell>
        </row>
        <row r="723">
          <cell r="D723" t="str">
            <v>Others</v>
          </cell>
        </row>
        <row r="724">
          <cell r="D724" t="str">
            <v>Manager Rewards</v>
          </cell>
        </row>
        <row r="728">
          <cell r="B728" t="str">
            <v>Other revenues</v>
          </cell>
        </row>
        <row r="729">
          <cell r="C729" t="str">
            <v>Interest income</v>
          </cell>
        </row>
        <row r="730">
          <cell r="D730" t="str">
            <v>Income,Deposit int-Interest</v>
          </cell>
        </row>
        <row r="733">
          <cell r="C733" t="str">
            <v>Dividend income</v>
          </cell>
        </row>
        <row r="734">
          <cell r="D734" t="str">
            <v>Dividend income from subsidiaries</v>
          </cell>
        </row>
        <row r="738">
          <cell r="D738" t="str">
            <v>Dividend income from assoicates</v>
          </cell>
        </row>
        <row r="742">
          <cell r="D742" t="str">
            <v>Dividend income from other investments</v>
          </cell>
        </row>
        <row r="746">
          <cell r="C746" t="str">
            <v>Other incomes</v>
          </cell>
        </row>
        <row r="747">
          <cell r="D747" t="str">
            <v>Sundry inocme</v>
          </cell>
        </row>
        <row r="751">
          <cell r="B751" t="str">
            <v>General and administrative expenses</v>
          </cell>
        </row>
        <row r="752">
          <cell r="C752" t="str">
            <v>Staff salary</v>
          </cell>
        </row>
        <row r="753">
          <cell r="D753" t="str">
            <v>Director remuneration</v>
          </cell>
        </row>
        <row r="754">
          <cell r="D754" t="str">
            <v>Director Salary</v>
          </cell>
        </row>
        <row r="755">
          <cell r="D755" t="str">
            <v>Director Consultancy fee</v>
          </cell>
        </row>
        <row r="756">
          <cell r="D756" t="str">
            <v>Director Pensions</v>
          </cell>
        </row>
        <row r="757">
          <cell r="D757" t="str">
            <v>Director Management Bonus</v>
          </cell>
        </row>
        <row r="758">
          <cell r="D758" t="str">
            <v>Director Quarter allowance</v>
          </cell>
        </row>
        <row r="759">
          <cell r="D759" t="str">
            <v>Director Travelling allowance</v>
          </cell>
        </row>
        <row r="760">
          <cell r="D760" t="str">
            <v>Directror Medical Insurance</v>
          </cell>
        </row>
        <row r="761">
          <cell r="D761" t="str">
            <v>Directrors fees</v>
          </cell>
        </row>
        <row r="762">
          <cell r="D762" t="str">
            <v>Director School fee allowance</v>
          </cell>
        </row>
        <row r="764">
          <cell r="D764" t="str">
            <v>Staff salary &amp; allowance</v>
          </cell>
        </row>
        <row r="765">
          <cell r="D765" t="str">
            <v>Basic Salary</v>
          </cell>
        </row>
        <row r="766">
          <cell r="D766" t="str">
            <v>Double Pay</v>
          </cell>
        </row>
        <row r="767">
          <cell r="D767" t="str">
            <v>Bonus</v>
          </cell>
        </row>
        <row r="768">
          <cell r="D768" t="str">
            <v>Quarter</v>
          </cell>
        </row>
        <row r="769">
          <cell r="D769" t="str">
            <v>Compensation</v>
          </cell>
        </row>
        <row r="770">
          <cell r="D770" t="str">
            <v>MPF</v>
          </cell>
        </row>
        <row r="771">
          <cell r="D771" t="str">
            <v>MPF Admin Costs</v>
          </cell>
        </row>
        <row r="772">
          <cell r="D772" t="str">
            <v>Annual Leave Pay</v>
          </cell>
        </row>
        <row r="773">
          <cell r="D773" t="str">
            <v>Pensions</v>
          </cell>
        </row>
        <row r="774">
          <cell r="D774" t="str">
            <v>Travelling Allowance</v>
          </cell>
        </row>
        <row r="775">
          <cell r="D775" t="str">
            <v>Quarter Allowance</v>
          </cell>
        </row>
        <row r="776">
          <cell r="D776" t="str">
            <v>Others</v>
          </cell>
        </row>
        <row r="777">
          <cell r="D777" t="str">
            <v>Medical Insurance</v>
          </cell>
        </row>
        <row r="778">
          <cell r="D778" t="str">
            <v>Consultancy fee</v>
          </cell>
        </row>
        <row r="780">
          <cell r="D780" t="str">
            <v>UK salary</v>
          </cell>
        </row>
        <row r="781">
          <cell r="D781" t="str">
            <v>UK-Director Salary</v>
          </cell>
        </row>
        <row r="782">
          <cell r="D782" t="str">
            <v>UK-Director EE Ins</v>
          </cell>
        </row>
        <row r="783">
          <cell r="D783" t="str">
            <v>UK-Director ER Ins</v>
          </cell>
        </row>
        <row r="784">
          <cell r="D784" t="str">
            <v>UK-Director EE Tax</v>
          </cell>
        </row>
        <row r="785">
          <cell r="D785" t="str">
            <v>UK-Staff Salary</v>
          </cell>
        </row>
        <row r="786">
          <cell r="D786" t="str">
            <v>UK-Staff EE Ins</v>
          </cell>
        </row>
        <row r="787">
          <cell r="D787" t="str">
            <v>UK-Staff ER Ins</v>
          </cell>
        </row>
        <row r="788">
          <cell r="D788" t="str">
            <v>UK-Staff EE Tax</v>
          </cell>
        </row>
        <row r="789">
          <cell r="D789" t="str">
            <v>Consultancy fee</v>
          </cell>
        </row>
        <row r="790">
          <cell r="D790" t="str">
            <v>Consultancy fee</v>
          </cell>
        </row>
        <row r="792">
          <cell r="D792" t="str">
            <v>Staff salary reallocation</v>
          </cell>
        </row>
        <row r="793">
          <cell r="D793" t="str">
            <v>Staff salary reallocation costs</v>
          </cell>
        </row>
        <row r="795">
          <cell r="C795" t="str">
            <v>Audit fee</v>
          </cell>
        </row>
        <row r="796">
          <cell r="D796" t="str">
            <v>Audit fees</v>
          </cell>
        </row>
        <row r="797">
          <cell r="D797" t="str">
            <v>Audit fee - accrual</v>
          </cell>
        </row>
        <row r="799">
          <cell r="C799" t="str">
            <v>Other professional fees</v>
          </cell>
        </row>
        <row r="800">
          <cell r="D800" t="str">
            <v>Other porf fee - taxation</v>
          </cell>
        </row>
        <row r="801">
          <cell r="D801" t="str">
            <v>Other prof fee - Marketing</v>
          </cell>
        </row>
        <row r="802">
          <cell r="D802" t="str">
            <v>Other prof fee - Ship inspection fee</v>
          </cell>
        </row>
        <row r="803">
          <cell r="D803" t="str">
            <v>Other prof fee - accrual</v>
          </cell>
        </row>
        <row r="805">
          <cell r="C805" t="str">
            <v>Rent &amp; rates</v>
          </cell>
        </row>
        <row r="806">
          <cell r="D806" t="str">
            <v>Premises</v>
          </cell>
        </row>
        <row r="807">
          <cell r="D807" t="str">
            <v>Rental</v>
          </cell>
        </row>
        <row r="808">
          <cell r="D808" t="str">
            <v>Rates</v>
          </cell>
        </row>
        <row r="809">
          <cell r="D809" t="str">
            <v>Management fee</v>
          </cell>
        </row>
        <row r="810">
          <cell r="D810" t="str">
            <v>Car park</v>
          </cell>
        </row>
        <row r="811">
          <cell r="D811" t="str">
            <v>Extra-air conditioning</v>
          </cell>
        </row>
        <row r="812">
          <cell r="D812" t="str">
            <v>Rental other disbts</v>
          </cell>
        </row>
        <row r="814">
          <cell r="D814" t="str">
            <v>Rental reallocation</v>
          </cell>
        </row>
        <row r="815">
          <cell r="D815" t="str">
            <v>Rental</v>
          </cell>
        </row>
        <row r="816">
          <cell r="D816" t="str">
            <v>Rates</v>
          </cell>
        </row>
        <row r="817">
          <cell r="D817" t="str">
            <v>Management fee</v>
          </cell>
        </row>
        <row r="819">
          <cell r="C819" t="str">
            <v>Travel &amp; entertainment</v>
          </cell>
        </row>
        <row r="820">
          <cell r="D820" t="str">
            <v>Business travel</v>
          </cell>
        </row>
        <row r="821">
          <cell r="D821" t="str">
            <v>Airfares</v>
          </cell>
        </row>
        <row r="822">
          <cell r="D822" t="str">
            <v xml:space="preserve">Hotel </v>
          </cell>
        </row>
        <row r="823">
          <cell r="D823" t="str">
            <v>Others</v>
          </cell>
        </row>
        <row r="824">
          <cell r="D824" t="str">
            <v>Food &amp; berveraage</v>
          </cell>
        </row>
        <row r="825">
          <cell r="D825" t="str">
            <v>Other transporations</v>
          </cell>
        </row>
        <row r="826">
          <cell r="D826" t="str">
            <v>Other travellings</v>
          </cell>
        </row>
        <row r="828">
          <cell r="D828" t="str">
            <v>Entertainment</v>
          </cell>
        </row>
        <row r="829">
          <cell r="D829" t="str">
            <v>Directors</v>
          </cell>
        </row>
        <row r="830">
          <cell r="D830" t="str">
            <v>Staff</v>
          </cell>
        </row>
        <row r="831">
          <cell r="D831" t="str">
            <v>Others</v>
          </cell>
        </row>
        <row r="833">
          <cell r="D833" t="str">
            <v>Marketing travel</v>
          </cell>
        </row>
        <row r="834">
          <cell r="D834" t="str">
            <v>Airfares</v>
          </cell>
        </row>
        <row r="835">
          <cell r="D835" t="str">
            <v xml:space="preserve">Hotel </v>
          </cell>
        </row>
        <row r="836">
          <cell r="D836" t="str">
            <v>Others</v>
          </cell>
        </row>
        <row r="837">
          <cell r="D837" t="str">
            <v>Food &amp; berveraage</v>
          </cell>
        </row>
        <row r="838">
          <cell r="D838" t="str">
            <v>Other transporations</v>
          </cell>
        </row>
        <row r="840">
          <cell r="D840" t="str">
            <v>Board meeting travel</v>
          </cell>
        </row>
        <row r="841">
          <cell r="D841" t="str">
            <v>Airfares</v>
          </cell>
        </row>
        <row r="842">
          <cell r="D842" t="str">
            <v xml:space="preserve">Hotel </v>
          </cell>
        </row>
        <row r="843">
          <cell r="D843" t="str">
            <v>Others</v>
          </cell>
        </row>
        <row r="844">
          <cell r="D844" t="str">
            <v>Food &amp; berveraage</v>
          </cell>
        </row>
        <row r="845">
          <cell r="D845" t="str">
            <v>Other transporations</v>
          </cell>
        </row>
        <row r="847">
          <cell r="C847" t="str">
            <v>Advisory &amp; Consultancy fee</v>
          </cell>
        </row>
        <row r="848">
          <cell r="D848" t="str">
            <v>Advisory fee</v>
          </cell>
        </row>
        <row r="849">
          <cell r="D849" t="str">
            <v>Agency fee</v>
          </cell>
        </row>
        <row r="850">
          <cell r="D850" t="str">
            <v>Contractor fees &amp; expenses</v>
          </cell>
        </row>
        <row r="851">
          <cell r="D851" t="str">
            <v>Management fee</v>
          </cell>
        </row>
        <row r="852">
          <cell r="D852" t="str">
            <v>Supervisory fee</v>
          </cell>
        </row>
        <row r="853">
          <cell r="D853" t="str">
            <v>Indochina SM</v>
          </cell>
        </row>
        <row r="854">
          <cell r="D854" t="str">
            <v>Johnson Maritime</v>
          </cell>
        </row>
        <row r="855">
          <cell r="D855" t="str">
            <v>Ryoji Mochizuki</v>
          </cell>
        </row>
        <row r="856">
          <cell r="D856" t="str">
            <v>L Patterson</v>
          </cell>
        </row>
        <row r="857">
          <cell r="D857" t="str">
            <v>Bill Wilkinson</v>
          </cell>
        </row>
        <row r="859">
          <cell r="C859" t="str">
            <v>General insurance</v>
          </cell>
        </row>
        <row r="860">
          <cell r="D860" t="str">
            <v xml:space="preserve">Office 3rd parties </v>
          </cell>
        </row>
        <row r="861">
          <cell r="D861" t="str">
            <v xml:space="preserve">Employee compensation </v>
          </cell>
        </row>
        <row r="862">
          <cell r="D862" t="str">
            <v>Personal accidnet</v>
          </cell>
        </row>
        <row r="863">
          <cell r="D863" t="str">
            <v>Group travel insurance</v>
          </cell>
        </row>
        <row r="864">
          <cell r="D864" t="str">
            <v>Ship managers liabilities ins</v>
          </cell>
        </row>
        <row r="865">
          <cell r="D865" t="str">
            <v>Motor vehicle insurance</v>
          </cell>
        </row>
        <row r="866">
          <cell r="D866" t="str">
            <v>Directors &amp; executive ins</v>
          </cell>
        </row>
        <row r="867">
          <cell r="D867" t="str">
            <v>Insurance accrual</v>
          </cell>
        </row>
        <row r="868">
          <cell r="C868" t="str">
            <v>Amortisation of Goodwill</v>
          </cell>
        </row>
        <row r="869">
          <cell r="D869" t="str">
            <v>Amortisation of Capitalised cost</v>
          </cell>
        </row>
        <row r="870">
          <cell r="D870" t="str">
            <v>Amortisation of Goodwill</v>
          </cell>
        </row>
        <row r="872">
          <cell r="C872" t="str">
            <v>Deprn</v>
          </cell>
        </row>
        <row r="873">
          <cell r="D873" t="str">
            <v>Leasehold lands</v>
          </cell>
        </row>
        <row r="874">
          <cell r="D874" t="str">
            <v>Furnitures &amp; fixtures</v>
          </cell>
        </row>
        <row r="875">
          <cell r="D875" t="str">
            <v>Office equipments</v>
          </cell>
        </row>
        <row r="876">
          <cell r="D876" t="str">
            <v>Motor vehicles</v>
          </cell>
        </row>
        <row r="879">
          <cell r="C879" t="str">
            <v>Other expenses</v>
          </cell>
        </row>
        <row r="880">
          <cell r="D880" t="str">
            <v>Utilities</v>
          </cell>
        </row>
        <row r="881">
          <cell r="D881" t="str">
            <v>Electricity</v>
          </cell>
        </row>
        <row r="882">
          <cell r="D882" t="str">
            <v>Water</v>
          </cell>
        </row>
        <row r="883">
          <cell r="D883" t="str">
            <v>Gas</v>
          </cell>
        </row>
        <row r="885">
          <cell r="D885" t="str">
            <v>Repair &amp; maintenance</v>
          </cell>
        </row>
        <row r="886">
          <cell r="D886" t="str">
            <v>Furnitures &amp; fixtures</v>
          </cell>
        </row>
        <row r="887">
          <cell r="D887" t="str">
            <v xml:space="preserve">Computer </v>
          </cell>
        </row>
        <row r="888">
          <cell r="D888" t="str">
            <v>Office equipments</v>
          </cell>
        </row>
        <row r="889">
          <cell r="D889" t="str">
            <v>Staff Quarter</v>
          </cell>
        </row>
        <row r="890">
          <cell r="D890" t="str">
            <v>MV Reparing</v>
          </cell>
        </row>
        <row r="891">
          <cell r="D891" t="str">
            <v>MV Leasisng</v>
          </cell>
        </row>
        <row r="892">
          <cell r="D892" t="str">
            <v>Others</v>
          </cell>
        </row>
        <row r="894">
          <cell r="D894" t="str">
            <v>Printing &amp; stationery</v>
          </cell>
        </row>
        <row r="895">
          <cell r="D895" t="str">
            <v>Printing &amp; stationery</v>
          </cell>
        </row>
        <row r="896">
          <cell r="D896" t="str">
            <v>Photostat copies</v>
          </cell>
        </row>
        <row r="897">
          <cell r="D897" t="str">
            <v>Subscriptions</v>
          </cell>
        </row>
        <row r="899">
          <cell r="D899" t="str">
            <v>General Office Supplies</v>
          </cell>
        </row>
        <row r="900">
          <cell r="D900" t="str">
            <v>Food &amp; berveraage</v>
          </cell>
        </row>
        <row r="901">
          <cell r="D901" t="str">
            <v>Donations</v>
          </cell>
        </row>
        <row r="902">
          <cell r="D902" t="str">
            <v>Advertising</v>
          </cell>
        </row>
        <row r="903">
          <cell r="D903" t="str">
            <v>Sundries</v>
          </cell>
        </row>
        <row r="904">
          <cell r="D904" t="str">
            <v>Supplies-accruals</v>
          </cell>
        </row>
        <row r="906">
          <cell r="D906" t="str">
            <v>Communications</v>
          </cell>
        </row>
        <row r="907">
          <cell r="D907" t="str">
            <v>Telephone &amp; fax</v>
          </cell>
        </row>
        <row r="908">
          <cell r="D908" t="str">
            <v>Portable telephone</v>
          </cell>
        </row>
        <row r="909">
          <cell r="D909" t="str">
            <v>Telex charges</v>
          </cell>
        </row>
        <row r="910">
          <cell r="D910" t="str">
            <v>Internet caccess</v>
          </cell>
        </row>
        <row r="911">
          <cell r="D911" t="str">
            <v>Postage</v>
          </cell>
        </row>
        <row r="912">
          <cell r="D912" t="str">
            <v>Courier</v>
          </cell>
        </row>
        <row r="913">
          <cell r="D913" t="str">
            <v>Telephone system rental</v>
          </cell>
        </row>
        <row r="914">
          <cell r="D914" t="str">
            <v>Telephone - accrual</v>
          </cell>
        </row>
        <row r="916">
          <cell r="D916" t="str">
            <v>Incorp. &amp; registration</v>
          </cell>
        </row>
        <row r="917">
          <cell r="D917" t="str">
            <v>Incorp. &amp; registration fee</v>
          </cell>
        </row>
        <row r="918">
          <cell r="D918" t="str">
            <v>Annual registration fee</v>
          </cell>
        </row>
        <row r="919">
          <cell r="D919" t="str">
            <v>Registration &amp; disbursements</v>
          </cell>
        </row>
        <row r="920">
          <cell r="D920" t="str">
            <v>MV Road Licence</v>
          </cell>
        </row>
        <row r="921">
          <cell r="D921" t="str">
            <v>Business registration fee</v>
          </cell>
        </row>
        <row r="923">
          <cell r="D923" t="str">
            <v>Bank charges &amp; exchange diff.</v>
          </cell>
        </row>
        <row r="924">
          <cell r="D924" t="str">
            <v>Bank charges</v>
          </cell>
        </row>
        <row r="925">
          <cell r="D925" t="str">
            <v>Exchange difference</v>
          </cell>
        </row>
        <row r="927">
          <cell r="D927" t="str">
            <v>Sundries &amp; Admin. Costs</v>
          </cell>
        </row>
        <row r="928">
          <cell r="D928" t="str">
            <v>Sundries expenses</v>
          </cell>
        </row>
        <row r="929">
          <cell r="D929" t="str">
            <v>Data processing chgs</v>
          </cell>
        </row>
        <row r="930">
          <cell r="D930" t="str">
            <v>Bad debts</v>
          </cell>
        </row>
        <row r="932">
          <cell r="D932" t="str">
            <v>G&amp;A reallocation &amp; removal costs</v>
          </cell>
        </row>
        <row r="933">
          <cell r="D933" t="str">
            <v>Removal &amp; reallocation costs</v>
          </cell>
        </row>
        <row r="934">
          <cell r="D934" t="str">
            <v>G&amp;A reallocation costs</v>
          </cell>
        </row>
        <row r="936">
          <cell r="B936" t="str">
            <v>Other operating income/(expenses)</v>
          </cell>
        </row>
        <row r="937">
          <cell r="C937" t="str">
            <v>Gain / (loss) on disposal of vessel</v>
          </cell>
        </row>
        <row r="941">
          <cell r="C941" t="str">
            <v>Gain / (loss) on disposal of other FA</v>
          </cell>
        </row>
        <row r="945">
          <cell r="C945" t="str">
            <v>Gain / (loss) on waive of inter co balances</v>
          </cell>
        </row>
        <row r="946">
          <cell r="D946" t="str">
            <v>Waive of itnercompanies balance</v>
          </cell>
        </row>
        <row r="949">
          <cell r="B949" t="str">
            <v>Share of profits less losses of jointly</v>
          </cell>
        </row>
        <row r="950">
          <cell r="B950" t="str">
            <v xml:space="preserve"> controlled entities</v>
          </cell>
        </row>
        <row r="951">
          <cell r="C951" t="str">
            <v>Associated companies</v>
          </cell>
        </row>
        <row r="952">
          <cell r="D952" t="str">
            <v>Investment in London Shipping Consultancy</v>
          </cell>
        </row>
        <row r="953">
          <cell r="D953" t="str">
            <v>Investment in PB Logistics Ltd.</v>
          </cell>
        </row>
        <row r="955">
          <cell r="C955" t="str">
            <v>JV Companies</v>
          </cell>
        </row>
        <row r="961">
          <cell r="B961" t="str">
            <v>Operating profit</v>
          </cell>
        </row>
        <row r="963">
          <cell r="B963" t="str">
            <v>Finance costs</v>
          </cell>
        </row>
        <row r="964">
          <cell r="C964" t="str">
            <v>Mortgage interest</v>
          </cell>
        </row>
        <row r="965">
          <cell r="D965" t="str">
            <v>Mortgage Interests</v>
          </cell>
        </row>
        <row r="966">
          <cell r="D966" t="str">
            <v>(Gain) / Loss on Convertion</v>
          </cell>
        </row>
        <row r="968">
          <cell r="C968" t="str">
            <v>Other financial costs</v>
          </cell>
        </row>
        <row r="969">
          <cell r="D969" t="str">
            <v>Mortgage Interest,Loan Arrangm</v>
          </cell>
        </row>
        <row r="970">
          <cell r="D970" t="str">
            <v>Mortgage Interest,Loan Commitm</v>
          </cell>
        </row>
        <row r="971">
          <cell r="D971" t="str">
            <v>Loan Facility fee</v>
          </cell>
        </row>
        <row r="974">
          <cell r="B974" t="str">
            <v>Profit before taxation</v>
          </cell>
        </row>
        <row r="976">
          <cell r="B976" t="str">
            <v>Taxation</v>
          </cell>
        </row>
        <row r="977">
          <cell r="C977" t="str">
            <v>Taxations</v>
          </cell>
        </row>
        <row r="978">
          <cell r="D978" t="str">
            <v>Taxation - HK</v>
          </cell>
        </row>
        <row r="979">
          <cell r="D979" t="str">
            <v>Taxation - Others</v>
          </cell>
        </row>
        <row r="982">
          <cell r="B982" t="str">
            <v>Profit after taxation</v>
          </cell>
        </row>
        <row r="984">
          <cell r="B984" t="str">
            <v>Minority interest</v>
          </cell>
        </row>
        <row r="985">
          <cell r="C985" t="str">
            <v>Minority interests</v>
          </cell>
        </row>
        <row r="990">
          <cell r="B990" t="str">
            <v>Profit attributable to shareholders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Debtors"/>
      <sheetName val="Aged Creditors"/>
      <sheetName val="Quarterly P&amp;L"/>
    </sheetNames>
    <sheetDataSet>
      <sheetData sheetId="0" refreshError="1">
        <row r="2">
          <cell r="F2" t="str">
            <v>Vision for SunSystems 426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JY01 bud01 bud02"/>
      <sheetName val="fORMULAE"/>
      <sheetName val="SALARIES"/>
      <sheetName val="2000 Staff Numbers"/>
      <sheetName val="Graph"/>
      <sheetName val="2000 FTE Graph"/>
      <sheetName val="2001 FTE Graph "/>
      <sheetName val="1999 Numbers (2)"/>
      <sheetName val="2000 Numbers"/>
      <sheetName val="1999 Numbers"/>
      <sheetName val="Costs - Excl UK Ops"/>
      <sheetName val="Cost - UK Ops"/>
      <sheetName val="Data Headcount"/>
      <sheetName val="Budget 2002"/>
      <sheetName val="FTE Graph 1"/>
      <sheetName val="CPD2"/>
      <sheetName val="CDP1"/>
      <sheetName val="Salary 2001 to 2003"/>
      <sheetName val="FTE 2001 to 2003"/>
      <sheetName val="FTE Graph 2"/>
      <sheetName val="Data FTE 99 2000 2001"/>
    </sheetNames>
    <sheetDataSet>
      <sheetData sheetId="0" refreshError="1"/>
      <sheetData sheetId="1" refreshError="1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  <cell r="O7" t="str">
            <v xml:space="preserve">National Insurance  National Insurance  National Insurance  National Insurance  National Insurance  National Insurance  </v>
          </cell>
          <cell r="AC7" t="str">
            <v xml:space="preserve">Pension  Pension  Pension  Pension  Pension  Pension  Pension  Pension  Pension  Pension  Pension  Pension  </v>
          </cell>
          <cell r="AS7" t="str">
            <v>Basic SalaryBasic SalaryBasic SalaryBasic SalaryBasic SalaryBasic SalaryBasic SalaryBasic SalaryBasic SalaryBasic SalaryBasic Salary</v>
          </cell>
          <cell r="BG7" t="str">
            <v xml:space="preserve">CAR OWNERSHIP  CAR OWNERSHIP  CAR OWNERSHIP  CAR OWNERSHIP  CAR OWNERSHIP  CAR OWNERSHIP  </v>
          </cell>
          <cell r="BU7" t="str">
            <v>Annual LocationAnnual LocationAnnual LocationAnnual LocationAnnual LocationAnnual LocationAnnual LocationAnnual Location</v>
          </cell>
          <cell r="CI7" t="str">
            <v>Disc BonusDisc BonusDisc BonusDisc BonusDisc BonusDisc BonusDisc BonusDisc BonusDisc BonusDisc BonusDisc BonusDisc BonusDisc BonusDisc Bonus</v>
          </cell>
          <cell r="CW7" t="str">
            <v>Motiv. BonusMotiv. BonusMotiv. BonusMotiv. BonusMotiv. BonusMotiv. BonusMotiv. BonusMotiv. BonusMotiv. Bonus</v>
          </cell>
          <cell r="DK7" t="str">
            <v>OvertimeOvertimeOvertimeOvertimeOvertimeOvertimeOvertimeOvertimeOvertime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uage"/>
      <sheetName val="Overview"/>
      <sheetName val="Settings-Description"/>
      <sheetName val="D_I Add Fig PC"/>
      <sheetName val="D_I Add Fig BAM"/>
      <sheetName val="Reporting File"/>
      <sheetName val="D_I Basis period"/>
      <sheetName val="D_I Rec I"/>
      <sheetName val="WS Rec I"/>
      <sheetName val="O_PP05 I"/>
      <sheetName val="DB5"/>
      <sheetName val="Fixkosten"/>
      <sheetName val="DB3"/>
      <sheetName val="DB5 JA 2010"/>
      <sheetName val="Fixkosten JA 2010"/>
      <sheetName val="DB3 JA 2010"/>
      <sheetName val="Language2"/>
      <sheetName val="german_pp05"/>
      <sheetName val="english_pp05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 (2)"/>
      <sheetName val="Datenblatt Standorte (2)"/>
      <sheetName val="MR  (2)"/>
      <sheetName val="PERSPOL (3)"/>
      <sheetName val="PERSPOL Standorte (2)"/>
      <sheetName val="Vertrieb  (2)"/>
      <sheetName val="Fertigung  (2)"/>
      <sheetName val="FuE  (2)"/>
      <sheetName val="Controlling  (2)"/>
      <sheetName val="(change Controlling) (2)"/>
      <sheetName val="Contractors  (2)"/>
      <sheetName val="MR Veränderung Monat (2)"/>
      <sheetName val="MR Veränderung Quartal (2)"/>
      <sheetName val="MR Veränderung Jahr (2)"/>
      <sheetName val="MR Delta  (3)"/>
      <sheetName val="MR Veränderung ytd (2)"/>
      <sheetName val="Parameter"/>
      <sheetName val="Datenblatt Standorte"/>
      <sheetName val="MR "/>
      <sheetName val="PERSPOL"/>
      <sheetName val="PERSPOL Standorte"/>
      <sheetName val="Vertrieb "/>
      <sheetName val="Fertigung "/>
      <sheetName val="FuE "/>
      <sheetName val="Controlling "/>
      <sheetName val="(change Controlling)"/>
      <sheetName val="Contractors "/>
      <sheetName val="MR Veränderung Monat"/>
      <sheetName val="MR Veränderung Quartal"/>
      <sheetName val="MR Veränderung Jahr"/>
      <sheetName val="MR Delta "/>
      <sheetName val="MR Veränderung ytd"/>
      <sheetName val="MR Delta  (2)"/>
      <sheetName val="(MR Veränderung budget)"/>
      <sheetName val="Verteiler"/>
      <sheetName val="Durchschnitt"/>
      <sheetName val="Umsatz pro Kopf"/>
      <sheetName val="Umsatz - Mitarbeiter_kons"/>
      <sheetName val="Umsatz - Mitarbeiter_nonkons"/>
      <sheetName val="PERSPO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B5">
            <v>38960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Explanations"/>
      <sheetName val="BRM"/>
      <sheetName val="BRI"/>
      <sheetName val="BRP"/>
      <sheetName val="BRL"/>
      <sheetName val="BRC"/>
      <sheetName val="BRS"/>
      <sheetName val="RGU"/>
      <sheetName val="NZP"/>
      <sheetName val="TOTAL"/>
      <sheetName val="Kennzahlen in Euro"/>
      <sheetName val="Kennzahlen in LW"/>
      <sheetName val="Anlagespiegel"/>
      <sheetName val="Bilanz"/>
      <sheetName val="Rückstellungen"/>
      <sheetName val="GuV"/>
      <sheetName val="GuV_Aufgliederung"/>
      <sheetName val="Devisenbilanz"/>
      <sheetName val="Checks"/>
    </sheetNames>
    <sheetDataSet>
      <sheetData sheetId="0" refreshError="1">
        <row r="8">
          <cell r="I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EPC"/>
      <sheetName val="PVH PL Details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"/>
      <sheetName val="PBMSPL"/>
      <sheetName val="ASSUM"/>
      <sheetName val="Airfare"/>
      <sheetName val="Exchange Rate"/>
    </sheetNames>
    <sheetDataSet>
      <sheetData sheetId="0" refreshError="1"/>
      <sheetData sheetId="1" refreshError="1">
        <row r="4">
          <cell r="A4" t="str">
            <v>Glen</v>
          </cell>
          <cell r="C4" t="str">
            <v>PBMSPL</v>
          </cell>
          <cell r="D4" t="str">
            <v>SIN</v>
          </cell>
        </row>
        <row r="5">
          <cell r="A5" t="str">
            <v>Enter Staff Name here - BB</v>
          </cell>
          <cell r="C5" t="str">
            <v>PMA</v>
          </cell>
          <cell r="D5" t="str">
            <v>SIN</v>
          </cell>
        </row>
        <row r="6">
          <cell r="A6" t="str">
            <v>Enter Staff Name here - CC</v>
          </cell>
          <cell r="C6" t="str">
            <v>PMA</v>
          </cell>
          <cell r="D6" t="str">
            <v>SIN</v>
          </cell>
        </row>
        <row r="7">
          <cell r="C7" t="str">
            <v>PMA</v>
          </cell>
          <cell r="D7" t="str">
            <v>SIN</v>
          </cell>
        </row>
        <row r="8">
          <cell r="C8" t="str">
            <v>PMA</v>
          </cell>
          <cell r="D8" t="str">
            <v>SIN</v>
          </cell>
        </row>
        <row r="9">
          <cell r="C9" t="str">
            <v>PMA</v>
          </cell>
          <cell r="D9" t="str">
            <v>SIN</v>
          </cell>
        </row>
        <row r="10">
          <cell r="C10" t="str">
            <v>PMA</v>
          </cell>
          <cell r="D10" t="str">
            <v>SIN</v>
          </cell>
        </row>
        <row r="11">
          <cell r="C11" t="str">
            <v>PMA</v>
          </cell>
          <cell r="D11" t="str">
            <v>SIN</v>
          </cell>
        </row>
        <row r="12">
          <cell r="C12" t="str">
            <v>PMA</v>
          </cell>
          <cell r="D12" t="str">
            <v>SIN</v>
          </cell>
        </row>
        <row r="13">
          <cell r="C13" t="str">
            <v>PMA</v>
          </cell>
          <cell r="D13" t="str">
            <v>SIN</v>
          </cell>
        </row>
        <row r="14">
          <cell r="C14" t="str">
            <v>PMA</v>
          </cell>
          <cell r="D14" t="str">
            <v>SIN</v>
          </cell>
        </row>
        <row r="15">
          <cell r="C15" t="str">
            <v>PMA</v>
          </cell>
          <cell r="D15" t="str">
            <v>SIN</v>
          </cell>
        </row>
        <row r="16">
          <cell r="C16" t="str">
            <v>PMA</v>
          </cell>
          <cell r="D16" t="str">
            <v>SIN</v>
          </cell>
        </row>
        <row r="17">
          <cell r="C17" t="str">
            <v>PMA</v>
          </cell>
          <cell r="D17" t="str">
            <v>SIN</v>
          </cell>
        </row>
        <row r="18">
          <cell r="A18" t="str">
            <v>Board Meeting</v>
          </cell>
          <cell r="C18" t="str">
            <v>PMA</v>
          </cell>
          <cell r="D18" t="str">
            <v>SIN</v>
          </cell>
        </row>
        <row r="19">
          <cell r="A19" t="str">
            <v>Corporate jet</v>
          </cell>
          <cell r="C19" t="str">
            <v>PMA</v>
          </cell>
          <cell r="D19" t="str">
            <v>SIN</v>
          </cell>
        </row>
        <row r="20">
          <cell r="A20" t="str">
            <v>Others</v>
          </cell>
          <cell r="C20" t="str">
            <v>PMA</v>
          </cell>
          <cell r="D20" t="str">
            <v>SIN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pothèses"/>
      <sheetName val="Export - Prév &amp; Ret"/>
      <sheetName val="Export - CRAM"/>
      <sheetName val="Export - CAATA"/>
      <sheetName val="Export - IDR"/>
      <sheetName val="Récap_4%"/>
    </sheetNames>
    <sheetDataSet>
      <sheetData sheetId="0" refreshError="1">
        <row r="3">
          <cell r="B3">
            <v>0.04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MTH"/>
      <sheetName val="PLYTD"/>
      <sheetName val="Reconciliation"/>
      <sheetName val="BS"/>
      <sheetName val="Ls_Alert"/>
    </sheetNames>
    <sheetDataSet>
      <sheetData sheetId="0" refreshError="1">
        <row r="12">
          <cell r="C12">
            <v>2008001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itle"/>
      <sheetName val="Workstream detail"/>
      <sheetName val="Master"/>
      <sheetName val="Control"/>
      <sheetName val="Checks"/>
      <sheetName val="BlankTemplate"/>
      <sheetName val="TEMPLATES &gt;"/>
      <sheetName val="DATA &gt;"/>
      <sheetName val="B1_Db_All"/>
      <sheetName val="PIVOTS&gt;"/>
      <sheetName val="C1_Pvt_Recurring"/>
      <sheetName val="C2_Pvt_OneOff"/>
      <sheetName val="C3_Pvt_Stranded"/>
      <sheetName val="C4_Pvt_RecurringTSA"/>
      <sheetName val="C5_Pvt_StaffFTEs"/>
      <sheetName val="REPORTS &gt;"/>
      <sheetName val="D1_Recur(WS)"/>
      <sheetName val="D2_OneOff(WS)"/>
      <sheetName val="D3_Stranded(WS)"/>
      <sheetName val="D4_TSA(WS)"/>
      <sheetName val="D5_StaffFTEs(WS)"/>
      <sheetName val="CHECKS&gt;"/>
      <sheetName val="E1_Check_PvtRecur"/>
      <sheetName val="E2_Check_PvtOneOff"/>
      <sheetName val="E3_Check_PvtStranded"/>
      <sheetName val="E4_Check_PvtTSA"/>
      <sheetName val="E5_Check_PvtFTE"/>
      <sheetName val="Glo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8">
          <cell r="E8" t="str">
            <v>Malibu</v>
          </cell>
        </row>
        <row r="9">
          <cell r="E9" t="str">
            <v>CONFIDENTIAL</v>
          </cell>
        </row>
        <row r="11">
          <cell r="E11" t="str">
            <v>Malibu Separation Model</v>
          </cell>
        </row>
        <row r="16">
          <cell r="E16">
            <v>39762.666666666664</v>
          </cell>
        </row>
        <row r="17">
          <cell r="E17" t="str">
            <v>Draft : Separation Costs Malibu Template v0.13 081118.1130.xls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itle"/>
      <sheetName val="Workstream detail"/>
      <sheetName val="Master"/>
      <sheetName val="Control"/>
      <sheetName val="Checks"/>
      <sheetName val="BlankTemplate"/>
      <sheetName val="TEMPLATES &gt;"/>
      <sheetName val="DATA &gt;"/>
      <sheetName val="B1_Db_All"/>
      <sheetName val="PIVOTS&gt;"/>
      <sheetName val="C1_Pvt_Recurring"/>
      <sheetName val="C2_Pvt_OneOff"/>
      <sheetName val="C3_Pvt_Stranded"/>
      <sheetName val="C4_Pvt_RecurringTSA"/>
      <sheetName val="C5_Pvt_StaffFTEs"/>
      <sheetName val="REPORTS &gt;"/>
      <sheetName val="D1_Recur(WS)"/>
      <sheetName val="D2_OneOff(WS)"/>
      <sheetName val="D3_Stranded(WS)"/>
      <sheetName val="D4_TSA(WS)"/>
      <sheetName val="D5_StaffFTEs(WS)"/>
      <sheetName val="CHECKS&gt;"/>
      <sheetName val="E1_Check_PvtRecur"/>
      <sheetName val="E2_Check_PvtOneOff"/>
      <sheetName val="E3_Check_PvtStranded"/>
      <sheetName val="E4_Check_PvtTSA"/>
      <sheetName val="E5_Check_PvtFTE"/>
      <sheetName val="Glo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5">
          <cell r="E15" t="str">
            <v>Rio Separation Model (Draft)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SL BS Details"/>
      <sheetName val="PMH BS Details"/>
      <sheetName val="PVH BS Details"/>
      <sheetName val="PBSOC BS Details"/>
      <sheetName val="PBSL PL Details"/>
      <sheetName val="PMH PL Details"/>
      <sheetName val="PVH PL Details"/>
      <sheetName val="PBSOC PL Details"/>
      <sheetName val="PBSL BS"/>
      <sheetName val="PMH BS"/>
      <sheetName val="PVH BS"/>
      <sheetName val="PB SOC BS"/>
      <sheetName val="PBSL BS Consol"/>
      <sheetName val="PBSL PL Consol"/>
      <sheetName val="PBSL PL"/>
      <sheetName val="PMH PL"/>
      <sheetName val="PVH PL"/>
      <sheetName val="PB SOC PL"/>
      <sheetName val="MI_Recap"/>
      <sheetName val="PB103_CAL"/>
      <sheetName val="MI_103"/>
      <sheetName val="P103 BS"/>
      <sheetName val="P103 PL"/>
      <sheetName val="P103 PLYTD"/>
      <sheetName val="Equity interest"/>
      <sheetName val="ICSM_COST"/>
      <sheetName val="ICSM_Cost_Detail"/>
      <sheetName val="Segment"/>
    </sheetNames>
    <sheetDataSet>
      <sheetData sheetId="0" refreshError="1"/>
      <sheetData sheetId="1" refreshError="1">
        <row r="9">
          <cell r="C9" t="str">
            <v>Goodwill</v>
          </cell>
        </row>
        <row r="10">
          <cell r="D10" t="str">
            <v>Goodwills</v>
          </cell>
        </row>
        <row r="11">
          <cell r="D11" t="str">
            <v>IndoChina</v>
          </cell>
        </row>
        <row r="13">
          <cell r="D13" t="str">
            <v>Accumulated Deprn</v>
          </cell>
        </row>
        <row r="14">
          <cell r="D14" t="str">
            <v>IndoChina</v>
          </cell>
        </row>
        <row r="16">
          <cell r="C16" t="str">
            <v>Pension Assets</v>
          </cell>
        </row>
        <row r="17">
          <cell r="D17" t="str">
            <v>Pension Asset</v>
          </cell>
        </row>
        <row r="18">
          <cell r="D18" t="str">
            <v>IndoChina</v>
          </cell>
        </row>
        <row r="20">
          <cell r="D20" t="str">
            <v>Accumulated Deprn</v>
          </cell>
        </row>
        <row r="21">
          <cell r="D21" t="str">
            <v>IndoChina</v>
          </cell>
        </row>
        <row r="23">
          <cell r="C23" t="str">
            <v>Other Fixed Assets</v>
          </cell>
        </row>
        <row r="24">
          <cell r="D24" t="str">
            <v>Other Fixed Asset</v>
          </cell>
        </row>
        <row r="25">
          <cell r="D25" t="str">
            <v>Leasehold Improvement</v>
          </cell>
        </row>
        <row r="26">
          <cell r="D26" t="str">
            <v>Furniture Office</v>
          </cell>
        </row>
        <row r="27">
          <cell r="D27" t="str">
            <v>Office Equipment</v>
          </cell>
        </row>
        <row r="28">
          <cell r="D28" t="str">
            <v>Motor vehicle</v>
          </cell>
        </row>
        <row r="30">
          <cell r="D30" t="str">
            <v>Accumulated Deprn</v>
          </cell>
        </row>
        <row r="31">
          <cell r="D31" t="str">
            <v>Leasehold Improvement-A.Deprn</v>
          </cell>
        </row>
        <row r="32">
          <cell r="D32" t="str">
            <v>Furniture Office-A.Deprn</v>
          </cell>
        </row>
        <row r="33">
          <cell r="D33" t="str">
            <v>Office Equipment-A.Dprn</v>
          </cell>
        </row>
        <row r="34">
          <cell r="D34" t="str">
            <v>Motor vehicle-A.Dprn</v>
          </cell>
        </row>
        <row r="36">
          <cell r="C36" t="str">
            <v>Vessel Costs</v>
          </cell>
        </row>
        <row r="37">
          <cell r="D37" t="str">
            <v>Vessel at costs</v>
          </cell>
        </row>
        <row r="38">
          <cell r="D38" t="str">
            <v>Vessel-Costs</v>
          </cell>
        </row>
        <row r="39">
          <cell r="D39" t="str">
            <v>Vessel-Address commission</v>
          </cell>
        </row>
        <row r="41">
          <cell r="D41" t="str">
            <v>Vessel-Upgrade &amp; capitalised</v>
          </cell>
        </row>
        <row r="42">
          <cell r="D42" t="str">
            <v>Vessel-Upgrade &amp; capitalised</v>
          </cell>
        </row>
        <row r="43">
          <cell r="D43" t="str">
            <v>Upgrading - Accrual</v>
          </cell>
        </row>
        <row r="44">
          <cell r="D44" t="str">
            <v>Hull</v>
          </cell>
        </row>
        <row r="45">
          <cell r="D45" t="str">
            <v>Accommodation</v>
          </cell>
        </row>
        <row r="46">
          <cell r="D46" t="str">
            <v>Cargo and Deck Machinery</v>
          </cell>
        </row>
        <row r="47">
          <cell r="D47" t="str">
            <v>Navigation, Safety and Communi</v>
          </cell>
        </row>
        <row r="48">
          <cell r="D48" t="str">
            <v>Propulsion Machinery and Auxil</v>
          </cell>
        </row>
        <row r="49">
          <cell r="D49" t="str">
            <v>Auxiliaries and Boilers</v>
          </cell>
        </row>
        <row r="50">
          <cell r="D50" t="str">
            <v>Electrical and Automation</v>
          </cell>
        </row>
        <row r="51">
          <cell r="D51" t="str">
            <v>Survey Fees</v>
          </cell>
        </row>
        <row r="52">
          <cell r="D52" t="str">
            <v>Crew expenses</v>
          </cell>
        </row>
        <row r="53">
          <cell r="D53" t="str">
            <v>Outfitting and Equipment</v>
          </cell>
        </row>
        <row r="54">
          <cell r="D54" t="str">
            <v>Stores and Spare Parts</v>
          </cell>
        </row>
        <row r="55">
          <cell r="D55" t="str">
            <v>Navigation, Safety and Communi</v>
          </cell>
        </row>
        <row r="56">
          <cell r="D56" t="str">
            <v>Propulsion Machinery and Auxil</v>
          </cell>
        </row>
        <row r="57">
          <cell r="D57" t="str">
            <v>Surveys &amp; Inspections</v>
          </cell>
        </row>
        <row r="58">
          <cell r="D58" t="str">
            <v>Lubricants</v>
          </cell>
        </row>
        <row r="59">
          <cell r="D59" t="str">
            <v>Agency and Logistics</v>
          </cell>
        </row>
        <row r="60">
          <cell r="D60" t="str">
            <v>Management Expenses</v>
          </cell>
        </row>
        <row r="61">
          <cell r="D61" t="str">
            <v>Pre-delivery operation expense</v>
          </cell>
        </row>
        <row r="62">
          <cell r="D62" t="str">
            <v>Repairs</v>
          </cell>
        </row>
        <row r="63">
          <cell r="D63" t="str">
            <v>Legislation</v>
          </cell>
        </row>
        <row r="64">
          <cell r="D64" t="str">
            <v>Upgrading-Prior Year Expenses</v>
          </cell>
        </row>
        <row r="66">
          <cell r="D66" t="str">
            <v>Accumulated Deprn</v>
          </cell>
        </row>
        <row r="67">
          <cell r="D67" t="str">
            <v>Vessel-A. Depn</v>
          </cell>
        </row>
        <row r="69">
          <cell r="C69" t="str">
            <v>Docking Assets</v>
          </cell>
        </row>
        <row r="70">
          <cell r="D70" t="str">
            <v>Docking Asset</v>
          </cell>
        </row>
        <row r="71">
          <cell r="D71" t="str">
            <v>Drydocking Costs</v>
          </cell>
        </row>
        <row r="73">
          <cell r="D73" t="str">
            <v>Accumulated Deprn</v>
          </cell>
        </row>
        <row r="74">
          <cell r="D74" t="str">
            <v>Vessel-A.Depr. (DD)</v>
          </cell>
        </row>
        <row r="76">
          <cell r="C76" t="str">
            <v>Vessel Under Construction</v>
          </cell>
        </row>
        <row r="77">
          <cell r="D77" t="str">
            <v>Vessel-under Constructions</v>
          </cell>
        </row>
        <row r="78">
          <cell r="D78" t="str">
            <v>Vessel-under Construction</v>
          </cell>
        </row>
        <row r="80">
          <cell r="C80" t="str">
            <v>Investment in Subsidiary Companies</v>
          </cell>
        </row>
        <row r="81">
          <cell r="D81" t="str">
            <v>Investment in Management companies</v>
          </cell>
        </row>
        <row r="82">
          <cell r="D82" t="str">
            <v>Investment in PBMH</v>
          </cell>
        </row>
        <row r="83">
          <cell r="D83" t="str">
            <v>Investment in PBVH</v>
          </cell>
        </row>
        <row r="84">
          <cell r="D84" t="str">
            <v>Investment in PB Supervisory</v>
          </cell>
        </row>
        <row r="85">
          <cell r="D85" t="str">
            <v>Investment in PB UK Ltd.</v>
          </cell>
        </row>
        <row r="86">
          <cell r="D86" t="str">
            <v>Investment in PBST Ltd.</v>
          </cell>
        </row>
        <row r="87">
          <cell r="D87" t="str">
            <v>Investment in PB Agencies Ltd.</v>
          </cell>
        </row>
        <row r="88">
          <cell r="D88" t="str">
            <v>Investment in Inter'l Handybulk CM</v>
          </cell>
        </row>
        <row r="89">
          <cell r="D89" t="str">
            <v>Investment in PB S &amp; T Ltd. BVI</v>
          </cell>
        </row>
        <row r="90">
          <cell r="D90" t="str">
            <v>Investment in PB Chartering Ltd.</v>
          </cell>
        </row>
        <row r="91">
          <cell r="D91" t="str">
            <v>Investment in Pacific Basin HK Ltd</v>
          </cell>
        </row>
        <row r="92">
          <cell r="D92" t="str">
            <v>Investment in IHC Chartering</v>
          </cell>
        </row>
        <row r="93">
          <cell r="D93" t="str">
            <v xml:space="preserve">Investment in IndoChina </v>
          </cell>
        </row>
        <row r="94">
          <cell r="D94" t="str">
            <v>Investment in Taylor Shipping</v>
          </cell>
        </row>
        <row r="97">
          <cell r="D97" t="str">
            <v>Investment in Initial companies</v>
          </cell>
        </row>
        <row r="98">
          <cell r="D98" t="str">
            <v>Bernard (BVI) Limited</v>
          </cell>
        </row>
        <row r="99">
          <cell r="D99" t="str">
            <v>Caterina (BVI) Limited</v>
          </cell>
        </row>
        <row r="100">
          <cell r="D100" t="str">
            <v>Delephic Shipping (BVI) Limited</v>
          </cell>
        </row>
        <row r="101">
          <cell r="D101" t="str">
            <v>Everclear Shipping (BVI) Limited</v>
          </cell>
        </row>
        <row r="102">
          <cell r="D102" t="str">
            <v>Francesca Shipping (BVI) Limited</v>
          </cell>
        </row>
        <row r="103">
          <cell r="D103" t="str">
            <v>Gwenyth Shipping (BVI) Limited</v>
          </cell>
        </row>
        <row r="104">
          <cell r="D104" t="str">
            <v>Judith Shipping (BVI) Limited</v>
          </cell>
        </row>
        <row r="105">
          <cell r="D105" t="str">
            <v>Kia Shipping (BVI) Limited</v>
          </cell>
        </row>
        <row r="106">
          <cell r="D106" t="str">
            <v>Labrador Shipping (BVI) Limited</v>
          </cell>
        </row>
        <row r="107">
          <cell r="D107" t="str">
            <v>Mirs Shipping (BVI) Limited</v>
          </cell>
        </row>
        <row r="108">
          <cell r="D108" t="str">
            <v>Newman Shipping (BVI) Limited</v>
          </cell>
        </row>
        <row r="109">
          <cell r="D109" t="str">
            <v>Othello Shipping (BVI) Limited</v>
          </cell>
        </row>
        <row r="110">
          <cell r="D110" t="str">
            <v>Quincy Shipping (BVI) Limited</v>
          </cell>
        </row>
        <row r="111">
          <cell r="D111" t="str">
            <v>Spencer Shipping (BVI) Limited</v>
          </cell>
        </row>
        <row r="112">
          <cell r="D112" t="str">
            <v>Thompson Shipping (BVI) Limited</v>
          </cell>
        </row>
        <row r="113">
          <cell r="D113" t="str">
            <v>Wharton Shipping (BVI) Limited</v>
          </cell>
        </row>
        <row r="114">
          <cell r="D114" t="str">
            <v>Helen Shipping (BVI) Limited</v>
          </cell>
        </row>
        <row r="115">
          <cell r="D115" t="str">
            <v>Uhland Shipping (BVI) Limited</v>
          </cell>
        </row>
        <row r="116">
          <cell r="D116" t="str">
            <v>Verner Shipping (BVI) Limited</v>
          </cell>
        </row>
        <row r="117">
          <cell r="D117" t="str">
            <v>Alderran Shipping (BVI) Limited</v>
          </cell>
        </row>
        <row r="118">
          <cell r="D118" t="str">
            <v>Iliad Shipping (BVI) Limited</v>
          </cell>
        </row>
        <row r="120">
          <cell r="D120" t="str">
            <v>Investment in Vessel Owning Companies</v>
          </cell>
        </row>
        <row r="121">
          <cell r="D121" t="str">
            <v>Investment in Vessel Owning Company</v>
          </cell>
        </row>
        <row r="122">
          <cell r="D122" t="str">
            <v>Keswick Holdings Limited</v>
          </cell>
        </row>
        <row r="123">
          <cell r="D123" t="str">
            <v>Beckley Enterprises Limited</v>
          </cell>
        </row>
        <row r="124">
          <cell r="D124" t="str">
            <v>Everable Assets Limited</v>
          </cell>
        </row>
        <row r="125">
          <cell r="D125" t="str">
            <v>Great Strength Assets Limited</v>
          </cell>
        </row>
        <row r="126">
          <cell r="D126" t="str">
            <v>New Majestic International Limited</v>
          </cell>
        </row>
        <row r="127">
          <cell r="D127" t="str">
            <v>Foreview Holdings Limited</v>
          </cell>
        </row>
        <row r="128">
          <cell r="D128" t="str">
            <v>Investor Choice Limited</v>
          </cell>
        </row>
        <row r="129">
          <cell r="D129" t="str">
            <v>Everable Assets Limited</v>
          </cell>
        </row>
        <row r="130">
          <cell r="D130" t="str">
            <v>Riley Shipping (BVI) Limited</v>
          </cell>
        </row>
        <row r="131">
          <cell r="D131" t="str">
            <v>Cape Flattery Limited</v>
          </cell>
        </row>
        <row r="132">
          <cell r="D132" t="str">
            <v>Port Pirie Limited</v>
          </cell>
        </row>
        <row r="133">
          <cell r="D133" t="str">
            <v>Abbot Point Limited</v>
          </cell>
        </row>
        <row r="134">
          <cell r="D134" t="str">
            <v>Flinders Island Limited</v>
          </cell>
        </row>
        <row r="135">
          <cell r="D135" t="str">
            <v>Gold River Shipping Limited</v>
          </cell>
        </row>
        <row r="136">
          <cell r="D136" t="str">
            <v>Castle Island Shipping Limited</v>
          </cell>
        </row>
        <row r="137">
          <cell r="D137" t="str">
            <v>Cape Spencer Shipping Limited</v>
          </cell>
        </row>
        <row r="138">
          <cell r="D138" t="str">
            <v>Oak Harbour Limited</v>
          </cell>
        </row>
        <row r="139">
          <cell r="D139" t="str">
            <v>Port Alice Limited</v>
          </cell>
        </row>
        <row r="140">
          <cell r="D140" t="str">
            <v>Mount Rainier Limited</v>
          </cell>
        </row>
        <row r="142">
          <cell r="C142" t="str">
            <v>Investment in Associated Companies</v>
          </cell>
        </row>
        <row r="143">
          <cell r="D143" t="str">
            <v>Investment in Associate Companies</v>
          </cell>
        </row>
        <row r="144">
          <cell r="D144" t="str">
            <v>Investment in London Shipping Consultancy</v>
          </cell>
        </row>
        <row r="145">
          <cell r="D145" t="str">
            <v>Interco Bal,LSC-PGR</v>
          </cell>
        </row>
        <row r="147">
          <cell r="C147" t="str">
            <v>Investment in a Joinly Controlled Entity</v>
          </cell>
        </row>
        <row r="148">
          <cell r="D148" t="str">
            <v xml:space="preserve">Investment in a Joinly Controlled </v>
          </cell>
        </row>
        <row r="149">
          <cell r="D149" t="str">
            <v>Investment in PB Logistics Ltd.</v>
          </cell>
        </row>
        <row r="150">
          <cell r="D150" t="str">
            <v>Pacific Basin Logistics Ltd</v>
          </cell>
        </row>
        <row r="151">
          <cell r="D151" t="str">
            <v>PBHBC 103</v>
          </cell>
        </row>
        <row r="152">
          <cell r="D152" t="str">
            <v>AR-PB,PB103</v>
          </cell>
        </row>
        <row r="154">
          <cell r="C154" t="str">
            <v>Investment Securities</v>
          </cell>
        </row>
        <row r="155">
          <cell r="D155" t="str">
            <v>Investment Secruitie</v>
          </cell>
        </row>
        <row r="156">
          <cell r="D156" t="str">
            <v>Investment in WPO</v>
          </cell>
        </row>
        <row r="158">
          <cell r="C158" t="str">
            <v>Deffered Loan arrangement fee</v>
          </cell>
        </row>
        <row r="159">
          <cell r="D159" t="str">
            <v>Deffered Loan arrangement fees</v>
          </cell>
        </row>
        <row r="160">
          <cell r="D160" t="str">
            <v>Prepayment,Loan arrangement f</v>
          </cell>
        </row>
        <row r="162">
          <cell r="C162" t="str">
            <v>Restricted Bank Deposits</v>
          </cell>
        </row>
        <row r="163">
          <cell r="D163" t="str">
            <v>Restricted bank Deposits</v>
          </cell>
        </row>
        <row r="164">
          <cell r="D164" t="str">
            <v>Bank Minimum deposits - HSH</v>
          </cell>
        </row>
        <row r="165">
          <cell r="D165" t="str">
            <v>Bank Minimum deposits -HSBC</v>
          </cell>
        </row>
        <row r="166">
          <cell r="D166" t="str">
            <v>Bank Minimum deposits -Nordea</v>
          </cell>
        </row>
        <row r="172">
          <cell r="C172" t="str">
            <v>Inventories</v>
          </cell>
        </row>
        <row r="173">
          <cell r="D173" t="str">
            <v>Inventorie</v>
          </cell>
        </row>
        <row r="174">
          <cell r="D174" t="str">
            <v>Stock on board</v>
          </cell>
        </row>
        <row r="175">
          <cell r="D175" t="str">
            <v>Stocks,Luboil &amp; Grease</v>
          </cell>
        </row>
        <row r="176">
          <cell r="D176" t="str">
            <v>Stocks,Bonded Stores</v>
          </cell>
        </row>
        <row r="177">
          <cell r="D177" t="str">
            <v>Stocks,Provisions Onboard</v>
          </cell>
        </row>
        <row r="178">
          <cell r="D178" t="str">
            <v>Stock - Lub Oil</v>
          </cell>
        </row>
        <row r="179">
          <cell r="D179" t="str">
            <v>Stock - Victual</v>
          </cell>
        </row>
        <row r="180">
          <cell r="D180" t="str">
            <v>Stock - Bond</v>
          </cell>
        </row>
        <row r="182">
          <cell r="C182" t="str">
            <v>Trade &amp; Other Receivables</v>
          </cell>
        </row>
        <row r="183">
          <cell r="D183" t="str">
            <v>Charterers</v>
          </cell>
        </row>
        <row r="184">
          <cell r="D184" t="str">
            <v>AR-Charterer,Hyundai Merchant</v>
          </cell>
        </row>
        <row r="185">
          <cell r="D185" t="str">
            <v>AR-Charterer,Pan Ocean</v>
          </cell>
        </row>
        <row r="186">
          <cell r="D186" t="str">
            <v>AR-Charterer,Korea Line Corp.</v>
          </cell>
        </row>
        <row r="187">
          <cell r="D187" t="str">
            <v>AR-Charterer,Daiichi C.K.Kaish</v>
          </cell>
        </row>
        <row r="188">
          <cell r="D188" t="str">
            <v>AR-Charterer. Pearl</v>
          </cell>
        </row>
        <row r="189">
          <cell r="D189" t="str">
            <v>AR-Charterer,Lasco</v>
          </cell>
        </row>
        <row r="190">
          <cell r="D190" t="str">
            <v>AR-Charterer,J.Laurson</v>
          </cell>
        </row>
        <row r="191">
          <cell r="D191" t="str">
            <v>AR-Charterer,</v>
          </cell>
        </row>
        <row r="192">
          <cell r="D192" t="str">
            <v>AR-Charterer,FCF</v>
          </cell>
        </row>
        <row r="193">
          <cell r="D193" t="str">
            <v>AR-Charterer, BHP</v>
          </cell>
        </row>
        <row r="194">
          <cell r="D194" t="str">
            <v>A/R-Chrt-Kawasaki Kisen Kaisha</v>
          </cell>
        </row>
        <row r="195">
          <cell r="D195" t="str">
            <v>AR-Chrt-Schnitzer Steel Indust</v>
          </cell>
        </row>
        <row r="196">
          <cell r="D196" t="str">
            <v>AR-Charterer-Daeyang</v>
          </cell>
        </row>
        <row r="197">
          <cell r="D197" t="str">
            <v>AR-Charterer, MBC</v>
          </cell>
        </row>
        <row r="198">
          <cell r="D198" t="str">
            <v>AR-Charterer, KLC</v>
          </cell>
        </row>
        <row r="199">
          <cell r="D199" t="str">
            <v>AR-Charterer, Pan Ocean</v>
          </cell>
        </row>
        <row r="200">
          <cell r="D200" t="str">
            <v>AR-Charterer</v>
          </cell>
        </row>
        <row r="202">
          <cell r="D202" t="str">
            <v>Management companies</v>
          </cell>
        </row>
        <row r="203">
          <cell r="D203" t="str">
            <v>AR-Others, Moor Explorer</v>
          </cell>
        </row>
        <row r="204">
          <cell r="D204" t="str">
            <v>AR-Other, Moor Logger</v>
          </cell>
        </row>
        <row r="205">
          <cell r="D205" t="str">
            <v>AR-Other, Moor Laker</v>
          </cell>
        </row>
        <row r="206">
          <cell r="D206" t="str">
            <v>AR-Other, WPO Shipholding Ltd.</v>
          </cell>
        </row>
        <row r="207">
          <cell r="D207" t="str">
            <v>AR-Other, J. Lauritzen</v>
          </cell>
        </row>
        <row r="208">
          <cell r="D208" t="str">
            <v>AR-Other, Redcliffe</v>
          </cell>
        </row>
        <row r="209">
          <cell r="D209" t="str">
            <v>AR-Other, Frenchay Shipping Ltd</v>
          </cell>
        </row>
        <row r="210">
          <cell r="D210" t="str">
            <v>AR-Other,Wallem Services Ltd</v>
          </cell>
        </row>
        <row r="211">
          <cell r="D211" t="str">
            <v>AR-Other,Wallem Pacific Ltd</v>
          </cell>
        </row>
        <row r="212">
          <cell r="D212" t="str">
            <v>Interco Bal,PB Funds-PB101</v>
          </cell>
        </row>
        <row r="213">
          <cell r="D213" t="str">
            <v>Interco Bal,PB Funds-PB102</v>
          </cell>
        </row>
        <row r="214">
          <cell r="D214" t="str">
            <v>Interco Bal,PB-Livorno Shipp</v>
          </cell>
        </row>
        <row r="215">
          <cell r="D215" t="str">
            <v>C/A Priscilla Shipping (BVI) Ltd. (m.v. Sun Emerald)</v>
          </cell>
        </row>
        <row r="216">
          <cell r="D216" t="str">
            <v>New Paragon Investments Ltd.</v>
          </cell>
        </row>
        <row r="217">
          <cell r="D217" t="str">
            <v>C/A PeterHead Ltd. ( H801)</v>
          </cell>
        </row>
        <row r="218">
          <cell r="D218" t="str">
            <v>C/A Pinehill Trading Ltd.</v>
          </cell>
        </row>
        <row r="219">
          <cell r="D219" t="str">
            <v>C/A Pamukkale Ltd.</v>
          </cell>
        </row>
        <row r="220">
          <cell r="D220" t="str">
            <v>C/A Tulum Ltd.</v>
          </cell>
        </row>
        <row r="221">
          <cell r="D221" t="str">
            <v>Abel (HK) Ltd.</v>
          </cell>
        </row>
        <row r="222">
          <cell r="D222" t="str">
            <v>Mayo (HK) Ltd.</v>
          </cell>
        </row>
        <row r="223">
          <cell r="D223" t="str">
            <v>Howe (HK) Ltd (S1035)</v>
          </cell>
        </row>
        <row r="224">
          <cell r="D224" t="str">
            <v>IDB Carriers</v>
          </cell>
        </row>
        <row r="225">
          <cell r="D225" t="str">
            <v>Team Central Limited</v>
          </cell>
        </row>
        <row r="227">
          <cell r="D227" t="str">
            <v>Staff accounts</v>
          </cell>
        </row>
        <row r="228">
          <cell r="D228" t="str">
            <v>AR-Personnel-MHI</v>
          </cell>
        </row>
        <row r="229">
          <cell r="D229" t="str">
            <v>AR-Personnel-MHS</v>
          </cell>
        </row>
        <row r="230">
          <cell r="D230" t="str">
            <v>AR-Personnel-KKL</v>
          </cell>
        </row>
        <row r="231">
          <cell r="D231" t="str">
            <v>AR-Personnel-KM</v>
          </cell>
        </row>
        <row r="232">
          <cell r="D232" t="str">
            <v>AR-Personnel-RY</v>
          </cell>
        </row>
        <row r="233">
          <cell r="D233" t="str">
            <v>AR-Personnel-VL</v>
          </cell>
        </row>
        <row r="234">
          <cell r="D234" t="str">
            <v>AR-Personnel-MH</v>
          </cell>
        </row>
        <row r="235">
          <cell r="D235" t="str">
            <v>AR-Personnel-Others</v>
          </cell>
        </row>
        <row r="236">
          <cell r="D236" t="str">
            <v>AR-Personnel-EH</v>
          </cell>
        </row>
        <row r="237">
          <cell r="D237" t="str">
            <v>AR-Personnel-JP</v>
          </cell>
        </row>
        <row r="238">
          <cell r="D238" t="str">
            <v>AR-Personnel-MW</v>
          </cell>
        </row>
        <row r="239">
          <cell r="D239" t="str">
            <v>AR-Personnel-RYM</v>
          </cell>
        </row>
        <row r="240">
          <cell r="D240" t="str">
            <v>AR-Personnel-SV</v>
          </cell>
        </row>
        <row r="241">
          <cell r="D241" t="str">
            <v>AR-Personnel-MAH</v>
          </cell>
        </row>
        <row r="242">
          <cell r="D242" t="str">
            <v>AR-Personnel-ATB</v>
          </cell>
        </row>
        <row r="243">
          <cell r="D243" t="str">
            <v>AR-Personnel-SUBI</v>
          </cell>
        </row>
        <row r="244">
          <cell r="D244" t="str">
            <v>AR-Personnel-BW</v>
          </cell>
        </row>
        <row r="245">
          <cell r="D245" t="str">
            <v>AR-Personnel-JR</v>
          </cell>
        </row>
        <row r="246">
          <cell r="D246" t="str">
            <v>AR-Personnel-CL</v>
          </cell>
        </row>
        <row r="247">
          <cell r="D247" t="str">
            <v>AR-Personnel-BW</v>
          </cell>
        </row>
        <row r="248">
          <cell r="D248" t="str">
            <v>AR-Personnel-KH</v>
          </cell>
        </row>
        <row r="249">
          <cell r="D249" t="str">
            <v>AR-Personnel-Cowling</v>
          </cell>
        </row>
        <row r="250">
          <cell r="D250" t="str">
            <v>AR-Personnel-Others</v>
          </cell>
        </row>
        <row r="252">
          <cell r="D252" t="str">
            <v>Other Receivables</v>
          </cell>
        </row>
        <row r="253">
          <cell r="D253" t="str">
            <v>AR-Master</v>
          </cell>
        </row>
        <row r="254">
          <cell r="D254" t="str">
            <v>AR-Agents</v>
          </cell>
        </row>
        <row r="255">
          <cell r="D255" t="str">
            <v>AR-Crew Advance</v>
          </cell>
        </row>
        <row r="256">
          <cell r="D256" t="str">
            <v>AR-Crew Exp Recble</v>
          </cell>
        </row>
        <row r="257">
          <cell r="D257" t="str">
            <v>AR-Crew Allotment</v>
          </cell>
        </row>
        <row r="258">
          <cell r="D258" t="str">
            <v>A/Cs - Pool</v>
          </cell>
        </row>
        <row r="259">
          <cell r="D259" t="str">
            <v>AR-CHR-Hold Cleaning</v>
          </cell>
        </row>
        <row r="260">
          <cell r="D260" t="str">
            <v>AR-CHR-Prov/Bond/R.T.</v>
          </cell>
        </row>
        <row r="261">
          <cell r="D261" t="str">
            <v>AR-CHR-Others</v>
          </cell>
        </row>
        <row r="262">
          <cell r="D262" t="str">
            <v>AR-Others,AR-Others</v>
          </cell>
        </row>
        <row r="263">
          <cell r="D263" t="str">
            <v>AR-Recoverable</v>
          </cell>
        </row>
        <row r="264">
          <cell r="D264" t="str">
            <v>AR-Others,IPO Expenses recoverable</v>
          </cell>
        </row>
        <row r="265">
          <cell r="D265" t="str">
            <v>Other Rec'b,Claim Rec-H&amp;M</v>
          </cell>
        </row>
        <row r="266">
          <cell r="D266" t="str">
            <v>Other Rec'b Claim Rec-FDD</v>
          </cell>
        </row>
        <row r="267">
          <cell r="D267" t="str">
            <v>Other Rec'b,Claim Rec-P&amp;I</v>
          </cell>
        </row>
        <row r="268">
          <cell r="D268" t="str">
            <v>Other Rec'b,Claim Rec-P&amp;I Otr</v>
          </cell>
        </row>
        <row r="269">
          <cell r="D269" t="str">
            <v>Other Rec'd, Claims recd</v>
          </cell>
        </row>
        <row r="270">
          <cell r="D270" t="str">
            <v>Other Rec'd, Interest Receivab</v>
          </cell>
        </row>
        <row r="271">
          <cell r="D271" t="str">
            <v>Other Rec'd, Landlord deposits</v>
          </cell>
        </row>
        <row r="272">
          <cell r="D272" t="str">
            <v>Other Rec'd, Utilities deposit</v>
          </cell>
        </row>
        <row r="273">
          <cell r="D273" t="str">
            <v>Other Rec'd, Misc deposits</v>
          </cell>
        </row>
        <row r="274">
          <cell r="D274" t="str">
            <v>Other Rec'd, Float deposits</v>
          </cell>
        </row>
        <row r="275">
          <cell r="D275" t="str">
            <v>Other Rec'd, Dividend recd</v>
          </cell>
        </row>
        <row r="276">
          <cell r="D276" t="str">
            <v>Misc. receivable</v>
          </cell>
        </row>
        <row r="277">
          <cell r="D277" t="str">
            <v>Cash advance to Master</v>
          </cell>
        </row>
        <row r="278">
          <cell r="D278" t="str">
            <v>Other Rec'ble P &amp; I - Claim</v>
          </cell>
        </row>
        <row r="279">
          <cell r="D279" t="str">
            <v>Other Rec'ble - P &amp; I Claim</v>
          </cell>
        </row>
        <row r="280">
          <cell r="D280" t="str">
            <v>Other Rec'ble-P&amp;I Claim</v>
          </cell>
        </row>
        <row r="281">
          <cell r="D281" t="str">
            <v>Other Rec'ble-P&amp;I Claim</v>
          </cell>
        </row>
        <row r="282">
          <cell r="D282" t="str">
            <v>Other Rec'ble-P&amp;I Claim</v>
          </cell>
        </row>
        <row r="283">
          <cell r="D283" t="str">
            <v>Other Rec'ble-P&amp;I Claim</v>
          </cell>
        </row>
        <row r="284">
          <cell r="D284" t="str">
            <v>Other Rec'ble P &amp; I - Claim</v>
          </cell>
        </row>
        <row r="285">
          <cell r="D285" t="str">
            <v>Other Rec'ble P &amp; I - Claim</v>
          </cell>
        </row>
        <row r="286">
          <cell r="D286" t="str">
            <v>Other Rec'ble-P&amp;I Claim</v>
          </cell>
        </row>
        <row r="287">
          <cell r="D287" t="str">
            <v>Other Rec'ble-P&amp;I Claim</v>
          </cell>
        </row>
        <row r="288">
          <cell r="D288" t="str">
            <v>Other Rec'ble-P&amp;I Claim</v>
          </cell>
        </row>
        <row r="289">
          <cell r="D289" t="str">
            <v>Other Rec'ble-P&amp;I Claim</v>
          </cell>
        </row>
        <row r="290">
          <cell r="D290" t="str">
            <v>Other Rec'ble-P&amp;I Claim</v>
          </cell>
        </row>
        <row r="291">
          <cell r="D291" t="str">
            <v>Other Rec'ble-P&amp;I Claim</v>
          </cell>
        </row>
        <row r="292">
          <cell r="D292" t="str">
            <v>Owner expenses reported</v>
          </cell>
        </row>
        <row r="294">
          <cell r="D294" t="str">
            <v>Oversea Branch &amp; Control</v>
          </cell>
        </row>
        <row r="295">
          <cell r="D295" t="str">
            <v>AR-Other, Shanghai Office</v>
          </cell>
        </row>
        <row r="296">
          <cell r="D296" t="str">
            <v>AR-Other, Australia Office</v>
          </cell>
        </row>
        <row r="297">
          <cell r="D297" t="str">
            <v>Control-Credit card Control</v>
          </cell>
        </row>
        <row r="298">
          <cell r="D298" t="str">
            <v>Conrol-T&amp;E Control</v>
          </cell>
        </row>
        <row r="301">
          <cell r="C301" t="str">
            <v>Amount due from Holding company</v>
          </cell>
        </row>
        <row r="302">
          <cell r="D302" t="str">
            <v>Amount due from Hoding co</v>
          </cell>
        </row>
        <row r="303">
          <cell r="D303" t="str">
            <v>Interco Bal,PB-PB Shipping Ltd.</v>
          </cell>
        </row>
        <row r="305">
          <cell r="C305" t="str">
            <v>Amount due from Subsidiaries</v>
          </cell>
        </row>
        <row r="306">
          <cell r="D306" t="str">
            <v>Amount due from PB Management Holding</v>
          </cell>
        </row>
        <row r="307">
          <cell r="D307" t="str">
            <v>Interco Bal,PB-PB Management Holding Ltd.</v>
          </cell>
        </row>
        <row r="308">
          <cell r="D308" t="str">
            <v>Interco Bal,PB-PB Supervisoy</v>
          </cell>
        </row>
        <row r="309">
          <cell r="D309" t="str">
            <v>Interco Bal,PB-PB UK Ltd.</v>
          </cell>
        </row>
        <row r="310">
          <cell r="D310" t="str">
            <v>Interco Bal,PB-PB S&amp;T Ltd.</v>
          </cell>
        </row>
        <row r="311">
          <cell r="D311" t="str">
            <v>Interco Bal,PB-PB Agencies</v>
          </cell>
        </row>
        <row r="312">
          <cell r="D312" t="str">
            <v>Interco Bal,PB-Int'l Handyb CM</v>
          </cell>
        </row>
        <row r="313">
          <cell r="D313" t="str">
            <v>Interco Bal,PB-PBST-BVI</v>
          </cell>
        </row>
        <row r="314">
          <cell r="D314" t="str">
            <v>Interco Bal,PB-PB Chartering</v>
          </cell>
        </row>
        <row r="315">
          <cell r="D315" t="str">
            <v>Interco Bal,PB-IHC Chartering</v>
          </cell>
        </row>
        <row r="316">
          <cell r="D316" t="str">
            <v>Inverco Bal, PB, PBHK</v>
          </cell>
        </row>
        <row r="317">
          <cell r="D317" t="str">
            <v>Inverco Bal, PB,Taylor</v>
          </cell>
        </row>
        <row r="320">
          <cell r="D320" t="str">
            <v>Amount due from PB Vessel Holding</v>
          </cell>
        </row>
        <row r="321">
          <cell r="D321" t="str">
            <v>PB Vessels Holding Ltd.</v>
          </cell>
        </row>
        <row r="322">
          <cell r="D322" t="str">
            <v>AR-IDB, Bernard (BVI) Ltd.</v>
          </cell>
        </row>
        <row r="323">
          <cell r="D323" t="str">
            <v>AR-IDB, Caterina (BVI) Ltd.</v>
          </cell>
        </row>
        <row r="324">
          <cell r="D324" t="str">
            <v>AR-IDB, Francesca Shiiping (BV</v>
          </cell>
        </row>
        <row r="325">
          <cell r="D325" t="str">
            <v>AR-IDB, Judith Shipping (BVI)</v>
          </cell>
        </row>
        <row r="326">
          <cell r="D326" t="str">
            <v>AR-IDB, Quincy Shipping (BVI)</v>
          </cell>
        </row>
        <row r="327">
          <cell r="D327" t="str">
            <v>AR-IDB, Spencer Shipping</v>
          </cell>
        </row>
        <row r="328">
          <cell r="D328" t="str">
            <v>AR-IDB, Delphic Shipping (BVI)</v>
          </cell>
        </row>
        <row r="329">
          <cell r="D329" t="str">
            <v>AR-IDB, Everclear Shipping (BV</v>
          </cell>
        </row>
        <row r="330">
          <cell r="D330" t="str">
            <v>AR-IDB, Labrador Shipping (BVI</v>
          </cell>
        </row>
        <row r="331">
          <cell r="D331" t="str">
            <v>AR-IDB, Mirs Shipping (BVI) Lt</v>
          </cell>
        </row>
        <row r="332">
          <cell r="D332" t="str">
            <v>AR-IDB, Newman Shipping (BVI)</v>
          </cell>
        </row>
        <row r="333">
          <cell r="D333" t="str">
            <v>AR-IDB, Kia Shipping (BVI) Ltd</v>
          </cell>
        </row>
        <row r="334">
          <cell r="D334" t="str">
            <v>AR-IDB, Othello Shipping (BVI)</v>
          </cell>
        </row>
        <row r="335">
          <cell r="D335" t="str">
            <v>AR-IDB, Alderran Shipping (BVI</v>
          </cell>
        </row>
        <row r="336">
          <cell r="D336" t="str">
            <v>AR-IDB, Gwenyth Shipping (BVI)</v>
          </cell>
        </row>
        <row r="337">
          <cell r="D337" t="str">
            <v>AR-IDB, Helen Shipping (BVI) L</v>
          </cell>
        </row>
        <row r="338">
          <cell r="D338" t="str">
            <v>AR-IDB, Iliad Shipping (BVI) L</v>
          </cell>
        </row>
        <row r="339">
          <cell r="D339" t="str">
            <v>AR-IDB,Verner Shipping</v>
          </cell>
        </row>
        <row r="340">
          <cell r="D340" t="str">
            <v>AR-IDB, Uhland Shp (BVI) Ltd</v>
          </cell>
        </row>
        <row r="341">
          <cell r="D341" t="str">
            <v>AR-IDB,Thompson Shipping</v>
          </cell>
        </row>
        <row r="342">
          <cell r="D342" t="str">
            <v>AR-IDB, Wharton Shipping Ltd.</v>
          </cell>
        </row>
        <row r="343">
          <cell r="D343" t="str">
            <v xml:space="preserve">Port Pride Limited </v>
          </cell>
        </row>
        <row r="344">
          <cell r="D344" t="str">
            <v>Abbot Point Limited</v>
          </cell>
        </row>
        <row r="345">
          <cell r="D345" t="str">
            <v>Flinders Island Limited</v>
          </cell>
        </row>
        <row r="346">
          <cell r="D346" t="str">
            <v>Cape Flattery Limited</v>
          </cell>
        </row>
        <row r="347">
          <cell r="D347" t="str">
            <v>Gold River Shipping Limited</v>
          </cell>
        </row>
        <row r="348">
          <cell r="D348" t="str">
            <v>Castle Island Shipping limited</v>
          </cell>
        </row>
        <row r="349">
          <cell r="D349" t="str">
            <v>Cape Spencer Shipping Limited</v>
          </cell>
        </row>
        <row r="350">
          <cell r="D350" t="str">
            <v>Oak Harbour Ltd.</v>
          </cell>
        </row>
        <row r="351">
          <cell r="D351" t="str">
            <v>Port Alice ltd.</v>
          </cell>
        </row>
        <row r="352">
          <cell r="D352" t="str">
            <v>Mount RAINIER Ltd..</v>
          </cell>
        </row>
        <row r="353">
          <cell r="D353" t="str">
            <v>Mount RAINIER Ltd..</v>
          </cell>
        </row>
        <row r="354">
          <cell r="D354" t="str">
            <v>Mount RAINIER Ltd..</v>
          </cell>
        </row>
        <row r="355">
          <cell r="D355" t="str">
            <v>Mount RAINIER Ltd..</v>
          </cell>
        </row>
        <row r="356">
          <cell r="D356" t="str">
            <v>Mount RAINIER Ltd..</v>
          </cell>
        </row>
        <row r="357">
          <cell r="D357" t="str">
            <v>Mount RAINIER Ltd..</v>
          </cell>
        </row>
        <row r="358">
          <cell r="D358" t="str">
            <v>Mount RAINIER Ltd..</v>
          </cell>
        </row>
        <row r="360">
          <cell r="D360" t="str">
            <v>Amount due from PB Ship Owing Cos.</v>
          </cell>
        </row>
        <row r="361">
          <cell r="D361" t="str">
            <v>AR-PB,EasternVenture</v>
          </cell>
        </row>
        <row r="362">
          <cell r="D362" t="str">
            <v>AR-PB,Foreview</v>
          </cell>
        </row>
        <row r="363">
          <cell r="D363" t="str">
            <v>AR-PB,Keswick</v>
          </cell>
        </row>
        <row r="364">
          <cell r="D364" t="str">
            <v>AR-PB,Beckley (HK) Ltd.</v>
          </cell>
        </row>
        <row r="365">
          <cell r="D365" t="str">
            <v>C/A Everable Assets</v>
          </cell>
        </row>
        <row r="366">
          <cell r="D366" t="str">
            <v>C/A Great S Assets</v>
          </cell>
        </row>
        <row r="367">
          <cell r="D367" t="str">
            <v>C/A Good Future Int'l Ltd.( H797)</v>
          </cell>
        </row>
        <row r="368">
          <cell r="D368" t="str">
            <v>AR-PB, Riley Shipping Ltd.</v>
          </cell>
        </row>
        <row r="369">
          <cell r="D369" t="str">
            <v>C/A Everable Assets</v>
          </cell>
        </row>
        <row r="370">
          <cell r="D370" t="str">
            <v>C/A Great S Assets</v>
          </cell>
        </row>
        <row r="371">
          <cell r="D371" t="str">
            <v>C/A Investor Choice</v>
          </cell>
        </row>
        <row r="373">
          <cell r="D373" t="str">
            <v>Amount due from PB Ship Management</v>
          </cell>
        </row>
        <row r="374">
          <cell r="D374" t="str">
            <v>Indochina Current A/C</v>
          </cell>
        </row>
        <row r="375">
          <cell r="D375" t="str">
            <v>A/Cs Payable,AP-IndoChina</v>
          </cell>
        </row>
        <row r="376">
          <cell r="D376" t="str">
            <v>Indochina Current A/C</v>
          </cell>
        </row>
        <row r="377">
          <cell r="D377" t="str">
            <v>Remittance rece'd fm Principal</v>
          </cell>
        </row>
        <row r="378">
          <cell r="D378" t="str">
            <v>PacMarine UK Ltd.</v>
          </cell>
        </row>
        <row r="380">
          <cell r="C380" t="str">
            <v>Amount due from Related companies</v>
          </cell>
        </row>
        <row r="381">
          <cell r="D381" t="str">
            <v>Amount due from Related Companie</v>
          </cell>
        </row>
        <row r="382">
          <cell r="D382" t="str">
            <v>AR-JSM</v>
          </cell>
        </row>
        <row r="384">
          <cell r="C384" t="str">
            <v>Amount due from Pembroke</v>
          </cell>
        </row>
        <row r="385">
          <cell r="D385" t="str">
            <v>Amount due from Pembroke s</v>
          </cell>
        </row>
        <row r="386">
          <cell r="D386" t="str">
            <v>Interco Bal,PB-Pembroke</v>
          </cell>
        </row>
        <row r="387">
          <cell r="D387" t="str">
            <v>IndoChina UK Ltd.</v>
          </cell>
        </row>
        <row r="388">
          <cell r="D388" t="str">
            <v>IndoChina Enterprises Ltd.</v>
          </cell>
        </row>
        <row r="389">
          <cell r="D389" t="str">
            <v>Cleaves &amp; Co</v>
          </cell>
        </row>
        <row r="390">
          <cell r="D390" t="str">
            <v>Stockdream (LSC)</v>
          </cell>
        </row>
        <row r="391">
          <cell r="D391" t="str">
            <v>Epic Shipping Ltd. BVI</v>
          </cell>
        </row>
        <row r="392">
          <cell r="D392" t="str">
            <v>Eastern Tankers Investment</v>
          </cell>
        </row>
        <row r="393">
          <cell r="D393" t="str">
            <v>Lothian Shipping Services Ltd.</v>
          </cell>
        </row>
        <row r="395">
          <cell r="C395" t="str">
            <v>Amount due from Directors</v>
          </cell>
        </row>
        <row r="396">
          <cell r="D396" t="str">
            <v>Amount due from Director</v>
          </cell>
        </row>
        <row r="397">
          <cell r="D397" t="str">
            <v>C/A CRB</v>
          </cell>
        </row>
        <row r="398">
          <cell r="D398" t="str">
            <v>C/A PCO</v>
          </cell>
        </row>
        <row r="399">
          <cell r="D399" t="str">
            <v>C/A MMH</v>
          </cell>
        </row>
        <row r="401">
          <cell r="C401" t="str">
            <v>Prepayments</v>
          </cell>
        </row>
        <row r="402">
          <cell r="D402" t="str">
            <v>Prepayment</v>
          </cell>
        </row>
        <row r="403">
          <cell r="D403" t="str">
            <v>Prepayments,Prepaid-H&amp;M</v>
          </cell>
        </row>
        <row r="404">
          <cell r="D404" t="str">
            <v>Prepayments,Prepaid-P&amp;I</v>
          </cell>
        </row>
        <row r="405">
          <cell r="D405" t="str">
            <v>Prepayments,Prepaid-War Risk</v>
          </cell>
        </row>
        <row r="406">
          <cell r="D406" t="str">
            <v>Prepayment,Prepaid-MI</v>
          </cell>
        </row>
        <row r="407">
          <cell r="D407" t="str">
            <v>Prepayments,Prepaid-Loh/Mort</v>
          </cell>
        </row>
        <row r="408">
          <cell r="D408" t="str">
            <v>Prepayment,Prepaid Ins-FDD</v>
          </cell>
        </row>
        <row r="409">
          <cell r="D409" t="str">
            <v>Prepayment,Prepaid Ins-CPI</v>
          </cell>
        </row>
        <row r="410">
          <cell r="D410" t="str">
            <v>Prepayments,Prepaid-COFR</v>
          </cell>
        </row>
        <row r="411">
          <cell r="D411" t="str">
            <v>Prepayment,Charter hire prep</v>
          </cell>
        </row>
        <row r="412">
          <cell r="D412" t="str">
            <v>Prepayment,Chrts Liab In</v>
          </cell>
        </row>
        <row r="413">
          <cell r="D413" t="str">
            <v>Prepayments,Other Prepayment</v>
          </cell>
        </row>
        <row r="414">
          <cell r="D414" t="str">
            <v>Prepayment,Prepaid Rent-Rental</v>
          </cell>
        </row>
        <row r="415">
          <cell r="D415" t="str">
            <v>Prepayment,Prepaid Rent-Rates</v>
          </cell>
        </row>
        <row r="416">
          <cell r="D416" t="str">
            <v>Prepayment,Prepaid Rent-Magt</v>
          </cell>
        </row>
        <row r="417">
          <cell r="D417" t="str">
            <v>Prepayment,Prepaid Rent-Carpar</v>
          </cell>
        </row>
        <row r="418">
          <cell r="D418" t="str">
            <v>Prepayment,Prepaid Ins-Office</v>
          </cell>
        </row>
        <row r="419">
          <cell r="D419" t="str">
            <v>Prepayment,Prepaid Ins-G. P/A</v>
          </cell>
        </row>
        <row r="420">
          <cell r="D420" t="str">
            <v>Prepayment,Prepaid Ins-G.Trave</v>
          </cell>
        </row>
        <row r="421">
          <cell r="D421" t="str">
            <v>Prepayment,Prepaid Ins-Ship Mr</v>
          </cell>
        </row>
        <row r="422">
          <cell r="D422" t="str">
            <v>Prepayment,Prepaid Ins-Medical</v>
          </cell>
        </row>
        <row r="423">
          <cell r="D423" t="str">
            <v>Prepayment,Prepaid Ins-Motor</v>
          </cell>
        </row>
        <row r="424">
          <cell r="D424" t="str">
            <v>Prepayment,Prepaid Ins-dir prof indem</v>
          </cell>
        </row>
        <row r="425">
          <cell r="D425" t="str">
            <v>Prepayment,Prepaid-Annual Reg</v>
          </cell>
        </row>
        <row r="426">
          <cell r="D426" t="str">
            <v>Prepayment,Prepaid-Corp Sec</v>
          </cell>
        </row>
        <row r="427">
          <cell r="D427" t="str">
            <v>Prepayment,Prepaid-Docking prepayment</v>
          </cell>
        </row>
        <row r="428">
          <cell r="D428" t="str">
            <v>Prepayment,Prepaid-Subscriptin</v>
          </cell>
        </row>
        <row r="429">
          <cell r="D429" t="str">
            <v>Prepayment,Prepaid-Maintainanc</v>
          </cell>
        </row>
        <row r="430">
          <cell r="D430" t="str">
            <v>Prepayment,Prepaid, MV Leasing</v>
          </cell>
        </row>
        <row r="431">
          <cell r="D431" t="str">
            <v>Prepayment,Prepaid, School fee</v>
          </cell>
        </row>
        <row r="432">
          <cell r="D432" t="str">
            <v>Prepayment, Prepaid Corp Tax</v>
          </cell>
        </row>
        <row r="433">
          <cell r="D433" t="str">
            <v>Prepayment,Prepaid Tax-VAT</v>
          </cell>
        </row>
        <row r="435">
          <cell r="C435" t="str">
            <v>Bank Deposits</v>
          </cell>
        </row>
        <row r="436">
          <cell r="D436" t="str">
            <v>Bank Deposit</v>
          </cell>
        </row>
        <row r="437">
          <cell r="D437" t="str">
            <v>Fixed deposit</v>
          </cell>
        </row>
        <row r="438">
          <cell r="D438" t="str">
            <v>Cash On Hand</v>
          </cell>
        </row>
        <row r="439">
          <cell r="D439" t="str">
            <v>Bank - HLB - Pool</v>
          </cell>
        </row>
        <row r="440">
          <cell r="D440" t="str">
            <v>US$ Time deposit</v>
          </cell>
        </row>
        <row r="441">
          <cell r="D441" t="str">
            <v>US$ Time deposit</v>
          </cell>
        </row>
        <row r="442">
          <cell r="D442" t="str">
            <v>US$ Time deposit</v>
          </cell>
        </row>
        <row r="443">
          <cell r="D443" t="str">
            <v>HSBC BVI - IDD</v>
          </cell>
        </row>
        <row r="444">
          <cell r="D444" t="str">
            <v>US$ Saving account</v>
          </cell>
        </row>
        <row r="445">
          <cell r="D445" t="str">
            <v>HSBC BVI - S/A</v>
          </cell>
        </row>
        <row r="446">
          <cell r="D446" t="str">
            <v>US$ BVI HSH C/A</v>
          </cell>
        </row>
        <row r="447">
          <cell r="D447" t="str">
            <v>JPY BVI HSH C/A</v>
          </cell>
        </row>
        <row r="448">
          <cell r="D448" t="str">
            <v>US$ HLB - Operating account</v>
          </cell>
        </row>
        <row r="449">
          <cell r="D449" t="str">
            <v>GBP Current account</v>
          </cell>
        </row>
        <row r="450">
          <cell r="D450" t="str">
            <v>JPY Current account</v>
          </cell>
        </row>
        <row r="451">
          <cell r="D451" t="str">
            <v>HK$ Current account</v>
          </cell>
        </row>
        <row r="452">
          <cell r="D452" t="str">
            <v>Client account-US$ Time depost</v>
          </cell>
        </row>
        <row r="453">
          <cell r="D453" t="str">
            <v>Client account-US$ Saving a/c</v>
          </cell>
        </row>
        <row r="455">
          <cell r="D455" t="str">
            <v>Cash in Hands</v>
          </cell>
        </row>
        <row r="456">
          <cell r="D456" t="str">
            <v>Cash on Hand</v>
          </cell>
        </row>
        <row r="457">
          <cell r="D457" t="str">
            <v>Petty cash - foreign currency</v>
          </cell>
        </row>
        <row r="458">
          <cell r="D458" t="str">
            <v>Petty Cash - GBP</v>
          </cell>
        </row>
        <row r="459">
          <cell r="D459" t="str">
            <v>Cash on hand - RMB</v>
          </cell>
        </row>
        <row r="460">
          <cell r="D460" t="str">
            <v>Cash on hand - JPY</v>
          </cell>
        </row>
        <row r="461">
          <cell r="D461" t="str">
            <v>Cash on hand - EUR</v>
          </cell>
        </row>
        <row r="462">
          <cell r="D462" t="str">
            <v>Cash on hand - SIN</v>
          </cell>
        </row>
        <row r="463">
          <cell r="D463" t="str">
            <v>Cash on hand - AUD</v>
          </cell>
        </row>
        <row r="464">
          <cell r="D464" t="str">
            <v>Cash on hand - CAD</v>
          </cell>
        </row>
        <row r="465">
          <cell r="D465" t="str">
            <v>Cash on hand - DKR</v>
          </cell>
        </row>
        <row r="467">
          <cell r="C467" t="str">
            <v>Restricted Bank Deposit</v>
          </cell>
        </row>
        <row r="468">
          <cell r="D468" t="str">
            <v xml:space="preserve">Restrict bank Deposit </v>
          </cell>
        </row>
        <row r="469">
          <cell r="D469" t="str">
            <v>HSBC Pledged deposits on Yen</v>
          </cell>
        </row>
        <row r="470">
          <cell r="D470" t="str">
            <v>HSH Pledged deposits on Yen</v>
          </cell>
        </row>
        <row r="476">
          <cell r="C476" t="str">
            <v>Trade Payables</v>
          </cell>
        </row>
        <row r="477">
          <cell r="D477" t="str">
            <v>Trade Payable</v>
          </cell>
        </row>
        <row r="478">
          <cell r="D478" t="str">
            <v>AP-HeadOwners - Westerlieight</v>
          </cell>
        </row>
        <row r="479">
          <cell r="D479" t="str">
            <v>AP-HeadOwners - Orix Ship</v>
          </cell>
        </row>
        <row r="480">
          <cell r="D480" t="str">
            <v>AP-HeadOwners - Frenchay</v>
          </cell>
        </row>
        <row r="481">
          <cell r="D481" t="str">
            <v>AP-HeadOwners - Tiger Marine</v>
          </cell>
        </row>
        <row r="482">
          <cell r="D482" t="str">
            <v>AP-HeadOwners - Clifton Ltd.</v>
          </cell>
        </row>
        <row r="483">
          <cell r="D483" t="str">
            <v>AP-HeadOwners - Kingswood</v>
          </cell>
        </row>
        <row r="484">
          <cell r="D484" t="str">
            <v>AP-HeadOwners - Eastern Shipping</v>
          </cell>
        </row>
        <row r="485">
          <cell r="D485" t="str">
            <v>AP-HeadOwners - Nelson Shipping</v>
          </cell>
        </row>
        <row r="486">
          <cell r="D486" t="str">
            <v>AP-HeadOwners - Vesa Ocean Corp</v>
          </cell>
        </row>
        <row r="487">
          <cell r="D487" t="str">
            <v>AP-HeadOwners - WinSea Ltd.</v>
          </cell>
        </row>
        <row r="488">
          <cell r="D488" t="str">
            <v>A/Cs Payable,AP-Bocimar</v>
          </cell>
        </row>
        <row r="489">
          <cell r="D489" t="str">
            <v>A/Cs Payable,AP-Torm</v>
          </cell>
        </row>
        <row r="492">
          <cell r="D492" t="str">
            <v>Other Payables</v>
          </cell>
        </row>
        <row r="493">
          <cell r="D493" t="str">
            <v>Creditor control</v>
          </cell>
        </row>
        <row r="494">
          <cell r="D494" t="str">
            <v>A/Cs Payable,</v>
          </cell>
        </row>
        <row r="495">
          <cell r="D495" t="str">
            <v>A/Cs Payable,Nomikos</v>
          </cell>
        </row>
        <row r="496">
          <cell r="D496" t="str">
            <v>A/Cs Payable,AP-Ex Crew Bow</v>
          </cell>
        </row>
        <row r="497">
          <cell r="D497" t="str">
            <v>A/Cs Payable,AP-Signed Bills</v>
          </cell>
        </row>
        <row r="498">
          <cell r="D498" t="str">
            <v>A/Cs Payable,AP-Others</v>
          </cell>
        </row>
        <row r="499">
          <cell r="D499" t="str">
            <v>A/Cs Payable,AP-Principal fund</v>
          </cell>
        </row>
        <row r="500">
          <cell r="D500" t="str">
            <v>A/Cs Payable,AP-MOSK</v>
          </cell>
        </row>
        <row r="501">
          <cell r="D501" t="str">
            <v>A/Cs Payable,AP-Various</v>
          </cell>
        </row>
        <row r="502">
          <cell r="D502" t="str">
            <v>Exceptional expenses payment</v>
          </cell>
        </row>
        <row r="503">
          <cell r="D503" t="str">
            <v>US Freight tax payable</v>
          </cell>
        </row>
        <row r="505">
          <cell r="C505" t="str">
            <v>Taxation Payables</v>
          </cell>
        </row>
        <row r="506">
          <cell r="D506" t="str">
            <v>Taxation Payable</v>
          </cell>
        </row>
        <row r="507">
          <cell r="D507" t="str">
            <v>PBUK-Inland revenue</v>
          </cell>
        </row>
        <row r="508">
          <cell r="D508" t="str">
            <v xml:space="preserve">Taxation </v>
          </cell>
        </row>
        <row r="510">
          <cell r="C510" t="str">
            <v>Amount due to Holding company</v>
          </cell>
        </row>
        <row r="511">
          <cell r="D511" t="str">
            <v>Amount due to Hoding co</v>
          </cell>
        </row>
        <row r="512">
          <cell r="D512" t="str">
            <v>Interco Bal,PB-PB Shipping Ltd.</v>
          </cell>
        </row>
        <row r="514">
          <cell r="C514" t="str">
            <v>Amount due to Subsidiaries</v>
          </cell>
        </row>
        <row r="515">
          <cell r="D515" t="str">
            <v>Amount due to PB Management Holding</v>
          </cell>
        </row>
        <row r="516">
          <cell r="D516" t="str">
            <v>Interco Bal,PB-PB Management Holding</v>
          </cell>
        </row>
        <row r="517">
          <cell r="D517" t="str">
            <v>Interco Bal,PB-PB Supervisoy</v>
          </cell>
        </row>
        <row r="518">
          <cell r="D518" t="str">
            <v>Interco Bal,PB-PB UK Ltd.</v>
          </cell>
        </row>
        <row r="519">
          <cell r="D519" t="str">
            <v>Interco Bal,PB-PB S&amp;T Ltd.</v>
          </cell>
        </row>
        <row r="520">
          <cell r="D520" t="str">
            <v>Interco Bal,PB-PB Agencies</v>
          </cell>
        </row>
        <row r="521">
          <cell r="D521" t="str">
            <v>Interco Bal,PB-Int'l Handyb CM</v>
          </cell>
        </row>
        <row r="522">
          <cell r="D522" t="str">
            <v>Interco Bal,PB-PBST-BVI</v>
          </cell>
        </row>
        <row r="523">
          <cell r="D523" t="str">
            <v>Interco Bal,PB-PB Chartering</v>
          </cell>
        </row>
        <row r="524">
          <cell r="D524" t="str">
            <v>Interco Bal,PB-IHC Chartering</v>
          </cell>
        </row>
        <row r="525">
          <cell r="D525" t="str">
            <v>Inverco Bal, PB, PBHK</v>
          </cell>
        </row>
        <row r="526">
          <cell r="D526" t="str">
            <v>Inverco Bal, PB,Taylor</v>
          </cell>
        </row>
        <row r="529">
          <cell r="D529" t="str">
            <v>Amount due to PB Vessel Holding</v>
          </cell>
        </row>
        <row r="530">
          <cell r="D530" t="str">
            <v>PB Vessels Holding Ltd.</v>
          </cell>
        </row>
        <row r="531">
          <cell r="D531" t="str">
            <v>AR-IDB, Bernard (BVI) Ltd.</v>
          </cell>
        </row>
        <row r="532">
          <cell r="D532" t="str">
            <v>AR-IDB, Caterina (BVI) Ltd.</v>
          </cell>
        </row>
        <row r="533">
          <cell r="D533" t="str">
            <v>AR-IDB, Francesca Shiiping (BV</v>
          </cell>
        </row>
        <row r="534">
          <cell r="D534" t="str">
            <v>AR-IDB, Judith Shipping (BVI)</v>
          </cell>
        </row>
        <row r="535">
          <cell r="D535" t="str">
            <v>AR-IDB, Quincy Shipping (BVI)</v>
          </cell>
        </row>
        <row r="536">
          <cell r="D536" t="str">
            <v>AR-IDB, Spencer Shipping</v>
          </cell>
        </row>
        <row r="537">
          <cell r="D537" t="str">
            <v>AR-IDB, Delphic Shipping (BVI)</v>
          </cell>
        </row>
        <row r="538">
          <cell r="D538" t="str">
            <v>AR-IDB, Everclear Shipping (BV</v>
          </cell>
        </row>
        <row r="539">
          <cell r="D539" t="str">
            <v>AR-IDB, Labrador Shipping (BVI</v>
          </cell>
        </row>
        <row r="540">
          <cell r="D540" t="str">
            <v>AR-IDB, Mirs Shipping (BVI) Lt</v>
          </cell>
        </row>
        <row r="541">
          <cell r="D541" t="str">
            <v>AR-IDB, Newman Shipping (BVI)</v>
          </cell>
        </row>
        <row r="542">
          <cell r="D542" t="str">
            <v>AR-IDB, Kia Shipping (BVI) Ltd</v>
          </cell>
        </row>
        <row r="543">
          <cell r="D543" t="str">
            <v>AR-IDB, Othello Shipping (BVI)</v>
          </cell>
        </row>
        <row r="544">
          <cell r="D544" t="str">
            <v>AR-IDB, Alderran Shipping (BVI</v>
          </cell>
        </row>
        <row r="545">
          <cell r="D545" t="str">
            <v>AR-IDB, Gwenyth Shipping (BVI)</v>
          </cell>
        </row>
        <row r="546">
          <cell r="D546" t="str">
            <v>AR-IDB, Helen Shipping (BVI) L</v>
          </cell>
        </row>
        <row r="547">
          <cell r="D547" t="str">
            <v>AR-IDB, Iliad Shipping (BVI) L</v>
          </cell>
        </row>
        <row r="548">
          <cell r="D548" t="str">
            <v>AR-IDB,Verner Shipping</v>
          </cell>
        </row>
        <row r="549">
          <cell r="D549" t="str">
            <v>AR-IDB, Uhland Shp (BVI) Ltd</v>
          </cell>
        </row>
        <row r="550">
          <cell r="D550" t="str">
            <v>AR-IDB,Thompson Shipping</v>
          </cell>
        </row>
        <row r="551">
          <cell r="D551" t="str">
            <v>AR-IDB, Wharton Shipping Ltd.</v>
          </cell>
        </row>
        <row r="552">
          <cell r="D552" t="str">
            <v xml:space="preserve">Port Pride Limited </v>
          </cell>
        </row>
        <row r="553">
          <cell r="D553" t="str">
            <v>Abbot Point Limited</v>
          </cell>
        </row>
        <row r="554">
          <cell r="D554" t="str">
            <v>Flinders Island Limited</v>
          </cell>
        </row>
        <row r="555">
          <cell r="D555" t="str">
            <v>Cape Flattery Limited</v>
          </cell>
        </row>
        <row r="556">
          <cell r="D556" t="str">
            <v>Gold River Shipping Limited</v>
          </cell>
        </row>
        <row r="557">
          <cell r="D557" t="str">
            <v>Castle Island Shipping limited</v>
          </cell>
        </row>
        <row r="558">
          <cell r="D558" t="str">
            <v>Cape Spencer Shipping Limited</v>
          </cell>
        </row>
        <row r="559">
          <cell r="D559" t="str">
            <v>Oak Harbour Ltd.</v>
          </cell>
        </row>
        <row r="560">
          <cell r="D560" t="str">
            <v>Port Alice ltd.</v>
          </cell>
        </row>
        <row r="561">
          <cell r="D561" t="str">
            <v>Mount RAINIER Ltd..</v>
          </cell>
        </row>
        <row r="563">
          <cell r="D563" t="str">
            <v>Amount due to PB Ship Owing Cos.</v>
          </cell>
        </row>
        <row r="564">
          <cell r="D564" t="str">
            <v>AR-PB,EasternVenture</v>
          </cell>
        </row>
        <row r="565">
          <cell r="D565" t="str">
            <v>AR-PB,Foreview</v>
          </cell>
        </row>
        <row r="566">
          <cell r="D566" t="str">
            <v>AR-PB,Keswick</v>
          </cell>
        </row>
        <row r="567">
          <cell r="D567" t="str">
            <v>AR-PB,Beckley (HK) Ltd.</v>
          </cell>
        </row>
        <row r="568">
          <cell r="D568" t="str">
            <v>C/A Everable Assets</v>
          </cell>
        </row>
        <row r="569">
          <cell r="D569" t="str">
            <v>C/A Great S Assets</v>
          </cell>
        </row>
        <row r="570">
          <cell r="D570" t="str">
            <v>C/A Good Future Int'l Ltd.( H797)</v>
          </cell>
        </row>
        <row r="571">
          <cell r="D571" t="str">
            <v>AR-PB, Riley Shipping Ltd.</v>
          </cell>
        </row>
        <row r="572">
          <cell r="D572" t="str">
            <v>C/A Everable Assets</v>
          </cell>
        </row>
        <row r="573">
          <cell r="D573" t="str">
            <v>C/A Great S Assets</v>
          </cell>
        </row>
        <row r="574">
          <cell r="D574" t="str">
            <v>C/A Investor Choice</v>
          </cell>
        </row>
        <row r="576">
          <cell r="D576" t="str">
            <v>Amount due to PB Ship Management</v>
          </cell>
        </row>
        <row r="577">
          <cell r="D577" t="str">
            <v>Indochina Current A/C</v>
          </cell>
        </row>
        <row r="578">
          <cell r="D578" t="str">
            <v>A/Cs Payable,AP-IndoChina</v>
          </cell>
        </row>
        <row r="579">
          <cell r="D579" t="str">
            <v>Indochina Current A/C</v>
          </cell>
        </row>
        <row r="580">
          <cell r="D580" t="str">
            <v>Remittance rece'd fm Principal</v>
          </cell>
        </row>
        <row r="581">
          <cell r="D581" t="str">
            <v>PacMarine UK Ltd.</v>
          </cell>
        </row>
        <row r="583">
          <cell r="C583" t="str">
            <v>Amount due to Related companies</v>
          </cell>
        </row>
        <row r="584">
          <cell r="D584" t="str">
            <v>Amount due to Related Companie</v>
          </cell>
        </row>
        <row r="585">
          <cell r="D585" t="str">
            <v>AR-JSM</v>
          </cell>
        </row>
        <row r="587">
          <cell r="C587" t="str">
            <v>Amount due to Pembroke</v>
          </cell>
        </row>
        <row r="588">
          <cell r="D588" t="str">
            <v>Amount due to Pembroke s</v>
          </cell>
        </row>
        <row r="589">
          <cell r="D589" t="str">
            <v>Interco Bal,PB-Pembroke</v>
          </cell>
        </row>
        <row r="590">
          <cell r="D590" t="str">
            <v>IndoChina UK Ltd.</v>
          </cell>
        </row>
        <row r="591">
          <cell r="D591" t="str">
            <v>IndoChina Enterprises Ltd.</v>
          </cell>
        </row>
        <row r="592">
          <cell r="D592" t="str">
            <v>Cleaves &amp; Co</v>
          </cell>
        </row>
        <row r="593">
          <cell r="D593" t="str">
            <v>Stockdream (LSC)</v>
          </cell>
        </row>
        <row r="594">
          <cell r="D594" t="str">
            <v>Epic Shipping Ltd. BVI</v>
          </cell>
        </row>
        <row r="595">
          <cell r="D595" t="str">
            <v>Lothian Shipping Services Ltd.</v>
          </cell>
        </row>
        <row r="597">
          <cell r="C597" t="str">
            <v>Accrual &amp; Provision</v>
          </cell>
        </row>
        <row r="598">
          <cell r="D598" t="str">
            <v>Provision - Salary &amp; Bonus</v>
          </cell>
        </row>
        <row r="599">
          <cell r="D599" t="str">
            <v>Director remuneration</v>
          </cell>
        </row>
        <row r="600">
          <cell r="D600" t="str">
            <v>Director bonus</v>
          </cell>
        </row>
        <row r="601">
          <cell r="D601" t="str">
            <v>Director pension</v>
          </cell>
        </row>
        <row r="602">
          <cell r="D602" t="str">
            <v>Director quarter</v>
          </cell>
        </row>
        <row r="603">
          <cell r="D603" t="str">
            <v>Director travelling allowance</v>
          </cell>
        </row>
        <row r="604">
          <cell r="D604" t="str">
            <v>Director fees</v>
          </cell>
        </row>
        <row r="605">
          <cell r="D605" t="str">
            <v>Staff salary</v>
          </cell>
        </row>
        <row r="606">
          <cell r="D606" t="str">
            <v>Staff double pay</v>
          </cell>
        </row>
        <row r="607">
          <cell r="D607" t="str">
            <v>Staff bonus</v>
          </cell>
        </row>
        <row r="608">
          <cell r="D608" t="str">
            <v>Staff - providend fund</v>
          </cell>
        </row>
        <row r="609">
          <cell r="D609" t="str">
            <v>Staff - pension</v>
          </cell>
        </row>
        <row r="611">
          <cell r="D611" t="str">
            <v>Provision - Others</v>
          </cell>
        </row>
        <row r="612">
          <cell r="D612" t="str">
            <v>Provisions</v>
          </cell>
        </row>
        <row r="613">
          <cell r="D613" t="str">
            <v>Provisions,Prov-Insurance</v>
          </cell>
        </row>
        <row r="614">
          <cell r="D614" t="str">
            <v>Provisions,Prov-Port/Gen Exp</v>
          </cell>
        </row>
        <row r="615">
          <cell r="D615" t="str">
            <v>Provisions,Prov-Audit</v>
          </cell>
        </row>
        <row r="616">
          <cell r="D616" t="str">
            <v>Provisions,Prov-Drydocking</v>
          </cell>
        </row>
        <row r="617">
          <cell r="D617" t="str">
            <v>Provision for C/H Commission</v>
          </cell>
        </row>
        <row r="618">
          <cell r="D618" t="str">
            <v>Provisions,Prov-Offhire</v>
          </cell>
        </row>
        <row r="619">
          <cell r="D619" t="str">
            <v>Provisions,Prov-Personnel Exps</v>
          </cell>
        </row>
        <row r="620">
          <cell r="D620" t="str">
            <v>Provisions,Prov-Join/Repatriat</v>
          </cell>
        </row>
        <row r="621">
          <cell r="D621" t="str">
            <v>Provisions,Prov-Communication</v>
          </cell>
        </row>
        <row r="622">
          <cell r="D622" t="str">
            <v>Provisions,Prov,Rent &amp; rates</v>
          </cell>
        </row>
        <row r="623">
          <cell r="D623" t="str">
            <v>Provisions,Prov,Utilities</v>
          </cell>
        </row>
        <row r="624">
          <cell r="D624" t="str">
            <v>Provisions,Prov,Supplies</v>
          </cell>
        </row>
        <row r="625">
          <cell r="D625" t="str">
            <v>Provisions,Prov,Communications</v>
          </cell>
        </row>
        <row r="626">
          <cell r="D626" t="str">
            <v>Provisions,Prov,Insurance</v>
          </cell>
        </row>
        <row r="627">
          <cell r="D627" t="str">
            <v>Provisions,Prov,T&amp;E</v>
          </cell>
        </row>
        <row r="628">
          <cell r="D628" t="str">
            <v>Provisions,Prov,Other Prof fee</v>
          </cell>
        </row>
        <row r="629">
          <cell r="D629" t="str">
            <v>Provisions,Prov,Audit fee</v>
          </cell>
        </row>
        <row r="630">
          <cell r="D630" t="str">
            <v>Provisions,Prov,Consultancy fe</v>
          </cell>
        </row>
        <row r="631">
          <cell r="D631" t="str">
            <v>Provisions,Prov,Annual fee</v>
          </cell>
        </row>
        <row r="632">
          <cell r="D632" t="str">
            <v>Provisions,Prov-Commit fee</v>
          </cell>
        </row>
        <row r="633">
          <cell r="D633" t="str">
            <v>Provisions,Prov-Loan Interest</v>
          </cell>
        </row>
        <row r="634">
          <cell r="D634" t="str">
            <v>Mess/Bar credit purchases</v>
          </cell>
        </row>
        <row r="635">
          <cell r="D635" t="str">
            <v>Refundable airfare</v>
          </cell>
        </row>
        <row r="636">
          <cell r="D636" t="str">
            <v>Outstanding order/bills</v>
          </cell>
        </row>
        <row r="637">
          <cell r="D637" t="str">
            <v>Insurance premium</v>
          </cell>
        </row>
        <row r="638">
          <cell r="D638" t="str">
            <v>Provision for Crew expenses</v>
          </cell>
        </row>
        <row r="639">
          <cell r="D639" t="str">
            <v>Provision for Victuals</v>
          </cell>
        </row>
        <row r="640">
          <cell r="D640" t="str">
            <v>Provision for Insurance</v>
          </cell>
        </row>
        <row r="641">
          <cell r="D641" t="str">
            <v>Provision for Sundries</v>
          </cell>
        </row>
        <row r="642">
          <cell r="D642" t="str">
            <v>Balancing account</v>
          </cell>
        </row>
        <row r="644">
          <cell r="C644" t="str">
            <v>Receipt in Advance</v>
          </cell>
        </row>
        <row r="645">
          <cell r="D645" t="str">
            <v>Receipt in Advances</v>
          </cell>
        </row>
        <row r="646">
          <cell r="D646" t="str">
            <v>Supervisory fee in advance</v>
          </cell>
        </row>
        <row r="647">
          <cell r="D647" t="str">
            <v>Charter hire receipt in advance</v>
          </cell>
        </row>
        <row r="648">
          <cell r="D648" t="str">
            <v>Charter hire receipt in advance</v>
          </cell>
        </row>
        <row r="649">
          <cell r="D649" t="str">
            <v>Training provision receipt in advance</v>
          </cell>
        </row>
        <row r="651">
          <cell r="C651" t="str">
            <v>Dividend Payable</v>
          </cell>
        </row>
        <row r="652">
          <cell r="D652" t="str">
            <v>Dividend payables</v>
          </cell>
        </row>
        <row r="653">
          <cell r="D653" t="str">
            <v>Dividend payables</v>
          </cell>
        </row>
        <row r="655">
          <cell r="C655" t="str">
            <v>Bank Loan, &lt; 1 Year</v>
          </cell>
        </row>
        <row r="656">
          <cell r="D656" t="str">
            <v>Bank Loan-Current portion</v>
          </cell>
        </row>
        <row r="657">
          <cell r="D657" t="str">
            <v>Bank Loan-Current portion (HSH)</v>
          </cell>
        </row>
        <row r="658">
          <cell r="D658" t="str">
            <v>Bank Loan-Current portion (HSBC)</v>
          </cell>
        </row>
        <row r="659">
          <cell r="D659" t="str">
            <v>Bank Loan-Current portion (Nordea)</v>
          </cell>
        </row>
        <row r="667">
          <cell r="C667" t="str">
            <v>Bank Loan, &gt; 1 Year</v>
          </cell>
        </row>
        <row r="668">
          <cell r="D668" t="str">
            <v>Bank Loans</v>
          </cell>
        </row>
        <row r="669">
          <cell r="D669" t="str">
            <v>Bank Loans,Loans-Bank (HSH)</v>
          </cell>
        </row>
        <row r="670">
          <cell r="D670" t="str">
            <v>Bank Loans,Loans-Bank (HSBC)</v>
          </cell>
        </row>
        <row r="671">
          <cell r="D671" t="str">
            <v>Bank Loans,Loans-Bank (Nordea)</v>
          </cell>
        </row>
        <row r="672">
          <cell r="D672" t="str">
            <v>Bank Loan adjustment</v>
          </cell>
        </row>
        <row r="674">
          <cell r="C674" t="str">
            <v>Other Loan, Unsecured</v>
          </cell>
        </row>
        <row r="675">
          <cell r="D675" t="str">
            <v>Other Loan</v>
          </cell>
        </row>
        <row r="676">
          <cell r="D676" t="str">
            <v>L/T-Iliad Shipping</v>
          </cell>
        </row>
        <row r="678">
          <cell r="C678" t="str">
            <v>Deferred Taxation</v>
          </cell>
        </row>
        <row r="679">
          <cell r="D679" t="str">
            <v>Deferred Taxations</v>
          </cell>
        </row>
        <row r="690">
          <cell r="C690" t="str">
            <v>Equity</v>
          </cell>
        </row>
        <row r="691">
          <cell r="C691" t="str">
            <v>Share Capital s</v>
          </cell>
        </row>
        <row r="692">
          <cell r="C692" t="str">
            <v xml:space="preserve">Share Capital </v>
          </cell>
        </row>
        <row r="693">
          <cell r="C693" t="str">
            <v>Share Premium</v>
          </cell>
        </row>
        <row r="694">
          <cell r="C694" t="str">
            <v>Capitalized IPO Costs</v>
          </cell>
        </row>
        <row r="696">
          <cell r="C696" t="str">
            <v>Reserves</v>
          </cell>
        </row>
        <row r="697">
          <cell r="C697" t="str">
            <v>Reserve</v>
          </cell>
        </row>
        <row r="698">
          <cell r="C698" t="str">
            <v>Merger Reserve</v>
          </cell>
        </row>
        <row r="699">
          <cell r="C699" t="str">
            <v>Exchange Reserve</v>
          </cell>
        </row>
        <row r="701">
          <cell r="C701" t="str">
            <v>Retained Earnings / (Loss)</v>
          </cell>
        </row>
        <row r="702">
          <cell r="D702" t="str">
            <v>Retained Earnings</v>
          </cell>
        </row>
        <row r="703">
          <cell r="D703" t="str">
            <v>Retained Earnings</v>
          </cell>
        </row>
        <row r="704">
          <cell r="D704" t="str">
            <v>Capital Reserve</v>
          </cell>
        </row>
        <row r="706">
          <cell r="C706" t="str">
            <v>Profit for the period</v>
          </cell>
        </row>
        <row r="707">
          <cell r="D707" t="str">
            <v>Profit for the Pd</v>
          </cell>
        </row>
        <row r="708">
          <cell r="D708" t="str">
            <v>Profit for the Period (1-3/04)</v>
          </cell>
        </row>
        <row r="709">
          <cell r="D709" t="str">
            <v>Profit for the month (4-5/04)</v>
          </cell>
        </row>
        <row r="710">
          <cell r="D710" t="str">
            <v>Profit for the month (6/04)</v>
          </cell>
        </row>
        <row r="711">
          <cell r="D711" t="str">
            <v>Profit for the month (7/04)</v>
          </cell>
        </row>
        <row r="712">
          <cell r="D712" t="str">
            <v>Profit for the month (8/04)</v>
          </cell>
        </row>
        <row r="713">
          <cell r="D713" t="str">
            <v>Profit for the month (9/04)</v>
          </cell>
        </row>
        <row r="715">
          <cell r="C715" t="str">
            <v xml:space="preserve">Dividend </v>
          </cell>
        </row>
        <row r="716">
          <cell r="D716" t="str">
            <v>Dividend paid</v>
          </cell>
        </row>
        <row r="717">
          <cell r="D717" t="str">
            <v>Dividend</v>
          </cell>
        </row>
        <row r="722">
          <cell r="C722" t="str">
            <v>Minority Interest</v>
          </cell>
        </row>
      </sheetData>
      <sheetData sheetId="2" refreshError="1"/>
      <sheetData sheetId="3" refreshError="1"/>
      <sheetData sheetId="4" refreshError="1"/>
      <sheetData sheetId="5" refreshError="1">
        <row r="8">
          <cell r="B8" t="str">
            <v>Turnover</v>
          </cell>
        </row>
        <row r="9">
          <cell r="C9" t="str">
            <v>Management fees</v>
          </cell>
        </row>
        <row r="10">
          <cell r="D10" t="str">
            <v>Management fee</v>
          </cell>
        </row>
        <row r="11">
          <cell r="D11" t="str">
            <v xml:space="preserve">PB </v>
          </cell>
        </row>
        <row r="12">
          <cell r="D12" t="str">
            <v>Albany Sound</v>
          </cell>
        </row>
        <row r="13">
          <cell r="D13" t="str">
            <v>Cape Jaffa</v>
          </cell>
        </row>
        <row r="14">
          <cell r="D14" t="str">
            <v>Cape Nelson</v>
          </cell>
        </row>
        <row r="15">
          <cell r="D15" t="str">
            <v>Cape York</v>
          </cell>
        </row>
        <row r="16">
          <cell r="D16" t="str">
            <v>Hawke Bay</v>
          </cell>
        </row>
        <row r="17">
          <cell r="D17" t="str">
            <v>Kiwi Trader</v>
          </cell>
        </row>
        <row r="18">
          <cell r="D18" t="str">
            <v>Mount Fisher</v>
          </cell>
        </row>
        <row r="19">
          <cell r="D19" t="str">
            <v>Mount Travers</v>
          </cell>
        </row>
        <row r="20">
          <cell r="D20" t="str">
            <v>New Forest</v>
          </cell>
        </row>
        <row r="21">
          <cell r="D21" t="str">
            <v>Ocean Exporter</v>
          </cell>
        </row>
        <row r="22">
          <cell r="D22" t="str">
            <v>Ocean Logger</v>
          </cell>
        </row>
        <row r="23">
          <cell r="D23" t="str">
            <v>Pacific Logger</v>
          </cell>
        </row>
        <row r="24">
          <cell r="D24" t="str">
            <v>Tasman Sea</v>
          </cell>
        </row>
        <row r="25">
          <cell r="D25" t="str">
            <v>Tauroa Point</v>
          </cell>
        </row>
        <row r="26">
          <cell r="D26" t="str">
            <v>Black Forest</v>
          </cell>
        </row>
        <row r="27">
          <cell r="D27" t="str">
            <v>Port Pegasus</v>
          </cell>
        </row>
        <row r="28">
          <cell r="D28" t="str">
            <v>Timsaru Star</v>
          </cell>
        </row>
        <row r="30">
          <cell r="D30" t="str">
            <v>Sun Ruby</v>
          </cell>
        </row>
        <row r="31">
          <cell r="D31" t="str">
            <v>Steward Island</v>
          </cell>
        </row>
        <row r="32">
          <cell r="D32" t="str">
            <v>Proity Bay</v>
          </cell>
        </row>
        <row r="33">
          <cell r="D33" t="str">
            <v>Appollo Bay</v>
          </cell>
        </row>
        <row r="34">
          <cell r="D34" t="str">
            <v>Cape Flattery</v>
          </cell>
        </row>
        <row r="35">
          <cell r="D35" t="str">
            <v>Flinder Island</v>
          </cell>
        </row>
        <row r="36">
          <cell r="D36" t="str">
            <v>Abbot Point</v>
          </cell>
        </row>
        <row r="37">
          <cell r="D37" t="str">
            <v>Gold River</v>
          </cell>
        </row>
        <row r="38">
          <cell r="D38" t="str">
            <v>Castle Island</v>
          </cell>
        </row>
        <row r="39">
          <cell r="D39" t="str">
            <v>Cook Strait</v>
          </cell>
        </row>
        <row r="41">
          <cell r="D41" t="str">
            <v>Third parties</v>
          </cell>
        </row>
        <row r="42">
          <cell r="D42" t="str">
            <v>Tulum (Petercam)</v>
          </cell>
        </row>
        <row r="43">
          <cell r="D43" t="str">
            <v>Pamukkle (Petercam)</v>
          </cell>
        </row>
        <row r="44">
          <cell r="D44" t="str">
            <v>Althea (Runciman)</v>
          </cell>
        </row>
        <row r="45">
          <cell r="D45" t="str">
            <v>Island Explorer ( Runciman)</v>
          </cell>
        </row>
        <row r="46">
          <cell r="D46" t="str">
            <v>Sun Emerald (Sun Hing)</v>
          </cell>
        </row>
        <row r="47">
          <cell r="D47" t="str">
            <v>Eastern Venture (Captain Corelli)</v>
          </cell>
        </row>
        <row r="48">
          <cell r="D48" t="str">
            <v>Nego Victoria (WPL)</v>
          </cell>
        </row>
        <row r="49">
          <cell r="D49" t="str">
            <v>Nego Wes (WPL)</v>
          </cell>
        </row>
        <row r="50">
          <cell r="D50" t="str">
            <v>Avon (Frenchay)</v>
          </cell>
        </row>
        <row r="51">
          <cell r="D51" t="str">
            <v>Carribbean Bulker (Frenchay)</v>
          </cell>
        </row>
        <row r="52">
          <cell r="D52" t="str">
            <v>Derwent (Frenchay)</v>
          </cell>
        </row>
        <row r="53">
          <cell r="D53" t="str">
            <v>Viking Bulker (Frenchay)</v>
          </cell>
        </row>
        <row r="54">
          <cell r="D54" t="str">
            <v>Stokmar (WPO)</v>
          </cell>
        </row>
        <row r="55">
          <cell r="D55" t="str">
            <v>Giant (WPO)</v>
          </cell>
        </row>
        <row r="56">
          <cell r="D56" t="str">
            <v>Cashin (WPO)</v>
          </cell>
        </row>
        <row r="57">
          <cell r="D57" t="str">
            <v>Kent (WPO)</v>
          </cell>
        </row>
        <row r="58">
          <cell r="D58" t="str">
            <v>Nomar (WPO)</v>
          </cell>
        </row>
        <row r="59">
          <cell r="D59" t="str">
            <v>Edsel (WPO)</v>
          </cell>
        </row>
        <row r="60">
          <cell r="D60" t="str">
            <v>Africa (WPO)</v>
          </cell>
        </row>
        <row r="62">
          <cell r="D62" t="str">
            <v>IHC fee</v>
          </cell>
        </row>
        <row r="63">
          <cell r="D63" t="str">
            <v>PB</v>
          </cell>
        </row>
        <row r="64">
          <cell r="D64" t="str">
            <v>Albany Sound</v>
          </cell>
        </row>
        <row r="65">
          <cell r="D65" t="str">
            <v>Cape Jaffa</v>
          </cell>
        </row>
        <row r="66">
          <cell r="D66" t="str">
            <v>Cape Nelson</v>
          </cell>
        </row>
        <row r="67">
          <cell r="D67" t="str">
            <v>Cape York</v>
          </cell>
        </row>
        <row r="68">
          <cell r="D68" t="str">
            <v>Hawke Bay</v>
          </cell>
        </row>
        <row r="69">
          <cell r="D69" t="str">
            <v>Kiwi Trader</v>
          </cell>
        </row>
        <row r="70">
          <cell r="D70" t="str">
            <v>Mount Fisher</v>
          </cell>
        </row>
        <row r="71">
          <cell r="D71" t="str">
            <v>Mount Travers</v>
          </cell>
        </row>
        <row r="72">
          <cell r="D72" t="str">
            <v>New Forest</v>
          </cell>
        </row>
        <row r="73">
          <cell r="D73" t="str">
            <v>Ocean Exporter</v>
          </cell>
        </row>
        <row r="74">
          <cell r="D74" t="str">
            <v>Ocean Logger</v>
          </cell>
        </row>
        <row r="75">
          <cell r="D75" t="str">
            <v>Pacific Logger</v>
          </cell>
        </row>
        <row r="76">
          <cell r="D76" t="str">
            <v>Tasman Sea</v>
          </cell>
        </row>
        <row r="77">
          <cell r="D77" t="str">
            <v>Tauroa Point</v>
          </cell>
        </row>
        <row r="78">
          <cell r="D78" t="str">
            <v>Black Forest</v>
          </cell>
        </row>
        <row r="79">
          <cell r="D79" t="str">
            <v>Port Kenny</v>
          </cell>
        </row>
        <row r="80">
          <cell r="D80" t="str">
            <v>Port Pegasus</v>
          </cell>
        </row>
        <row r="81">
          <cell r="D81" t="str">
            <v>Timaru Star</v>
          </cell>
        </row>
        <row r="83">
          <cell r="D83" t="str">
            <v>Sun Ruby</v>
          </cell>
        </row>
        <row r="84">
          <cell r="D84" t="str">
            <v>Steward Island</v>
          </cell>
        </row>
        <row r="85">
          <cell r="D85" t="str">
            <v>Proity Bay</v>
          </cell>
        </row>
        <row r="86">
          <cell r="D86" t="str">
            <v>Appollo Bay</v>
          </cell>
        </row>
        <row r="87">
          <cell r="D87" t="str">
            <v>Cape Flattery</v>
          </cell>
        </row>
        <row r="88">
          <cell r="D88" t="str">
            <v>Flinders Island</v>
          </cell>
        </row>
        <row r="89">
          <cell r="D89" t="str">
            <v>Port Pirie</v>
          </cell>
        </row>
        <row r="90">
          <cell r="D90" t="str">
            <v>Abbot Point</v>
          </cell>
        </row>
        <row r="91">
          <cell r="D91" t="str">
            <v>Gold River</v>
          </cell>
        </row>
        <row r="92">
          <cell r="D92" t="str">
            <v>Castle Island</v>
          </cell>
        </row>
        <row r="93">
          <cell r="D93" t="str">
            <v>Cook Strait</v>
          </cell>
        </row>
        <row r="94">
          <cell r="D94" t="str">
            <v>Cape Spencer</v>
          </cell>
        </row>
        <row r="96">
          <cell r="D96" t="str">
            <v>Third parties</v>
          </cell>
        </row>
        <row r="97">
          <cell r="D97" t="str">
            <v>Tulum (Petercam)</v>
          </cell>
        </row>
        <row r="98">
          <cell r="D98" t="str">
            <v>Pamukkle (Petercam)</v>
          </cell>
        </row>
        <row r="99">
          <cell r="D99" t="str">
            <v>Sun Emerald (Sun Hing)</v>
          </cell>
        </row>
        <row r="100">
          <cell r="D100" t="str">
            <v>Althea (Runciman)</v>
          </cell>
        </row>
        <row r="101">
          <cell r="D101" t="str">
            <v>Island Explorer ( Runciman)</v>
          </cell>
        </row>
        <row r="102">
          <cell r="D102" t="str">
            <v>Nego Victoria (WPL)</v>
          </cell>
        </row>
        <row r="103">
          <cell r="D103" t="str">
            <v>Nego Wes (WPL)</v>
          </cell>
        </row>
        <row r="104">
          <cell r="D104" t="str">
            <v>Avon (Frenchay)</v>
          </cell>
        </row>
        <row r="105">
          <cell r="D105" t="str">
            <v>Severn (Frenchay)</v>
          </cell>
        </row>
        <row r="106">
          <cell r="D106" t="str">
            <v>Derwent (Frenchay)</v>
          </cell>
        </row>
        <row r="107">
          <cell r="D107" t="str">
            <v>Torm Arawa</v>
          </cell>
        </row>
        <row r="108">
          <cell r="D108" t="str">
            <v>Torm Eastern</v>
          </cell>
        </row>
        <row r="109">
          <cell r="D109" t="str">
            <v>Torm Pacific</v>
          </cell>
        </row>
        <row r="110">
          <cell r="D110" t="str">
            <v>Carina Venture</v>
          </cell>
        </row>
        <row r="111">
          <cell r="D111" t="str">
            <v>Forest venture</v>
          </cell>
        </row>
        <row r="112">
          <cell r="D112" t="str">
            <v>Happy Venture</v>
          </cell>
        </row>
        <row r="113">
          <cell r="D113" t="str">
            <v>Rubin Star</v>
          </cell>
        </row>
        <row r="114">
          <cell r="D114" t="str">
            <v>Misola Shine</v>
          </cell>
        </row>
        <row r="115">
          <cell r="D115" t="str">
            <v>Great Creation</v>
          </cell>
        </row>
        <row r="116">
          <cell r="D116" t="str">
            <v>Great Concord</v>
          </cell>
        </row>
        <row r="117">
          <cell r="D117" t="str">
            <v>Sea Baisen</v>
          </cell>
        </row>
        <row r="118">
          <cell r="D118" t="str">
            <v>Player</v>
          </cell>
        </row>
        <row r="119">
          <cell r="D119" t="str">
            <v>Apostoios</v>
          </cell>
        </row>
        <row r="120">
          <cell r="D120" t="str">
            <v>Falcon Trient</v>
          </cell>
        </row>
        <row r="121">
          <cell r="D121" t="str">
            <v>Sea Maestro</v>
          </cell>
        </row>
        <row r="122">
          <cell r="D122" t="str">
            <v>Ocean Star</v>
          </cell>
        </row>
        <row r="123">
          <cell r="D123" t="str">
            <v>Shinyo Challenge</v>
          </cell>
        </row>
        <row r="124">
          <cell r="D124" t="str">
            <v>Eastern Star</v>
          </cell>
        </row>
        <row r="125">
          <cell r="D125" t="str">
            <v>Emerald Bulker</v>
          </cell>
        </row>
        <row r="126">
          <cell r="D126" t="str">
            <v>Carrina  Venture</v>
          </cell>
        </row>
        <row r="127">
          <cell r="D127" t="str">
            <v>Portland Bay</v>
          </cell>
        </row>
        <row r="128">
          <cell r="D128" t="str">
            <v>Captain Corelli</v>
          </cell>
        </row>
        <row r="129">
          <cell r="D129" t="str">
            <v>Sea Bell</v>
          </cell>
        </row>
        <row r="130">
          <cell r="D130" t="str">
            <v>Ken Goh</v>
          </cell>
        </row>
        <row r="131">
          <cell r="D131" t="str">
            <v>Atlantic Harmony</v>
          </cell>
        </row>
        <row r="132">
          <cell r="D132" t="str">
            <v>Althea</v>
          </cell>
        </row>
        <row r="133">
          <cell r="D133" t="str">
            <v>Ocean Logger / BHP</v>
          </cell>
        </row>
        <row r="135">
          <cell r="D135" t="str">
            <v>Others</v>
          </cell>
        </row>
        <row r="136">
          <cell r="D136" t="str">
            <v xml:space="preserve">PB </v>
          </cell>
        </row>
        <row r="137">
          <cell r="D137" t="str">
            <v>Management fee</v>
          </cell>
        </row>
        <row r="138">
          <cell r="D138" t="str">
            <v>IndoChina</v>
          </cell>
        </row>
        <row r="140">
          <cell r="D140" t="str">
            <v>Third parties</v>
          </cell>
        </row>
        <row r="143">
          <cell r="C143" t="str">
            <v>Supervisory fee</v>
          </cell>
        </row>
        <row r="144">
          <cell r="D144" t="str">
            <v>Supervisory fees</v>
          </cell>
        </row>
        <row r="145">
          <cell r="D145" t="str">
            <v xml:space="preserve">PB </v>
          </cell>
        </row>
        <row r="146">
          <cell r="D146" t="str">
            <v>IDB/DBS</v>
          </cell>
        </row>
        <row r="147">
          <cell r="D147" t="str">
            <v>IndoChina</v>
          </cell>
        </row>
        <row r="149">
          <cell r="D149" t="str">
            <v>Third parties</v>
          </cell>
        </row>
        <row r="152">
          <cell r="C152" t="str">
            <v>Consultancy fee</v>
          </cell>
        </row>
        <row r="153">
          <cell r="D153" t="str">
            <v>Consultancy fees</v>
          </cell>
        </row>
        <row r="154">
          <cell r="D154" t="str">
            <v xml:space="preserve">PB </v>
          </cell>
        </row>
        <row r="155">
          <cell r="D155" t="str">
            <v>IndoChina</v>
          </cell>
        </row>
        <row r="157">
          <cell r="D157" t="str">
            <v>Third parties</v>
          </cell>
        </row>
        <row r="160">
          <cell r="C160" t="str">
            <v>Marine Services</v>
          </cell>
        </row>
        <row r="161">
          <cell r="D161" t="str">
            <v>Marince Service</v>
          </cell>
        </row>
        <row r="162">
          <cell r="D162" t="str">
            <v xml:space="preserve">PB </v>
          </cell>
        </row>
        <row r="165">
          <cell r="D165" t="str">
            <v>Third parties</v>
          </cell>
        </row>
        <row r="168">
          <cell r="C168" t="str">
            <v>Agency fee</v>
          </cell>
        </row>
        <row r="169">
          <cell r="D169" t="str">
            <v>Agency fees</v>
          </cell>
        </row>
        <row r="170">
          <cell r="D170" t="str">
            <v xml:space="preserve">PB </v>
          </cell>
        </row>
        <row r="171">
          <cell r="D171" t="str">
            <v>Advisory fee</v>
          </cell>
        </row>
        <row r="172">
          <cell r="D172" t="str">
            <v xml:space="preserve">Agency </v>
          </cell>
        </row>
        <row r="173">
          <cell r="D173" t="str">
            <v>IndoChina</v>
          </cell>
        </row>
        <row r="175">
          <cell r="D175" t="str">
            <v>Third parties</v>
          </cell>
        </row>
        <row r="178">
          <cell r="C178" t="str">
            <v>Commissions</v>
          </cell>
        </row>
        <row r="179">
          <cell r="D179" t="str">
            <v>Commission</v>
          </cell>
        </row>
        <row r="180">
          <cell r="D180" t="str">
            <v xml:space="preserve">PB </v>
          </cell>
        </row>
        <row r="183">
          <cell r="D183" t="str">
            <v>Third parties</v>
          </cell>
        </row>
        <row r="184">
          <cell r="D184" t="str">
            <v>Tulum (Petercam)</v>
          </cell>
        </row>
        <row r="185">
          <cell r="D185" t="str">
            <v>Pamukkle (Petercam)</v>
          </cell>
        </row>
        <row r="186">
          <cell r="D186" t="str">
            <v>Althea (Runciman)</v>
          </cell>
        </row>
        <row r="187">
          <cell r="D187" t="str">
            <v>Island Explorer ( Runciman)</v>
          </cell>
        </row>
        <row r="188">
          <cell r="D188" t="str">
            <v>Nego Victoria (WPL)</v>
          </cell>
        </row>
        <row r="189">
          <cell r="D189" t="str">
            <v>Nego Wes (WPL)</v>
          </cell>
        </row>
        <row r="190">
          <cell r="D190" t="str">
            <v>Avon (Frenchay)</v>
          </cell>
        </row>
        <row r="191">
          <cell r="D191" t="str">
            <v>Carribbean Bulker (Frenchay)</v>
          </cell>
        </row>
        <row r="192">
          <cell r="D192" t="str">
            <v>Derwent (Frenchay)</v>
          </cell>
        </row>
        <row r="193">
          <cell r="D193" t="str">
            <v>Viking Bulker (Frenchay)</v>
          </cell>
        </row>
        <row r="194">
          <cell r="D194" t="str">
            <v>Emerald Bulker</v>
          </cell>
        </row>
        <row r="196">
          <cell r="D196" t="str">
            <v>IHC Commission</v>
          </cell>
        </row>
        <row r="197">
          <cell r="D197" t="str">
            <v>PB</v>
          </cell>
        </row>
        <row r="198">
          <cell r="D198" t="str">
            <v>Albany Sound</v>
          </cell>
        </row>
        <row r="199">
          <cell r="D199" t="str">
            <v>Cape Jaffa</v>
          </cell>
        </row>
        <row r="200">
          <cell r="D200" t="str">
            <v>Cape Nelson</v>
          </cell>
        </row>
        <row r="201">
          <cell r="D201" t="str">
            <v>Cape York</v>
          </cell>
        </row>
        <row r="202">
          <cell r="D202" t="str">
            <v>Hawke Bay</v>
          </cell>
        </row>
        <row r="203">
          <cell r="D203" t="str">
            <v>Kiwi Trader</v>
          </cell>
        </row>
        <row r="204">
          <cell r="D204" t="str">
            <v>Mount Fisher</v>
          </cell>
        </row>
        <row r="205">
          <cell r="D205" t="str">
            <v>Mount Travers</v>
          </cell>
        </row>
        <row r="206">
          <cell r="D206" t="str">
            <v>New Forest</v>
          </cell>
        </row>
        <row r="207">
          <cell r="D207" t="str">
            <v>Ocean Exporter</v>
          </cell>
        </row>
        <row r="208">
          <cell r="D208" t="str">
            <v>Ocean Logger</v>
          </cell>
        </row>
        <row r="209">
          <cell r="D209" t="str">
            <v>Pacific Logger</v>
          </cell>
        </row>
        <row r="210">
          <cell r="D210" t="str">
            <v>Tasman Sea</v>
          </cell>
        </row>
        <row r="211">
          <cell r="D211" t="str">
            <v>Tauroa Point</v>
          </cell>
        </row>
        <row r="212">
          <cell r="D212" t="str">
            <v>Black Forest</v>
          </cell>
        </row>
        <row r="213">
          <cell r="D213" t="str">
            <v>Port Kenny</v>
          </cell>
        </row>
        <row r="214">
          <cell r="D214" t="str">
            <v>Port Pegasus</v>
          </cell>
        </row>
        <row r="215">
          <cell r="D215" t="str">
            <v>Timaru Star</v>
          </cell>
        </row>
        <row r="217">
          <cell r="D217" t="str">
            <v>Sun Ruby</v>
          </cell>
        </row>
        <row r="218">
          <cell r="D218" t="str">
            <v>Steward Island</v>
          </cell>
        </row>
        <row r="219">
          <cell r="D219" t="str">
            <v>Proity Bay</v>
          </cell>
        </row>
        <row r="220">
          <cell r="D220" t="str">
            <v>Appollo Bay</v>
          </cell>
        </row>
        <row r="221">
          <cell r="D221" t="str">
            <v>Cape Flattery</v>
          </cell>
        </row>
        <row r="222">
          <cell r="D222" t="str">
            <v>Flinders Island</v>
          </cell>
        </row>
        <row r="223">
          <cell r="D223" t="str">
            <v>Port Pirie</v>
          </cell>
        </row>
        <row r="224">
          <cell r="D224" t="str">
            <v>Abbot Point</v>
          </cell>
        </row>
        <row r="225">
          <cell r="D225" t="str">
            <v>Gold River</v>
          </cell>
        </row>
        <row r="226">
          <cell r="D226" t="str">
            <v>Castle Island</v>
          </cell>
        </row>
        <row r="227">
          <cell r="D227" t="str">
            <v>Cook Strait</v>
          </cell>
        </row>
        <row r="228">
          <cell r="D228" t="str">
            <v>Cape Spencer</v>
          </cell>
        </row>
        <row r="230">
          <cell r="D230" t="str">
            <v>Third parties</v>
          </cell>
        </row>
        <row r="231">
          <cell r="D231" t="str">
            <v>Tulum (Petercam)</v>
          </cell>
        </row>
        <row r="232">
          <cell r="D232" t="str">
            <v>Pamukkle (Petercam)</v>
          </cell>
        </row>
        <row r="233">
          <cell r="D233" t="str">
            <v>Althea (Runciman)</v>
          </cell>
        </row>
        <row r="234">
          <cell r="D234" t="str">
            <v>Island Explorer ( Runciman)</v>
          </cell>
        </row>
        <row r="235">
          <cell r="D235" t="str">
            <v xml:space="preserve">Island Explorer </v>
          </cell>
        </row>
        <row r="236">
          <cell r="D236" t="str">
            <v>Nego Victoria (WPL)</v>
          </cell>
        </row>
        <row r="237">
          <cell r="D237" t="str">
            <v>Nego Wes (WPL)</v>
          </cell>
        </row>
        <row r="238">
          <cell r="D238" t="str">
            <v>Avon (Frenchay)</v>
          </cell>
        </row>
        <row r="239">
          <cell r="D239" t="str">
            <v>Carribbean Bulker (Frenchay)</v>
          </cell>
        </row>
        <row r="240">
          <cell r="D240" t="str">
            <v>Derwent (Frenchay)</v>
          </cell>
        </row>
        <row r="241">
          <cell r="D241" t="str">
            <v>Viking Bulker(Serven) (Frenchay)</v>
          </cell>
        </row>
        <row r="242">
          <cell r="D242" t="str">
            <v>Torm Arawa</v>
          </cell>
        </row>
        <row r="243">
          <cell r="D243" t="str">
            <v>Torm Eastern</v>
          </cell>
        </row>
        <row r="244">
          <cell r="D244" t="str">
            <v>Torm Pacific</v>
          </cell>
        </row>
        <row r="245">
          <cell r="D245" t="str">
            <v>Carina Venture</v>
          </cell>
        </row>
        <row r="246">
          <cell r="D246" t="str">
            <v>Forest venture</v>
          </cell>
        </row>
        <row r="247">
          <cell r="D247" t="str">
            <v>Happy Venture</v>
          </cell>
        </row>
        <row r="248">
          <cell r="D248" t="str">
            <v>Rubin Star</v>
          </cell>
        </row>
        <row r="249">
          <cell r="D249" t="str">
            <v>Misola Shine</v>
          </cell>
        </row>
        <row r="250">
          <cell r="D250" t="str">
            <v>Great Creation</v>
          </cell>
        </row>
        <row r="251">
          <cell r="D251" t="str">
            <v>Great Concord</v>
          </cell>
        </row>
        <row r="252">
          <cell r="D252" t="str">
            <v>Sea Baisen</v>
          </cell>
        </row>
        <row r="253">
          <cell r="D253" t="str">
            <v>Player</v>
          </cell>
        </row>
        <row r="254">
          <cell r="D254" t="str">
            <v>Apostoios</v>
          </cell>
        </row>
        <row r="255">
          <cell r="D255" t="str">
            <v>Sea Maestro</v>
          </cell>
        </row>
        <row r="256">
          <cell r="D256" t="str">
            <v>Ocean Star</v>
          </cell>
        </row>
        <row r="257">
          <cell r="D257" t="str">
            <v>Shinyo Challenge</v>
          </cell>
        </row>
        <row r="258">
          <cell r="D258" t="str">
            <v>Sun Emerald</v>
          </cell>
        </row>
        <row r="259">
          <cell r="D259" t="str">
            <v>Eastern Star</v>
          </cell>
        </row>
        <row r="260">
          <cell r="D260" t="str">
            <v>Emerald Bulker</v>
          </cell>
        </row>
        <row r="261">
          <cell r="D261" t="str">
            <v>Carrina  Venture</v>
          </cell>
        </row>
        <row r="262">
          <cell r="D262" t="str">
            <v>Portland Bay</v>
          </cell>
        </row>
        <row r="263">
          <cell r="D263" t="str">
            <v>Sea Bell</v>
          </cell>
        </row>
        <row r="264">
          <cell r="D264" t="str">
            <v>Eastern Venture (Captain Corelli)</v>
          </cell>
        </row>
        <row r="265">
          <cell r="D265" t="str">
            <v>Falcon Trident</v>
          </cell>
        </row>
        <row r="266">
          <cell r="D266" t="str">
            <v>Ken Goh</v>
          </cell>
        </row>
        <row r="267">
          <cell r="D267" t="str">
            <v>Atlantic Harmony</v>
          </cell>
        </row>
        <row r="268">
          <cell r="D268" t="str">
            <v>Althea</v>
          </cell>
        </row>
        <row r="269">
          <cell r="D269" t="str">
            <v>Ocean Logger / BHP</v>
          </cell>
        </row>
        <row r="270">
          <cell r="D270" t="str">
            <v>Prior year adj</v>
          </cell>
        </row>
        <row r="272">
          <cell r="D272" t="str">
            <v>Sale Commission</v>
          </cell>
        </row>
        <row r="273">
          <cell r="D273" t="str">
            <v xml:space="preserve">PB </v>
          </cell>
        </row>
        <row r="277">
          <cell r="D277" t="str">
            <v>Third parties</v>
          </cell>
        </row>
        <row r="278">
          <cell r="D278" t="str">
            <v>Kent</v>
          </cell>
        </row>
        <row r="279">
          <cell r="D279" t="str">
            <v>Nomar</v>
          </cell>
        </row>
        <row r="280">
          <cell r="D280" t="str">
            <v>Severn</v>
          </cell>
        </row>
        <row r="281">
          <cell r="D281" t="str">
            <v>Avon</v>
          </cell>
        </row>
        <row r="282">
          <cell r="D282" t="str">
            <v>Nego Victoria</v>
          </cell>
        </row>
        <row r="283">
          <cell r="D283" t="str">
            <v>Nego Wes</v>
          </cell>
        </row>
        <row r="284">
          <cell r="D284" t="str">
            <v>Carribbean Bulker</v>
          </cell>
        </row>
        <row r="285">
          <cell r="D285" t="str">
            <v>Sun Emerald</v>
          </cell>
        </row>
        <row r="286">
          <cell r="D286" t="str">
            <v>Giant</v>
          </cell>
        </row>
        <row r="287">
          <cell r="D287" t="str">
            <v>Tulum</v>
          </cell>
        </row>
        <row r="288">
          <cell r="D288" t="str">
            <v>Cashin</v>
          </cell>
        </row>
        <row r="289">
          <cell r="D289" t="str">
            <v>Stokmar (WPO)</v>
          </cell>
        </row>
        <row r="290">
          <cell r="D290" t="str">
            <v>Edsel (WPO)</v>
          </cell>
        </row>
        <row r="291">
          <cell r="D291" t="str">
            <v>Island Explorer</v>
          </cell>
        </row>
        <row r="293">
          <cell r="D293" t="str">
            <v>Purchase Commission</v>
          </cell>
        </row>
        <row r="294">
          <cell r="D294" t="str">
            <v xml:space="preserve">PB </v>
          </cell>
        </row>
        <row r="295">
          <cell r="D295" t="str">
            <v>Sun Ruby</v>
          </cell>
        </row>
        <row r="296">
          <cell r="D296" t="str">
            <v>Cook Strait</v>
          </cell>
        </row>
        <row r="297">
          <cell r="D297" t="str">
            <v>Xiamen Sea</v>
          </cell>
        </row>
        <row r="298">
          <cell r="D298" t="str">
            <v>Nanjing Sky</v>
          </cell>
        </row>
        <row r="300">
          <cell r="D300" t="str">
            <v>Third parties</v>
          </cell>
        </row>
        <row r="303">
          <cell r="D303" t="str">
            <v>Others</v>
          </cell>
        </row>
        <row r="304">
          <cell r="D304" t="str">
            <v xml:space="preserve">PB </v>
          </cell>
        </row>
        <row r="305">
          <cell r="D305" t="str">
            <v>Captain Corelli</v>
          </cell>
        </row>
        <row r="307">
          <cell r="D307" t="str">
            <v>Third parties</v>
          </cell>
        </row>
        <row r="308">
          <cell r="D308" t="str">
            <v>Agency &amp; commissions</v>
          </cell>
        </row>
        <row r="309">
          <cell r="D309" t="str">
            <v>Xiamen I401C</v>
          </cell>
        </row>
        <row r="310">
          <cell r="D310" t="str">
            <v>Yamanishi S1035</v>
          </cell>
        </row>
        <row r="312">
          <cell r="C312" t="str">
            <v>Manager Rewards</v>
          </cell>
        </row>
        <row r="313">
          <cell r="D313" t="str">
            <v>Manager Rewards</v>
          </cell>
        </row>
        <row r="314">
          <cell r="D314" t="str">
            <v xml:space="preserve">PB </v>
          </cell>
        </row>
        <row r="317">
          <cell r="D317" t="str">
            <v>Third parties</v>
          </cell>
        </row>
        <row r="321">
          <cell r="C321" t="str">
            <v>Charter hire</v>
          </cell>
        </row>
        <row r="322">
          <cell r="D322" t="str">
            <v>Charter Hires</v>
          </cell>
        </row>
        <row r="323">
          <cell r="D323" t="str">
            <v>Time Charter</v>
          </cell>
        </row>
        <row r="324">
          <cell r="D324" t="str">
            <v>Charter Hires</v>
          </cell>
        </row>
        <row r="325">
          <cell r="D325" t="str">
            <v>Off hire</v>
          </cell>
        </row>
        <row r="327">
          <cell r="D327" t="str">
            <v>Voyage Charter</v>
          </cell>
        </row>
        <row r="330">
          <cell r="D330" t="str">
            <v>Commission</v>
          </cell>
        </row>
        <row r="331">
          <cell r="D331" t="str">
            <v>Charter hire comm</v>
          </cell>
        </row>
        <row r="332">
          <cell r="D332" t="str">
            <v>Off hire comm</v>
          </cell>
        </row>
        <row r="334">
          <cell r="D334" t="str">
            <v>Freight tax</v>
          </cell>
        </row>
        <row r="335">
          <cell r="D335" t="str">
            <v>US Tax</v>
          </cell>
        </row>
        <row r="337">
          <cell r="C337" t="str">
            <v>T/C Chartering</v>
          </cell>
        </row>
        <row r="338">
          <cell r="D338" t="str">
            <v>Chartering activities</v>
          </cell>
        </row>
        <row r="339">
          <cell r="D339" t="str">
            <v>Time Charter</v>
          </cell>
        </row>
        <row r="340">
          <cell r="D340" t="str">
            <v>Shinyo Challenge</v>
          </cell>
        </row>
        <row r="341">
          <cell r="D341" t="str">
            <v>Ocean Star</v>
          </cell>
        </row>
        <row r="342">
          <cell r="D342" t="str">
            <v>Eastern Star</v>
          </cell>
        </row>
        <row r="343">
          <cell r="D343" t="str">
            <v>Emerald Bulker</v>
          </cell>
        </row>
        <row r="344">
          <cell r="D344" t="str">
            <v>Portland bay</v>
          </cell>
        </row>
        <row r="345">
          <cell r="D345" t="str">
            <v>Sea Bell</v>
          </cell>
        </row>
        <row r="346">
          <cell r="D346" t="str">
            <v>Port Kenny</v>
          </cell>
        </row>
        <row r="347">
          <cell r="D347" t="str">
            <v>Altantic Harmony</v>
          </cell>
        </row>
        <row r="348">
          <cell r="D348" t="str">
            <v>US Federal Tax</v>
          </cell>
        </row>
        <row r="350">
          <cell r="D350" t="str">
            <v>Time Charter - Helen</v>
          </cell>
        </row>
        <row r="351">
          <cell r="D351" t="str">
            <v>Charter Hire - Eastern Star</v>
          </cell>
        </row>
        <row r="352">
          <cell r="D352" t="str">
            <v>Charter Hire-Ocean Star</v>
          </cell>
        </row>
        <row r="353">
          <cell r="D353" t="str">
            <v>Charter Hire-Portland Bay</v>
          </cell>
        </row>
        <row r="354">
          <cell r="D354" t="str">
            <v>Charter Hire-Shinyo Challenge</v>
          </cell>
        </row>
        <row r="355">
          <cell r="D355" t="str">
            <v>Charter Hire - Sea Cross</v>
          </cell>
        </row>
        <row r="356">
          <cell r="D356" t="str">
            <v>Offhire</v>
          </cell>
        </row>
        <row r="357">
          <cell r="D357" t="str">
            <v>US Federal Tax</v>
          </cell>
        </row>
        <row r="359">
          <cell r="C359" t="str">
            <v>Other Income</v>
          </cell>
        </row>
        <row r="360">
          <cell r="D360" t="str">
            <v>Others</v>
          </cell>
        </row>
        <row r="361">
          <cell r="D361" t="str">
            <v xml:space="preserve">PB </v>
          </cell>
        </row>
        <row r="362">
          <cell r="D362" t="str">
            <v>IndoChina</v>
          </cell>
        </row>
        <row r="364">
          <cell r="D364" t="str">
            <v>Third parties</v>
          </cell>
        </row>
        <row r="365">
          <cell r="D365" t="str">
            <v>WPO Incentive fee</v>
          </cell>
        </row>
        <row r="366">
          <cell r="D366" t="str">
            <v>Crew Training - Frenchay</v>
          </cell>
        </row>
        <row r="367">
          <cell r="D367" t="str">
            <v>Lashing bonus</v>
          </cell>
        </row>
        <row r="372">
          <cell r="B372" t="str">
            <v>Direct costs</v>
          </cell>
        </row>
        <row r="373">
          <cell r="C373" t="str">
            <v>Charterhire expenses vessels</v>
          </cell>
        </row>
        <row r="374">
          <cell r="D374" t="str">
            <v>Charter hire costs</v>
          </cell>
        </row>
        <row r="375">
          <cell r="D375" t="str">
            <v>Charter Hire Paid - T/C</v>
          </cell>
        </row>
        <row r="376">
          <cell r="D376" t="str">
            <v>Charterer Hire Paid - others</v>
          </cell>
        </row>
        <row r="377">
          <cell r="D377" t="str">
            <v>Charter Hire Paid-PortllandBay</v>
          </cell>
        </row>
        <row r="378">
          <cell r="D378" t="str">
            <v>C/H Commission</v>
          </cell>
        </row>
        <row r="379">
          <cell r="D379" t="str">
            <v>Offhire Commission</v>
          </cell>
        </row>
        <row r="381">
          <cell r="D381" t="str">
            <v>Charter other expenses</v>
          </cell>
        </row>
        <row r="382">
          <cell r="D382" t="str">
            <v>Rec'ble Fm Charterer-others</v>
          </cell>
        </row>
        <row r="383">
          <cell r="D383" t="str">
            <v>Holds cleaning</v>
          </cell>
        </row>
        <row r="384">
          <cell r="D384" t="str">
            <v>IHC Fee</v>
          </cell>
        </row>
        <row r="385">
          <cell r="D385" t="str">
            <v>Charterer Liabilities Ins</v>
          </cell>
        </row>
        <row r="386">
          <cell r="D386" t="str">
            <v>Charterer expenses</v>
          </cell>
        </row>
        <row r="387">
          <cell r="D387" t="str">
            <v>Charterers Profit Ins</v>
          </cell>
        </row>
        <row r="389">
          <cell r="D389" t="str">
            <v>Bunker Consumption</v>
          </cell>
        </row>
        <row r="390">
          <cell r="D390" t="str">
            <v>Bunker Consumptions</v>
          </cell>
        </row>
        <row r="392">
          <cell r="C392" t="str">
            <v>Crew expenes</v>
          </cell>
        </row>
        <row r="393">
          <cell r="D393" t="str">
            <v>Crew Wages</v>
          </cell>
        </row>
        <row r="394">
          <cell r="D394" t="str">
            <v>Crew Cost,Base Wages</v>
          </cell>
        </row>
        <row r="395">
          <cell r="D395" t="str">
            <v>Crew Cost,Overtime</v>
          </cell>
        </row>
        <row r="396">
          <cell r="D396" t="str">
            <v>Crew Cost,Standby Wages</v>
          </cell>
        </row>
        <row r="397">
          <cell r="D397" t="str">
            <v>Crew Cost,Vacation Wages</v>
          </cell>
        </row>
        <row r="398">
          <cell r="D398" t="str">
            <v>Crew Cost,Standby Wages</v>
          </cell>
        </row>
        <row r="399">
          <cell r="D399" t="str">
            <v>Crew Cost,Wages/Misc Accrued</v>
          </cell>
        </row>
        <row r="400">
          <cell r="D400" t="str">
            <v>Crew Cost,Wage/Misc Prior Year</v>
          </cell>
        </row>
        <row r="401">
          <cell r="D401" t="str">
            <v>Officers' Wages</v>
          </cell>
        </row>
        <row r="402">
          <cell r="D402" t="str">
            <v>Crew Wages</v>
          </cell>
        </row>
        <row r="403">
          <cell r="D403" t="str">
            <v>Allowance</v>
          </cell>
        </row>
        <row r="404">
          <cell r="D404" t="str">
            <v>Crew Overtime</v>
          </cell>
        </row>
        <row r="405">
          <cell r="D405" t="str">
            <v>Officers' Leave Pay</v>
          </cell>
        </row>
        <row r="406">
          <cell r="D406" t="str">
            <v>Crew Leave Pay</v>
          </cell>
        </row>
        <row r="408">
          <cell r="D408" t="str">
            <v>Crew other costs</v>
          </cell>
        </row>
        <row r="409">
          <cell r="D409" t="str">
            <v>Crew Cost,Other Personnel Exp</v>
          </cell>
        </row>
        <row r="410">
          <cell r="D410" t="str">
            <v>Crew Cost,Medical Expenses</v>
          </cell>
        </row>
        <row r="411">
          <cell r="D411" t="str">
            <v>Crew Cost,Social &amp; Welfare</v>
          </cell>
        </row>
        <row r="412">
          <cell r="D412" t="str">
            <v>Crew Engagement Fees</v>
          </cell>
        </row>
        <row r="413">
          <cell r="D413" t="str">
            <v>Flag State Documents</v>
          </cell>
        </row>
        <row r="414">
          <cell r="D414" t="str">
            <v>ITF Fund</v>
          </cell>
        </row>
        <row r="415">
          <cell r="D415" t="str">
            <v>Uniforms</v>
          </cell>
        </row>
        <row r="416">
          <cell r="D416" t="str">
            <v>Officers' Medical</v>
          </cell>
        </row>
        <row r="417">
          <cell r="D417" t="str">
            <v>Crew Medical</v>
          </cell>
        </row>
        <row r="418">
          <cell r="D418" t="str">
            <v>Medical Unrecoverable</v>
          </cell>
        </row>
        <row r="419">
          <cell r="D419" t="str">
            <v>Crew Medical-Accrual</v>
          </cell>
        </row>
        <row r="420">
          <cell r="D420" t="str">
            <v>Training Provision</v>
          </cell>
        </row>
        <row r="421">
          <cell r="D421" t="str">
            <v>Officers' Reserve Pay</v>
          </cell>
        </row>
        <row r="422">
          <cell r="D422" t="str">
            <v>Crew' Reserve Pay</v>
          </cell>
        </row>
        <row r="423">
          <cell r="D423" t="str">
            <v>Prior Year Expenses</v>
          </cell>
        </row>
        <row r="424">
          <cell r="D424" t="str">
            <v>Accrual</v>
          </cell>
        </row>
        <row r="426">
          <cell r="D426" t="str">
            <v>Crew victualling</v>
          </cell>
        </row>
        <row r="427">
          <cell r="D427" t="str">
            <v>Crew Cost,Victualling</v>
          </cell>
        </row>
        <row r="428">
          <cell r="D428" t="str">
            <v>Crew Cost,Victualling Accrued</v>
          </cell>
        </row>
        <row r="429">
          <cell r="D429" t="str">
            <v>Crew Cost,Victual Prior Year</v>
          </cell>
        </row>
        <row r="430">
          <cell r="D430" t="str">
            <v>Actual Consumed</v>
          </cell>
        </row>
        <row r="431">
          <cell r="D431" t="str">
            <v>Extra Meals</v>
          </cell>
        </row>
        <row r="432">
          <cell r="D432" t="str">
            <v>Delivery expenses</v>
          </cell>
        </row>
        <row r="433">
          <cell r="D433" t="str">
            <v>Accrual</v>
          </cell>
        </row>
        <row r="434">
          <cell r="D434" t="str">
            <v>Prior Year Expenses</v>
          </cell>
        </row>
        <row r="437">
          <cell r="D437" t="str">
            <v>Crew travelling &amp; repatriating</v>
          </cell>
        </row>
        <row r="438">
          <cell r="D438" t="str">
            <v>Crew Cost,Joining Expenses</v>
          </cell>
        </row>
        <row r="439">
          <cell r="D439" t="str">
            <v>Crew Cost,Repatriation Exp</v>
          </cell>
        </row>
        <row r="440">
          <cell r="D440" t="str">
            <v>Crew Cost,Join/Repat Accrued</v>
          </cell>
        </row>
        <row r="441">
          <cell r="D441" t="str">
            <v>Crew Cost,Join/Rep Prior Year</v>
          </cell>
        </row>
        <row r="442">
          <cell r="D442" t="str">
            <v>Officers' Travel Costs</v>
          </cell>
        </row>
        <row r="443">
          <cell r="D443" t="str">
            <v>Crew Travel Costs</v>
          </cell>
        </row>
        <row r="444">
          <cell r="D444" t="str">
            <v>Officers' Hotel</v>
          </cell>
        </row>
        <row r="445">
          <cell r="D445" t="str">
            <v>Crew Hotel</v>
          </cell>
        </row>
        <row r="446">
          <cell r="D446" t="str">
            <v>Officers' Escort, Handling, Ot</v>
          </cell>
        </row>
        <row r="447">
          <cell r="D447" t="str">
            <v>Crew Escort, Handling, Others</v>
          </cell>
        </row>
        <row r="448">
          <cell r="D448" t="str">
            <v>Accrual</v>
          </cell>
        </row>
        <row r="451">
          <cell r="C451" t="str">
            <v>Depreciation</v>
          </cell>
        </row>
        <row r="452">
          <cell r="D452" t="str">
            <v>Depreciation-Vessel</v>
          </cell>
        </row>
        <row r="453">
          <cell r="D453" t="str">
            <v>Depreciation-Vessel</v>
          </cell>
        </row>
        <row r="455">
          <cell r="D455" t="str">
            <v>Depreciation-DD</v>
          </cell>
        </row>
        <row r="456">
          <cell r="D456" t="str">
            <v>Depreciation-DD</v>
          </cell>
        </row>
        <row r="458">
          <cell r="C458" t="str">
            <v>Insurance</v>
          </cell>
        </row>
        <row r="459">
          <cell r="D459" t="str">
            <v>Insurance premium</v>
          </cell>
        </row>
        <row r="460">
          <cell r="D460" t="str">
            <v>Ins Premiums,Hull &amp; Machinery</v>
          </cell>
        </row>
        <row r="461">
          <cell r="D461" t="str">
            <v>Ins Premiums,P &amp; I</v>
          </cell>
        </row>
        <row r="462">
          <cell r="D462" t="str">
            <v>Ins Premiums,War Risk</v>
          </cell>
        </row>
        <row r="463">
          <cell r="D463" t="str">
            <v>Ins Premium,MI</v>
          </cell>
        </row>
        <row r="464">
          <cell r="D464" t="str">
            <v>Ins Premiums,Cofr-Shoreline</v>
          </cell>
        </row>
        <row r="465">
          <cell r="D465" t="str">
            <v>Ins Premiums,Loh-Mort</v>
          </cell>
        </row>
        <row r="466">
          <cell r="D466" t="str">
            <v>Ins Premiums,FDD</v>
          </cell>
        </row>
        <row r="467">
          <cell r="D467" t="str">
            <v>Ins Premiums,Cash</v>
          </cell>
        </row>
        <row r="468">
          <cell r="D468" t="str">
            <v>Ins Premium,Chrts Liability</v>
          </cell>
        </row>
        <row r="469">
          <cell r="D469" t="str">
            <v>Ins Premiums,P&amp;I Suppl FDD</v>
          </cell>
        </row>
        <row r="470">
          <cell r="D470" t="str">
            <v>Ins Premiums,P&amp;I Suppl.</v>
          </cell>
        </row>
        <row r="472">
          <cell r="D472" t="str">
            <v>Other insurance premium</v>
          </cell>
        </row>
        <row r="473">
          <cell r="D473" t="str">
            <v>Ins Premiums,Other Insurnace</v>
          </cell>
        </row>
        <row r="474">
          <cell r="D474" t="str">
            <v>Accrual</v>
          </cell>
        </row>
        <row r="475">
          <cell r="D475" t="str">
            <v>CoFR Guarantee Premium</v>
          </cell>
        </row>
        <row r="476">
          <cell r="D476" t="str">
            <v>Cash onboard and In Transmit</v>
          </cell>
        </row>
        <row r="477">
          <cell r="D477" t="str">
            <v>Liability Cover</v>
          </cell>
        </row>
        <row r="479">
          <cell r="D479" t="str">
            <v>Deductible/Non Recd</v>
          </cell>
        </row>
        <row r="480">
          <cell r="D480" t="str">
            <v>Deductible/Non Recb,Deduct-H&amp;M</v>
          </cell>
        </row>
        <row r="481">
          <cell r="D481" t="str">
            <v>Deductible/Non Recb,Deduct-P&amp;I</v>
          </cell>
        </row>
        <row r="482">
          <cell r="D482" t="str">
            <v>Deductible/Non Recb,Deduct-P&amp;I</v>
          </cell>
        </row>
        <row r="483">
          <cell r="D483" t="str">
            <v>Deductible/Non Recb,Deduct-oth</v>
          </cell>
        </row>
        <row r="484">
          <cell r="D484" t="str">
            <v>Deductible and Unrecoverable</v>
          </cell>
        </row>
        <row r="486">
          <cell r="C486" t="str">
            <v>Stores, Spares parts &amp; Lubricating oil</v>
          </cell>
        </row>
        <row r="487">
          <cell r="D487" t="str">
            <v>Stores</v>
          </cell>
        </row>
        <row r="488">
          <cell r="D488" t="str">
            <v>Stores,Deck-Paints</v>
          </cell>
        </row>
        <row r="489">
          <cell r="D489" t="str">
            <v>Stores,Mooring equips</v>
          </cell>
        </row>
        <row r="490">
          <cell r="D490" t="str">
            <v>Stores,Deck-Charts &amp; Publ</v>
          </cell>
        </row>
        <row r="491">
          <cell r="D491" t="str">
            <v>Stores,Deck-General</v>
          </cell>
        </row>
        <row r="492">
          <cell r="D492" t="str">
            <v>Stores,Catering-General</v>
          </cell>
        </row>
        <row r="493">
          <cell r="D493" t="str">
            <v>Stores,Eng-Chemicals</v>
          </cell>
        </row>
        <row r="494">
          <cell r="D494" t="str">
            <v>Stores,Eng-Refrig/Elect/Gas</v>
          </cell>
        </row>
        <row r="495">
          <cell r="D495" t="str">
            <v>Stores,Eng-General</v>
          </cell>
        </row>
        <row r="496">
          <cell r="D496" t="str">
            <v>Stores,General</v>
          </cell>
        </row>
        <row r="497">
          <cell r="D497" t="str">
            <v>Stores,General-Others</v>
          </cell>
        </row>
        <row r="498">
          <cell r="D498" t="str">
            <v>Stores,Water</v>
          </cell>
        </row>
        <row r="499">
          <cell r="D499" t="str">
            <v>Stores,Stores-Transport</v>
          </cell>
        </row>
        <row r="500">
          <cell r="D500" t="str">
            <v>Stores,Stores-Accrued Exp</v>
          </cell>
        </row>
        <row r="501">
          <cell r="D501" t="str">
            <v>Stores,Stores-Prior Year</v>
          </cell>
        </row>
        <row r="502">
          <cell r="D502" t="str">
            <v>General Materials</v>
          </cell>
        </row>
        <row r="503">
          <cell r="D503" t="str">
            <v>Power tools</v>
          </cell>
        </row>
        <row r="504">
          <cell r="D504" t="str">
            <v>Ropes and  Wires</v>
          </cell>
        </row>
        <row r="505">
          <cell r="D505" t="str">
            <v>Painting Equiipment</v>
          </cell>
        </row>
        <row r="506">
          <cell r="D506" t="str">
            <v>Hose &amp; Couplings</v>
          </cell>
        </row>
        <row r="507">
          <cell r="D507" t="str">
            <v>Working Cloths</v>
          </cell>
        </row>
        <row r="508">
          <cell r="D508" t="str">
            <v>Accrual</v>
          </cell>
        </row>
        <row r="509">
          <cell r="D509" t="str">
            <v>Medical Stores</v>
          </cell>
        </row>
        <row r="510">
          <cell r="D510" t="str">
            <v>Cabin Stores</v>
          </cell>
        </row>
        <row r="511">
          <cell r="D511" t="str">
            <v>Catering Stores</v>
          </cell>
        </row>
        <row r="512">
          <cell r="D512" t="str">
            <v>Cleaning Materials</v>
          </cell>
        </row>
        <row r="513">
          <cell r="D513" t="str">
            <v>Accrual</v>
          </cell>
        </row>
        <row r="514">
          <cell r="D514" t="str">
            <v>Sea Stock Paint</v>
          </cell>
        </row>
        <row r="515">
          <cell r="D515" t="str">
            <v>Accrual</v>
          </cell>
        </row>
        <row r="516">
          <cell r="D516" t="str">
            <v>Chart Corrections</v>
          </cell>
        </row>
        <row r="517">
          <cell r="D517" t="str">
            <v>Charts</v>
          </cell>
        </row>
        <row r="518">
          <cell r="D518" t="str">
            <v>Nautical Publications</v>
          </cell>
        </row>
        <row r="519">
          <cell r="D519" t="str">
            <v>Nautical Equipment</v>
          </cell>
        </row>
        <row r="520">
          <cell r="D520" t="str">
            <v>Stationery</v>
          </cell>
        </row>
        <row r="521">
          <cell r="D521" t="str">
            <v>Accrual</v>
          </cell>
        </row>
        <row r="522">
          <cell r="D522" t="str">
            <v>Tools (hand/cutting/measuring)</v>
          </cell>
        </row>
        <row r="523">
          <cell r="D523" t="str">
            <v>Welding Equipment and Gases</v>
          </cell>
        </row>
        <row r="524">
          <cell r="D524" t="str">
            <v>Materials</v>
          </cell>
        </row>
        <row r="525">
          <cell r="D525" t="str">
            <v>Electrical</v>
          </cell>
        </row>
        <row r="526">
          <cell r="D526" t="str">
            <v>Refrigerant Gases</v>
          </cell>
        </row>
        <row r="527">
          <cell r="D527" t="str">
            <v>Accrual</v>
          </cell>
        </row>
        <row r="528">
          <cell r="D528" t="str">
            <v>Water Treatment</v>
          </cell>
        </row>
        <row r="529">
          <cell r="D529" t="str">
            <v>Maintenance and Testing</v>
          </cell>
        </row>
        <row r="530">
          <cell r="D530" t="str">
            <v>Fuel and Exhaust Gas</v>
          </cell>
        </row>
        <row r="531">
          <cell r="D531" t="str">
            <v>Cargo space cleaning</v>
          </cell>
        </row>
        <row r="532">
          <cell r="D532" t="str">
            <v>Chemical-Accrual</v>
          </cell>
        </row>
        <row r="533">
          <cell r="D533" t="str">
            <v>Delivery expenses</v>
          </cell>
        </row>
        <row r="534">
          <cell r="D534" t="str">
            <v>Stores Delivery Costs-Accrual</v>
          </cell>
        </row>
        <row r="535">
          <cell r="D535" t="str">
            <v>Prior Year Expenses</v>
          </cell>
        </row>
        <row r="537">
          <cell r="D537" t="str">
            <v>Spares parts</v>
          </cell>
        </row>
        <row r="538">
          <cell r="D538" t="str">
            <v>Spares,Main Engine</v>
          </cell>
        </row>
        <row r="539">
          <cell r="D539" t="str">
            <v>Spares,Aux engine</v>
          </cell>
        </row>
        <row r="540">
          <cell r="D540" t="str">
            <v>Spares,Pump</v>
          </cell>
        </row>
        <row r="541">
          <cell r="D541" t="str">
            <v>Spares,Gen. Aux Machinery</v>
          </cell>
        </row>
        <row r="542">
          <cell r="D542" t="str">
            <v>Spares,Elect, Aux Machinery</v>
          </cell>
        </row>
        <row r="543">
          <cell r="D543" t="str">
            <v>Spares,Radio &amp; Navigation</v>
          </cell>
        </row>
        <row r="544">
          <cell r="D544" t="str">
            <v>Spares,Safety Equipment</v>
          </cell>
        </row>
        <row r="545">
          <cell r="D545" t="str">
            <v>Spares,Special Items</v>
          </cell>
        </row>
        <row r="546">
          <cell r="D546" t="str">
            <v>Spares,Spares-Transport</v>
          </cell>
        </row>
        <row r="547">
          <cell r="D547" t="str">
            <v>Spares,Spares-Accrued Exp</v>
          </cell>
        </row>
        <row r="548">
          <cell r="D548" t="str">
            <v>Spares,Spares-Prior Year</v>
          </cell>
        </row>
        <row r="549">
          <cell r="D549" t="str">
            <v>Accommodation Outfitting</v>
          </cell>
        </row>
        <row r="550">
          <cell r="D550" t="str">
            <v>Galley,Laundry and Vent Equip</v>
          </cell>
        </row>
        <row r="551">
          <cell r="D551" t="str">
            <v>Office Equipment and Computers</v>
          </cell>
        </row>
        <row r="552">
          <cell r="D552" t="str">
            <v>Accommodation Spares-Accrual</v>
          </cell>
        </row>
        <row r="553">
          <cell r="D553" t="str">
            <v>Cranes and Derricks</v>
          </cell>
        </row>
        <row r="554">
          <cell r="D554" t="str">
            <v>Hatch Equipment</v>
          </cell>
        </row>
        <row r="555">
          <cell r="D555" t="str">
            <v>Cargo Pumping System</v>
          </cell>
        </row>
        <row r="556">
          <cell r="D556" t="str">
            <v>Mooring and Access Equipment</v>
          </cell>
        </row>
        <row r="557">
          <cell r="D557" t="str">
            <v>Cargo Equipment</v>
          </cell>
        </row>
        <row r="558">
          <cell r="D558" t="str">
            <v>Accrual</v>
          </cell>
        </row>
        <row r="559">
          <cell r="D559" t="str">
            <v>Navigational Equipment</v>
          </cell>
        </row>
        <row r="560">
          <cell r="D560" t="str">
            <v>Fire Fighting Appliances</v>
          </cell>
        </row>
        <row r="561">
          <cell r="D561" t="str">
            <v>Life Saving Appliances</v>
          </cell>
        </row>
        <row r="562">
          <cell r="D562" t="str">
            <v>Safety Equipment</v>
          </cell>
        </row>
        <row r="563">
          <cell r="D563" t="str">
            <v>Communication Equipment</v>
          </cell>
        </row>
        <row r="564">
          <cell r="D564" t="str">
            <v>Accrual</v>
          </cell>
        </row>
        <row r="565">
          <cell r="D565" t="str">
            <v>Main Engine</v>
          </cell>
        </row>
        <row r="566">
          <cell r="D566" t="str">
            <v>Auxiliary Engines</v>
          </cell>
        </row>
        <row r="567">
          <cell r="D567" t="str">
            <v>Transmission Equipment</v>
          </cell>
        </row>
        <row r="568">
          <cell r="D568" t="str">
            <v>Steering Gear and Rudder</v>
          </cell>
        </row>
        <row r="569">
          <cell r="D569" t="str">
            <v>Accrual</v>
          </cell>
        </row>
        <row r="570">
          <cell r="D570" t="str">
            <v>Boiler Plant</v>
          </cell>
        </row>
        <row r="571">
          <cell r="D571" t="str">
            <v>Pumps</v>
          </cell>
        </row>
        <row r="572">
          <cell r="D572" t="str">
            <v>Compressor</v>
          </cell>
        </row>
        <row r="573">
          <cell r="D573" t="str">
            <v>Purifiers</v>
          </cell>
        </row>
        <row r="574">
          <cell r="D574" t="str">
            <v>Cooler, Heater and F.W. Genera</v>
          </cell>
        </row>
        <row r="575">
          <cell r="D575" t="str">
            <v>A. C. and Fridge Systems</v>
          </cell>
        </row>
        <row r="576">
          <cell r="D576" t="str">
            <v>Workshop Equipment</v>
          </cell>
        </row>
        <row r="577">
          <cell r="D577" t="str">
            <v>Bearings (IPMA Cat 77)</v>
          </cell>
        </row>
        <row r="578">
          <cell r="D578" t="str">
            <v>Accrual</v>
          </cell>
        </row>
        <row r="579">
          <cell r="D579" t="str">
            <v>Valves and Large Pipe Coupling</v>
          </cell>
        </row>
        <row r="580">
          <cell r="D580" t="str">
            <v>Accrual</v>
          </cell>
        </row>
        <row r="581">
          <cell r="D581" t="str">
            <v>Electrical Plant</v>
          </cell>
        </row>
        <row r="582">
          <cell r="D582" t="str">
            <v>Automation and Control Equipme</v>
          </cell>
        </row>
        <row r="583">
          <cell r="D583" t="str">
            <v>Electrical Fittings and Fixtur</v>
          </cell>
        </row>
        <row r="584">
          <cell r="D584" t="str">
            <v>Accrual</v>
          </cell>
        </row>
        <row r="585">
          <cell r="D585" t="str">
            <v>Delivery expenses</v>
          </cell>
        </row>
        <row r="586">
          <cell r="D586" t="str">
            <v>Spares Delivery Costs-Accrual</v>
          </cell>
        </row>
        <row r="587">
          <cell r="D587" t="str">
            <v>Prior Year Expenses</v>
          </cell>
        </row>
        <row r="588">
          <cell r="D588" t="str">
            <v>Deck</v>
          </cell>
        </row>
        <row r="590">
          <cell r="D590" t="str">
            <v>Lubricating oil</v>
          </cell>
        </row>
        <row r="591">
          <cell r="D591" t="str">
            <v>Luboil,M/E System Oil</v>
          </cell>
        </row>
        <row r="592">
          <cell r="D592" t="str">
            <v>Luboil,M/E Cylinder Oil</v>
          </cell>
        </row>
        <row r="593">
          <cell r="D593" t="str">
            <v>Luboil,A/E System Oil</v>
          </cell>
        </row>
        <row r="594">
          <cell r="D594" t="str">
            <v>Luboil,Hydraulic Oil</v>
          </cell>
        </row>
        <row r="595">
          <cell r="D595" t="str">
            <v>Luboil,Sundry Luboil/Grease</v>
          </cell>
        </row>
        <row r="596">
          <cell r="D596" t="str">
            <v>Luboil,Luboil-Transport</v>
          </cell>
        </row>
        <row r="597">
          <cell r="D597" t="str">
            <v>Luboil,Luboil-Accrued Exp</v>
          </cell>
        </row>
        <row r="598">
          <cell r="D598" t="str">
            <v>Luboil,Luboil-Prior Year</v>
          </cell>
        </row>
        <row r="599">
          <cell r="D599" t="str">
            <v>Lubricants</v>
          </cell>
        </row>
        <row r="600">
          <cell r="D600" t="str">
            <v>Accrual</v>
          </cell>
        </row>
        <row r="602">
          <cell r="C602" t="str">
            <v>Vessel repairs &amp; surveys</v>
          </cell>
        </row>
        <row r="603">
          <cell r="D603" t="str">
            <v>Repair costs</v>
          </cell>
        </row>
        <row r="604">
          <cell r="D604" t="str">
            <v>R&amp;M-Hold &amp; Tanks</v>
          </cell>
        </row>
        <row r="605">
          <cell r="D605" t="str">
            <v>R&amp;M-Gear &amp; Pumps</v>
          </cell>
        </row>
        <row r="606">
          <cell r="D606" t="str">
            <v>R&amp;M-Main Engine</v>
          </cell>
        </row>
        <row r="607">
          <cell r="D607" t="str">
            <v>R&amp;M-Generators</v>
          </cell>
        </row>
        <row r="608">
          <cell r="D608" t="str">
            <v>R&amp;M-Aux Machinery</v>
          </cell>
        </row>
        <row r="609">
          <cell r="D609" t="str">
            <v>R&amp;M-Radio &amp; Navigation</v>
          </cell>
        </row>
        <row r="610">
          <cell r="D610" t="str">
            <v>Hull Cleaning and Painting</v>
          </cell>
        </row>
        <row r="611">
          <cell r="D611" t="str">
            <v>Structural Steel</v>
          </cell>
        </row>
        <row r="612">
          <cell r="D612" t="str">
            <v xml:space="preserve">Hold and Tank Cleaning </v>
          </cell>
        </row>
        <row r="613">
          <cell r="D613" t="str">
            <v>Hull Repair-Accrual</v>
          </cell>
        </row>
        <row r="614">
          <cell r="D614" t="str">
            <v>Accommodtion Repair</v>
          </cell>
        </row>
        <row r="615">
          <cell r="D615" t="str">
            <v>Office Equipment and Computers</v>
          </cell>
        </row>
        <row r="616">
          <cell r="D616" t="str">
            <v>ACCRUAL</v>
          </cell>
        </row>
        <row r="617">
          <cell r="D617" t="str">
            <v>Cranes and Derricks</v>
          </cell>
        </row>
        <row r="618">
          <cell r="D618" t="str">
            <v>Hatch Equipment</v>
          </cell>
        </row>
        <row r="619">
          <cell r="D619" t="str">
            <v xml:space="preserve">Refeer </v>
          </cell>
        </row>
        <row r="620">
          <cell r="D620" t="str">
            <v>Cargo Pumping System</v>
          </cell>
        </row>
        <row r="621">
          <cell r="D621" t="str">
            <v>Cargo equipment</v>
          </cell>
        </row>
        <row r="622">
          <cell r="D622" t="str">
            <v>Cargo &amp; Deck Repairs-Accrual</v>
          </cell>
        </row>
        <row r="623">
          <cell r="D623" t="str">
            <v>Navigation Equipment</v>
          </cell>
        </row>
        <row r="624">
          <cell r="D624" t="str">
            <v>Fire Fighting Equipment</v>
          </cell>
        </row>
        <row r="625">
          <cell r="D625" t="str">
            <v>Life Saving Equipment</v>
          </cell>
        </row>
        <row r="626">
          <cell r="D626" t="str">
            <v>Safety Equipment</v>
          </cell>
        </row>
        <row r="627">
          <cell r="D627" t="str">
            <v>Communications Equipment</v>
          </cell>
        </row>
        <row r="628">
          <cell r="D628" t="str">
            <v>Navigation Safety Repairs-Accr</v>
          </cell>
        </row>
        <row r="629">
          <cell r="D629" t="str">
            <v>Main Engine</v>
          </cell>
        </row>
        <row r="630">
          <cell r="D630" t="str">
            <v>Auxiliary Engines</v>
          </cell>
        </row>
        <row r="631">
          <cell r="D631" t="str">
            <v>Transmission Equipment</v>
          </cell>
        </row>
        <row r="632">
          <cell r="D632" t="str">
            <v>Auxiliary Engine Repairs-Accru</v>
          </cell>
        </row>
        <row r="633">
          <cell r="D633" t="str">
            <v>Boiler Plant</v>
          </cell>
        </row>
        <row r="634">
          <cell r="D634" t="str">
            <v>Pumps</v>
          </cell>
        </row>
        <row r="635">
          <cell r="D635" t="str">
            <v>Cooler, Heater and F.W. Genera</v>
          </cell>
        </row>
        <row r="636">
          <cell r="D636" t="str">
            <v>A. C. and Fridge Systems</v>
          </cell>
        </row>
        <row r="637">
          <cell r="D637" t="str">
            <v>Workshop Equipment</v>
          </cell>
        </row>
        <row r="638">
          <cell r="D638" t="str">
            <v>Auxiliaries and Boilers Repair</v>
          </cell>
        </row>
        <row r="639">
          <cell r="D639" t="str">
            <v>Pipe System</v>
          </cell>
        </row>
        <row r="640">
          <cell r="D640" t="str">
            <v>ACCRUAL</v>
          </cell>
        </row>
        <row r="641">
          <cell r="D641" t="str">
            <v>Electrical Plant</v>
          </cell>
        </row>
        <row r="642">
          <cell r="D642" t="str">
            <v>Automation and Control Equipme</v>
          </cell>
        </row>
        <row r="643">
          <cell r="D643" t="str">
            <v>Electrical Repairs-Accrual</v>
          </cell>
        </row>
        <row r="644">
          <cell r="D644" t="str">
            <v>Classification Fees</v>
          </cell>
        </row>
        <row r="645">
          <cell r="D645" t="str">
            <v>Government Survey Fees, Derat</v>
          </cell>
        </row>
        <row r="646">
          <cell r="D646" t="str">
            <v>Repairs Delivery Costs-Accrual</v>
          </cell>
        </row>
        <row r="647">
          <cell r="D647" t="str">
            <v>Prior Year Expenses</v>
          </cell>
        </row>
        <row r="648">
          <cell r="D648" t="str">
            <v>ACCRUAL</v>
          </cell>
        </row>
        <row r="649">
          <cell r="D649" t="str">
            <v>Navigation Equipment</v>
          </cell>
        </row>
        <row r="650">
          <cell r="D650" t="str">
            <v>Life Saving Equipment</v>
          </cell>
        </row>
        <row r="651">
          <cell r="D651" t="str">
            <v>Safety Equipment</v>
          </cell>
        </row>
        <row r="652">
          <cell r="D652" t="str">
            <v>Communications Equipment</v>
          </cell>
        </row>
        <row r="653">
          <cell r="D653" t="str">
            <v>Accrual</v>
          </cell>
        </row>
        <row r="654">
          <cell r="D654" t="str">
            <v>Main Engine</v>
          </cell>
        </row>
        <row r="655">
          <cell r="D655" t="str">
            <v>Traning audit</v>
          </cell>
        </row>
        <row r="656">
          <cell r="D656" t="str">
            <v>Pipes &amp; Valves Repairs-Accrual</v>
          </cell>
        </row>
        <row r="657">
          <cell r="D657" t="str">
            <v>Accommodation</v>
          </cell>
        </row>
        <row r="658">
          <cell r="D658" t="str">
            <v>Cargo and Deck Machinery</v>
          </cell>
        </row>
        <row r="659">
          <cell r="D659" t="str">
            <v>Navigation, Safety</v>
          </cell>
        </row>
        <row r="660">
          <cell r="D660" t="str">
            <v>Propulsion M&amp; Aux</v>
          </cell>
        </row>
        <row r="661">
          <cell r="D661" t="str">
            <v>Propulsion M&amp; Aux</v>
          </cell>
        </row>
        <row r="662">
          <cell r="D662" t="str">
            <v>Spare/Repair - Accrual</v>
          </cell>
        </row>
        <row r="663">
          <cell r="D663" t="str">
            <v>Repair</v>
          </cell>
        </row>
        <row r="664">
          <cell r="D664" t="str">
            <v>Hull &amp; Machinery</v>
          </cell>
        </row>
        <row r="665">
          <cell r="D665" t="str">
            <v>Insurance - Accrual</v>
          </cell>
        </row>
        <row r="667">
          <cell r="D667" t="str">
            <v>Repair - special</v>
          </cell>
        </row>
        <row r="668">
          <cell r="D668" t="str">
            <v>R&amp;M-Maintenance contract</v>
          </cell>
        </row>
        <row r="669">
          <cell r="D669" t="str">
            <v>R&amp;M-Survey</v>
          </cell>
        </row>
        <row r="670">
          <cell r="D670" t="str">
            <v>R&amp;M-Accrued Exp</v>
          </cell>
        </row>
        <row r="671">
          <cell r="D671" t="str">
            <v>R&amp;M-Prior Year</v>
          </cell>
        </row>
        <row r="672">
          <cell r="D672" t="str">
            <v>Sp.Items,Investment</v>
          </cell>
        </row>
        <row r="673">
          <cell r="D673" t="str">
            <v>Sp.Items,Investment</v>
          </cell>
        </row>
        <row r="674">
          <cell r="D674" t="str">
            <v>Sp.Items,Investment-accured</v>
          </cell>
        </row>
        <row r="675">
          <cell r="D675" t="str">
            <v>Sp.Items,Special-Ineff. disb.</v>
          </cell>
        </row>
        <row r="676">
          <cell r="D676" t="str">
            <v>Stock/Bunker Adjs,Bunker Adj</v>
          </cell>
        </row>
        <row r="677">
          <cell r="D677" t="str">
            <v>Fuel Oil Expenses</v>
          </cell>
        </row>
        <row r="678">
          <cell r="D678" t="str">
            <v>Expenses Accrual</v>
          </cell>
        </row>
        <row r="679">
          <cell r="D679" t="str">
            <v>Docking - Accrual</v>
          </cell>
        </row>
        <row r="681">
          <cell r="C681" t="str">
            <v>Cost of Marine Products</v>
          </cell>
        </row>
        <row r="682">
          <cell r="D682" t="str">
            <v>Cost of Marine Product</v>
          </cell>
        </row>
        <row r="683">
          <cell r="D683" t="str">
            <v>Marine Products</v>
          </cell>
        </row>
        <row r="686">
          <cell r="C686" t="str">
            <v>Other</v>
          </cell>
        </row>
        <row r="687">
          <cell r="D687" t="str">
            <v>Management fee</v>
          </cell>
        </row>
        <row r="688">
          <cell r="D688" t="str">
            <v>Management Fees-External</v>
          </cell>
        </row>
        <row r="689">
          <cell r="D689" t="str">
            <v>Management Fees</v>
          </cell>
        </row>
        <row r="691">
          <cell r="D691" t="str">
            <v>Administrative expenses</v>
          </cell>
        </row>
        <row r="692">
          <cell r="D692" t="str">
            <v>Admin,Agency Fees</v>
          </cell>
        </row>
        <row r="693">
          <cell r="D693" t="str">
            <v>Admin,Port Expenses</v>
          </cell>
        </row>
        <row r="694">
          <cell r="D694" t="str">
            <v>Admin,Launch Hire</v>
          </cell>
        </row>
        <row r="695">
          <cell r="D695" t="str">
            <v>Admin,On/Off Hire Exps</v>
          </cell>
        </row>
        <row r="696">
          <cell r="D696" t="str">
            <v>Admin,Laundry</v>
          </cell>
        </row>
        <row r="697">
          <cell r="D697" t="str">
            <v>Admin,Registration Fees</v>
          </cell>
        </row>
        <row r="698">
          <cell r="D698" t="str">
            <v>Admin,Legal Fees</v>
          </cell>
        </row>
        <row r="699">
          <cell r="D699" t="str">
            <v>Admin,Printing/Stationery</v>
          </cell>
        </row>
        <row r="700">
          <cell r="D700" t="str">
            <v>Admin,Communication</v>
          </cell>
        </row>
        <row r="701">
          <cell r="D701" t="str">
            <v>Admin,Entertainment</v>
          </cell>
        </row>
        <row r="702">
          <cell r="D702" t="str">
            <v>Admin,Travel &amp; Attendance</v>
          </cell>
        </row>
        <row r="703">
          <cell r="D703" t="str">
            <v>Admin,Membership &amp; Dues</v>
          </cell>
        </row>
        <row r="704">
          <cell r="D704" t="str">
            <v>Admin,Bank Charges</v>
          </cell>
        </row>
        <row r="705">
          <cell r="D705" t="str">
            <v>Admin,Disbursement Comm</v>
          </cell>
        </row>
        <row r="706">
          <cell r="D706" t="str">
            <v>Admin,Audit Fees</v>
          </cell>
        </row>
        <row r="707">
          <cell r="D707" t="str">
            <v>Admin,Tonnage Tax</v>
          </cell>
        </row>
        <row r="708">
          <cell r="D708" t="str">
            <v>Admin,Excg gain/loss</v>
          </cell>
        </row>
        <row r="709">
          <cell r="D709" t="str">
            <v>Admin,Comm-Onboard</v>
          </cell>
        </row>
        <row r="710">
          <cell r="D710" t="str">
            <v>Admin,Telex/Telephone/Fax</v>
          </cell>
        </row>
        <row r="711">
          <cell r="D711" t="str">
            <v>Admin,E-mail</v>
          </cell>
        </row>
        <row r="712">
          <cell r="D712" t="str">
            <v>Admin,DHL/Postage/Others</v>
          </cell>
        </row>
        <row r="713">
          <cell r="D713" t="str">
            <v>Admin,Comm-Agents</v>
          </cell>
        </row>
        <row r="714">
          <cell r="D714" t="str">
            <v>Admin,Comm Onboard-BT</v>
          </cell>
        </row>
        <row r="715">
          <cell r="D715" t="str">
            <v>Admin,Comm Onboard-Others</v>
          </cell>
        </row>
        <row r="716">
          <cell r="D716" t="str">
            <v>Admin,Miscellaneous Exps</v>
          </cell>
        </row>
        <row r="717">
          <cell r="D717" t="str">
            <v>Admin,Adm Exp-Accrued Exp</v>
          </cell>
        </row>
        <row r="718">
          <cell r="D718" t="str">
            <v>Admin,Radio Telegram</v>
          </cell>
        </row>
        <row r="719">
          <cell r="D719" t="str">
            <v>Admin,Extra Meals</v>
          </cell>
        </row>
        <row r="720">
          <cell r="D720" t="str">
            <v>Admin,CHR-Accrued Exp</v>
          </cell>
        </row>
        <row r="721">
          <cell r="D721" t="str">
            <v>Admin,Adm Exp-Prior Year</v>
          </cell>
        </row>
        <row r="722">
          <cell r="D722" t="str">
            <v>Charterer on board expenses</v>
          </cell>
        </row>
        <row r="723">
          <cell r="D723" t="str">
            <v>Professional Contract to inclu</v>
          </cell>
        </row>
        <row r="724">
          <cell r="D724" t="str">
            <v>Vessel Response Plan</v>
          </cell>
        </row>
        <row r="725">
          <cell r="D725" t="str">
            <v>Accrual</v>
          </cell>
        </row>
        <row r="726">
          <cell r="D726" t="str">
            <v>Prior Year Expenses</v>
          </cell>
        </row>
        <row r="727">
          <cell r="D727" t="str">
            <v>Communication from Ship</v>
          </cell>
        </row>
        <row r="728">
          <cell r="D728" t="str">
            <v>Managers Communication</v>
          </cell>
        </row>
        <row r="729">
          <cell r="D729" t="str">
            <v>Vessels Postage, Couriers and</v>
          </cell>
        </row>
        <row r="730">
          <cell r="D730" t="str">
            <v>Accrual</v>
          </cell>
        </row>
        <row r="731">
          <cell r="D731" t="str">
            <v>Accrual</v>
          </cell>
        </row>
        <row r="732">
          <cell r="D732" t="str">
            <v>Crew Recreation</v>
          </cell>
        </row>
        <row r="733">
          <cell r="D733" t="str">
            <v>Navigational and Communication</v>
          </cell>
        </row>
        <row r="734">
          <cell r="D734" t="str">
            <v>Port Officials' Entertainment</v>
          </cell>
        </row>
        <row r="735">
          <cell r="D735" t="str">
            <v>Office Entertainment</v>
          </cell>
        </row>
        <row r="736">
          <cell r="D736" t="str">
            <v>Fuel Oil Analysis Fees</v>
          </cell>
        </row>
        <row r="737">
          <cell r="D737" t="str">
            <v>Accrual</v>
          </cell>
        </row>
        <row r="738">
          <cell r="D738" t="str">
            <v>Water</v>
          </cell>
        </row>
        <row r="739">
          <cell r="D739" t="str">
            <v>Water Exp-Accrual</v>
          </cell>
        </row>
        <row r="740">
          <cell r="D740" t="str">
            <v>Airfare and Insurance Managers</v>
          </cell>
        </row>
        <row r="741">
          <cell r="D741" t="str">
            <v>Expenses Managers</v>
          </cell>
        </row>
        <row r="742">
          <cell r="D742" t="str">
            <v>Manager's Exp-Accrual</v>
          </cell>
        </row>
        <row r="743">
          <cell r="D743" t="str">
            <v>Port expenses</v>
          </cell>
        </row>
        <row r="744">
          <cell r="D744" t="str">
            <v>Owners' Agency Fee and Expense</v>
          </cell>
        </row>
        <row r="745">
          <cell r="D745" t="str">
            <v>Watchmen for Owner's Account</v>
          </cell>
        </row>
        <row r="746">
          <cell r="D746" t="str">
            <v>Garbage and Slop Disposal</v>
          </cell>
        </row>
        <row r="747">
          <cell r="D747" t="str">
            <v>Ferry Boat and Taxi</v>
          </cell>
        </row>
        <row r="748">
          <cell r="D748" t="str">
            <v>Survey Cargo on and off Hire</v>
          </cell>
        </row>
        <row r="749">
          <cell r="D749" t="str">
            <v>Visa Crew List Fee</v>
          </cell>
        </row>
        <row r="750">
          <cell r="D750" t="str">
            <v>Subs. and Contributions</v>
          </cell>
        </row>
        <row r="751">
          <cell r="D751" t="str">
            <v>Accrual</v>
          </cell>
        </row>
        <row r="752">
          <cell r="D752" t="str">
            <v>Stevedore Charges - Owner's Ac</v>
          </cell>
        </row>
        <row r="753">
          <cell r="D753" t="str">
            <v>Wharfage and Port Dues - Owner</v>
          </cell>
        </row>
        <row r="754">
          <cell r="D754" t="str">
            <v>Vessel Off Hire</v>
          </cell>
        </row>
        <row r="755">
          <cell r="D755" t="str">
            <v>Magazines and Publications</v>
          </cell>
        </row>
        <row r="756">
          <cell r="D756" t="str">
            <v>Legal Expenses and Protest Exp</v>
          </cell>
        </row>
        <row r="757">
          <cell r="D757" t="str">
            <v>Tonnage Tax</v>
          </cell>
        </row>
        <row r="758">
          <cell r="D758" t="str">
            <v>Bank Charges</v>
          </cell>
        </row>
        <row r="759">
          <cell r="D759" t="str">
            <v>Financial Expenses</v>
          </cell>
        </row>
        <row r="760">
          <cell r="D760" t="str">
            <v>Miscellaneous Fees-Accrual</v>
          </cell>
        </row>
        <row r="761">
          <cell r="D761" t="str">
            <v>Prior Year Expenses</v>
          </cell>
        </row>
        <row r="763">
          <cell r="D763" t="str">
            <v>Others</v>
          </cell>
        </row>
        <row r="764">
          <cell r="D764" t="str">
            <v>Manager Rewards</v>
          </cell>
        </row>
        <row r="768">
          <cell r="B768" t="str">
            <v>Other revenues</v>
          </cell>
        </row>
        <row r="769">
          <cell r="C769" t="str">
            <v>Interest income</v>
          </cell>
        </row>
        <row r="770">
          <cell r="D770" t="str">
            <v>Income,Deposit int-Interest</v>
          </cell>
        </row>
        <row r="771">
          <cell r="D771" t="str">
            <v>Advance interest</v>
          </cell>
        </row>
        <row r="773">
          <cell r="C773" t="str">
            <v>Dividend income</v>
          </cell>
        </row>
        <row r="774">
          <cell r="D774" t="str">
            <v>Dividend income from subsidiaries</v>
          </cell>
        </row>
        <row r="778">
          <cell r="D778" t="str">
            <v>Dividend income from assoicates</v>
          </cell>
        </row>
        <row r="782">
          <cell r="D782" t="str">
            <v>Dividend income from other investments</v>
          </cell>
        </row>
        <row r="783">
          <cell r="D783" t="str">
            <v>WPO</v>
          </cell>
        </row>
        <row r="786">
          <cell r="C786" t="str">
            <v>Other incomes</v>
          </cell>
        </row>
        <row r="787">
          <cell r="D787" t="str">
            <v>Sundry inocme</v>
          </cell>
        </row>
        <row r="791">
          <cell r="B791" t="str">
            <v>General and administrative expenses</v>
          </cell>
        </row>
        <row r="792">
          <cell r="C792" t="str">
            <v>Staff salary</v>
          </cell>
        </row>
        <row r="793">
          <cell r="D793" t="str">
            <v>Director remuneration</v>
          </cell>
        </row>
        <row r="794">
          <cell r="D794" t="str">
            <v>Director Salary</v>
          </cell>
        </row>
        <row r="795">
          <cell r="D795" t="str">
            <v>Director Consultancy fee</v>
          </cell>
        </row>
        <row r="796">
          <cell r="D796" t="str">
            <v>Director Pensions</v>
          </cell>
        </row>
        <row r="797">
          <cell r="D797" t="str">
            <v>Director Management Bonus</v>
          </cell>
        </row>
        <row r="798">
          <cell r="D798" t="str">
            <v>Director Quarter allowance</v>
          </cell>
        </row>
        <row r="799">
          <cell r="D799" t="str">
            <v>Director Travelling allowance</v>
          </cell>
        </row>
        <row r="800">
          <cell r="D800" t="str">
            <v>Directror Medical Insurance</v>
          </cell>
        </row>
        <row r="801">
          <cell r="D801" t="str">
            <v>Directrors fees</v>
          </cell>
        </row>
        <row r="802">
          <cell r="D802" t="str">
            <v>Director School fee allowance</v>
          </cell>
        </row>
        <row r="804">
          <cell r="D804" t="str">
            <v>Staff salary &amp; allowance</v>
          </cell>
        </row>
        <row r="805">
          <cell r="D805" t="str">
            <v>Basic Salary</v>
          </cell>
        </row>
        <row r="806">
          <cell r="D806" t="str">
            <v>Double Pay</v>
          </cell>
        </row>
        <row r="807">
          <cell r="D807" t="str">
            <v>Bonus</v>
          </cell>
        </row>
        <row r="808">
          <cell r="D808" t="str">
            <v>Quarter</v>
          </cell>
        </row>
        <row r="809">
          <cell r="D809" t="str">
            <v>Compensation</v>
          </cell>
        </row>
        <row r="810">
          <cell r="D810" t="str">
            <v>MPF</v>
          </cell>
        </row>
        <row r="811">
          <cell r="D811" t="str">
            <v>MPF Admin Costs</v>
          </cell>
        </row>
        <row r="812">
          <cell r="D812" t="str">
            <v>Annual Leave Pay</v>
          </cell>
        </row>
        <row r="813">
          <cell r="D813" t="str">
            <v>Pensions</v>
          </cell>
        </row>
        <row r="814">
          <cell r="D814" t="str">
            <v>Travelling Allowance</v>
          </cell>
        </row>
        <row r="815">
          <cell r="D815" t="str">
            <v>Quarter Allowance</v>
          </cell>
        </row>
        <row r="816">
          <cell r="D816" t="str">
            <v>Others</v>
          </cell>
        </row>
        <row r="817">
          <cell r="D817" t="str">
            <v>Medical Insurance</v>
          </cell>
        </row>
        <row r="818">
          <cell r="D818" t="str">
            <v>Consultancy fees</v>
          </cell>
        </row>
        <row r="820">
          <cell r="D820" t="str">
            <v>UK salary</v>
          </cell>
        </row>
        <row r="821">
          <cell r="D821" t="str">
            <v>UK-Director Salary</v>
          </cell>
        </row>
        <row r="822">
          <cell r="D822" t="str">
            <v>UK-Director EE Ins</v>
          </cell>
        </row>
        <row r="823">
          <cell r="D823" t="str">
            <v>UK-Director ER Ins</v>
          </cell>
        </row>
        <row r="824">
          <cell r="D824" t="str">
            <v>UK-Director EE Tax</v>
          </cell>
        </row>
        <row r="825">
          <cell r="D825" t="str">
            <v>UK-Staff Salary</v>
          </cell>
        </row>
        <row r="826">
          <cell r="D826" t="str">
            <v>UK-Staff EE Ins</v>
          </cell>
        </row>
        <row r="827">
          <cell r="D827" t="str">
            <v>UK-Staff ER Ins</v>
          </cell>
        </row>
        <row r="828">
          <cell r="D828" t="str">
            <v>UK-Staff EE Tax</v>
          </cell>
        </row>
        <row r="829">
          <cell r="D829" t="str">
            <v>Consultancy fee</v>
          </cell>
        </row>
        <row r="830">
          <cell r="D830" t="str">
            <v>Consultancy fee</v>
          </cell>
        </row>
        <row r="832">
          <cell r="D832" t="str">
            <v>Staff salary reallocation</v>
          </cell>
        </row>
        <row r="833">
          <cell r="D833" t="str">
            <v>Staff salary reallocation costs</v>
          </cell>
        </row>
        <row r="835">
          <cell r="C835" t="str">
            <v>Audit fee</v>
          </cell>
        </row>
        <row r="836">
          <cell r="D836" t="str">
            <v>Audit fees</v>
          </cell>
        </row>
        <row r="837">
          <cell r="D837" t="str">
            <v>Audit fee - accrual</v>
          </cell>
        </row>
        <row r="839">
          <cell r="C839" t="str">
            <v>Other professional fees</v>
          </cell>
        </row>
        <row r="840">
          <cell r="D840" t="str">
            <v>Other porf fee - taxation</v>
          </cell>
        </row>
        <row r="841">
          <cell r="D841" t="str">
            <v>Other prof fee - Marketing</v>
          </cell>
        </row>
        <row r="842">
          <cell r="D842" t="str">
            <v>Other prof fee - Ship inspection fee</v>
          </cell>
        </row>
        <row r="843">
          <cell r="D843" t="str">
            <v>Other prof fee - accrual</v>
          </cell>
        </row>
        <row r="845">
          <cell r="C845" t="str">
            <v>Rent &amp; rates</v>
          </cell>
        </row>
        <row r="846">
          <cell r="D846" t="str">
            <v>Premises</v>
          </cell>
        </row>
        <row r="847">
          <cell r="D847" t="str">
            <v>Rental</v>
          </cell>
        </row>
        <row r="848">
          <cell r="D848" t="str">
            <v>Rates</v>
          </cell>
        </row>
        <row r="849">
          <cell r="D849" t="str">
            <v>Management fee</v>
          </cell>
        </row>
        <row r="850">
          <cell r="D850" t="str">
            <v>Car park</v>
          </cell>
        </row>
        <row r="851">
          <cell r="D851" t="str">
            <v>Extra-air conditioning</v>
          </cell>
        </row>
        <row r="852">
          <cell r="D852" t="str">
            <v>Rental other disbts</v>
          </cell>
        </row>
        <row r="854">
          <cell r="D854" t="str">
            <v>Rental reallocation</v>
          </cell>
        </row>
        <row r="855">
          <cell r="D855" t="str">
            <v>Rental</v>
          </cell>
        </row>
        <row r="856">
          <cell r="D856" t="str">
            <v>Rates</v>
          </cell>
        </row>
        <row r="857">
          <cell r="D857" t="str">
            <v>Management fee</v>
          </cell>
        </row>
        <row r="859">
          <cell r="C859" t="str">
            <v>Travel &amp; entertainment</v>
          </cell>
        </row>
        <row r="860">
          <cell r="D860" t="str">
            <v>Business travel</v>
          </cell>
        </row>
        <row r="861">
          <cell r="D861" t="str">
            <v>Airfares</v>
          </cell>
        </row>
        <row r="862">
          <cell r="D862" t="str">
            <v xml:space="preserve">Hotel </v>
          </cell>
        </row>
        <row r="863">
          <cell r="D863" t="str">
            <v>Others</v>
          </cell>
        </row>
        <row r="864">
          <cell r="D864" t="str">
            <v>Food &amp; berveraage</v>
          </cell>
        </row>
        <row r="865">
          <cell r="D865" t="str">
            <v>Other transporations</v>
          </cell>
        </row>
        <row r="866">
          <cell r="D866" t="str">
            <v>Other travellings</v>
          </cell>
        </row>
        <row r="868">
          <cell r="D868" t="str">
            <v>Entertainment</v>
          </cell>
        </row>
        <row r="869">
          <cell r="D869" t="str">
            <v>Directors</v>
          </cell>
        </row>
        <row r="870">
          <cell r="D870" t="str">
            <v>Staff</v>
          </cell>
        </row>
        <row r="871">
          <cell r="D871" t="str">
            <v>Others</v>
          </cell>
        </row>
        <row r="873">
          <cell r="D873" t="str">
            <v>Marketing travel</v>
          </cell>
        </row>
        <row r="874">
          <cell r="D874" t="str">
            <v>Airfares</v>
          </cell>
        </row>
        <row r="875">
          <cell r="D875" t="str">
            <v xml:space="preserve">Hotel </v>
          </cell>
        </row>
        <row r="876">
          <cell r="D876" t="str">
            <v>Others</v>
          </cell>
        </row>
        <row r="877">
          <cell r="D877" t="str">
            <v>Food &amp; berveraage</v>
          </cell>
        </row>
        <row r="878">
          <cell r="D878" t="str">
            <v>Other transporations</v>
          </cell>
        </row>
        <row r="880">
          <cell r="D880" t="str">
            <v>Board meeting travel</v>
          </cell>
        </row>
        <row r="881">
          <cell r="D881" t="str">
            <v>Airfares</v>
          </cell>
        </row>
        <row r="882">
          <cell r="D882" t="str">
            <v xml:space="preserve">Hotel </v>
          </cell>
        </row>
        <row r="883">
          <cell r="D883" t="str">
            <v>Others</v>
          </cell>
        </row>
        <row r="884">
          <cell r="D884" t="str">
            <v>Food &amp; berveraage</v>
          </cell>
        </row>
        <row r="885">
          <cell r="D885" t="str">
            <v>Other transporations</v>
          </cell>
        </row>
        <row r="887">
          <cell r="C887" t="str">
            <v>Advisory &amp; Consultancy fee</v>
          </cell>
        </row>
        <row r="888">
          <cell r="D888" t="str">
            <v>Advisory fee</v>
          </cell>
        </row>
        <row r="889">
          <cell r="D889" t="str">
            <v>Agency fee</v>
          </cell>
        </row>
        <row r="890">
          <cell r="D890" t="str">
            <v>Contractor fees &amp; expenses</v>
          </cell>
        </row>
        <row r="891">
          <cell r="D891" t="str">
            <v>Management fee</v>
          </cell>
        </row>
        <row r="892">
          <cell r="D892" t="str">
            <v>Supervisory fee</v>
          </cell>
        </row>
        <row r="893">
          <cell r="D893" t="str">
            <v>Indochina SM</v>
          </cell>
        </row>
        <row r="894">
          <cell r="D894" t="str">
            <v>Johnson Maritime</v>
          </cell>
        </row>
        <row r="895">
          <cell r="D895" t="str">
            <v>Ryoji Mochizuki</v>
          </cell>
        </row>
        <row r="896">
          <cell r="D896" t="str">
            <v>L Patterson</v>
          </cell>
        </row>
        <row r="897">
          <cell r="D897" t="str">
            <v>Bill Wilkinson</v>
          </cell>
        </row>
        <row r="899">
          <cell r="C899" t="str">
            <v>General insurance</v>
          </cell>
        </row>
        <row r="900">
          <cell r="D900" t="str">
            <v xml:space="preserve">Office 3rd parties </v>
          </cell>
        </row>
        <row r="901">
          <cell r="D901" t="str">
            <v xml:space="preserve">Employee compensation </v>
          </cell>
        </row>
        <row r="902">
          <cell r="D902" t="str">
            <v>Personal accidnet</v>
          </cell>
        </row>
        <row r="903">
          <cell r="D903" t="str">
            <v>Group travel insurance</v>
          </cell>
        </row>
        <row r="904">
          <cell r="D904" t="str">
            <v>Ship managers liabilities ins</v>
          </cell>
        </row>
        <row r="905">
          <cell r="D905" t="str">
            <v>Motor vehicle insurance</v>
          </cell>
        </row>
        <row r="906">
          <cell r="D906" t="str">
            <v>Directors &amp; executive ins</v>
          </cell>
        </row>
        <row r="907">
          <cell r="D907" t="str">
            <v>Insurance accrual</v>
          </cell>
        </row>
        <row r="908">
          <cell r="C908" t="str">
            <v>Amortisation of Goodwill</v>
          </cell>
        </row>
        <row r="909">
          <cell r="D909" t="str">
            <v>Amortisation of Capitalised cost</v>
          </cell>
        </row>
        <row r="910">
          <cell r="D910" t="str">
            <v>Amortisation of Goodwill</v>
          </cell>
        </row>
        <row r="912">
          <cell r="C912" t="str">
            <v>Deprn</v>
          </cell>
        </row>
        <row r="913">
          <cell r="D913" t="str">
            <v>Leasehold lands</v>
          </cell>
        </row>
        <row r="914">
          <cell r="D914" t="str">
            <v>Furnitures &amp; fixtures</v>
          </cell>
        </row>
        <row r="915">
          <cell r="D915" t="str">
            <v>Office equipments</v>
          </cell>
        </row>
        <row r="916">
          <cell r="D916" t="str">
            <v>Motor vehicles</v>
          </cell>
        </row>
        <row r="919">
          <cell r="C919" t="str">
            <v>Other expenses</v>
          </cell>
        </row>
        <row r="920">
          <cell r="D920" t="str">
            <v>Utilities</v>
          </cell>
        </row>
        <row r="921">
          <cell r="D921" t="str">
            <v>Electricity</v>
          </cell>
        </row>
        <row r="922">
          <cell r="D922" t="str">
            <v>Water</v>
          </cell>
        </row>
        <row r="923">
          <cell r="D923" t="str">
            <v>Gas</v>
          </cell>
        </row>
        <row r="925">
          <cell r="D925" t="str">
            <v>Repair &amp; maintenance</v>
          </cell>
        </row>
        <row r="926">
          <cell r="D926" t="str">
            <v>Furnitures &amp; fixtures</v>
          </cell>
        </row>
        <row r="927">
          <cell r="D927" t="str">
            <v xml:space="preserve">Computer </v>
          </cell>
        </row>
        <row r="928">
          <cell r="D928" t="str">
            <v>Office equipments</v>
          </cell>
        </row>
        <row r="929">
          <cell r="D929" t="str">
            <v>Staff Quarter</v>
          </cell>
        </row>
        <row r="930">
          <cell r="D930" t="str">
            <v>MV Reparing</v>
          </cell>
        </row>
        <row r="931">
          <cell r="D931" t="str">
            <v>MV Leasisng</v>
          </cell>
        </row>
        <row r="932">
          <cell r="D932" t="str">
            <v>Others</v>
          </cell>
        </row>
        <row r="934">
          <cell r="D934" t="str">
            <v>Printing &amp; stationery</v>
          </cell>
        </row>
        <row r="935">
          <cell r="D935" t="str">
            <v>Printing &amp; stationerys</v>
          </cell>
        </row>
        <row r="936">
          <cell r="D936" t="str">
            <v>Photostat copies</v>
          </cell>
        </row>
        <row r="937">
          <cell r="D937" t="str">
            <v>Subscriptions</v>
          </cell>
        </row>
        <row r="939">
          <cell r="D939" t="str">
            <v>General Office Supplies</v>
          </cell>
        </row>
        <row r="940">
          <cell r="D940" t="str">
            <v>Food &amp; berveraage</v>
          </cell>
        </row>
        <row r="941">
          <cell r="D941" t="str">
            <v>Donations</v>
          </cell>
        </row>
        <row r="942">
          <cell r="D942" t="str">
            <v>Advertising</v>
          </cell>
        </row>
        <row r="943">
          <cell r="D943" t="str">
            <v>Sundries</v>
          </cell>
        </row>
        <row r="944">
          <cell r="D944" t="str">
            <v>Supplies-accruals</v>
          </cell>
        </row>
        <row r="946">
          <cell r="D946" t="str">
            <v>Communications</v>
          </cell>
        </row>
        <row r="947">
          <cell r="D947" t="str">
            <v>Telephone &amp; fax</v>
          </cell>
        </row>
        <row r="948">
          <cell r="D948" t="str">
            <v>Portable telephone</v>
          </cell>
        </row>
        <row r="949">
          <cell r="D949" t="str">
            <v>Telex charges</v>
          </cell>
        </row>
        <row r="950">
          <cell r="D950" t="str">
            <v>Internet caccess</v>
          </cell>
        </row>
        <row r="951">
          <cell r="D951" t="str">
            <v>Postage</v>
          </cell>
        </row>
        <row r="952">
          <cell r="D952" t="str">
            <v>Courier</v>
          </cell>
        </row>
        <row r="953">
          <cell r="D953" t="str">
            <v>Telephone system rental</v>
          </cell>
        </row>
        <row r="954">
          <cell r="D954" t="str">
            <v>Telephone - accrual</v>
          </cell>
        </row>
        <row r="956">
          <cell r="D956" t="str">
            <v>Incorp. &amp; registration</v>
          </cell>
        </row>
        <row r="957">
          <cell r="D957" t="str">
            <v>Incorp. &amp; registration fee</v>
          </cell>
        </row>
        <row r="958">
          <cell r="D958" t="str">
            <v>Annual registration fee</v>
          </cell>
        </row>
        <row r="959">
          <cell r="D959" t="str">
            <v>Registration &amp; disbursements</v>
          </cell>
        </row>
        <row r="960">
          <cell r="D960" t="str">
            <v>MV Road Licence</v>
          </cell>
        </row>
        <row r="961">
          <cell r="D961" t="str">
            <v>Business registration fee</v>
          </cell>
        </row>
        <row r="963">
          <cell r="D963" t="str">
            <v>Bank charges &amp; exchange diff.</v>
          </cell>
        </row>
        <row r="964">
          <cell r="D964" t="str">
            <v>Bank charges</v>
          </cell>
        </row>
        <row r="965">
          <cell r="D965" t="str">
            <v>Exchange difference</v>
          </cell>
        </row>
        <row r="967">
          <cell r="D967" t="str">
            <v>Sundries &amp; Admin. Costs</v>
          </cell>
        </row>
        <row r="968">
          <cell r="D968" t="str">
            <v>Sundries expenses</v>
          </cell>
        </row>
        <row r="969">
          <cell r="D969" t="str">
            <v>Data processing chgs</v>
          </cell>
        </row>
        <row r="970">
          <cell r="D970" t="str">
            <v>Bad debts</v>
          </cell>
        </row>
        <row r="972">
          <cell r="D972" t="str">
            <v>G&amp;A reallocation &amp; removal costs</v>
          </cell>
        </row>
        <row r="973">
          <cell r="D973" t="str">
            <v>Removal &amp; reallocation costs</v>
          </cell>
        </row>
        <row r="974">
          <cell r="D974" t="str">
            <v>G&amp;A reallocation costs</v>
          </cell>
        </row>
        <row r="976">
          <cell r="B976" t="str">
            <v>Other operating income/(expenses)</v>
          </cell>
        </row>
        <row r="977">
          <cell r="C977" t="str">
            <v>Gain / (loss) on disposal of vessel</v>
          </cell>
        </row>
        <row r="981">
          <cell r="C981" t="str">
            <v>Gain / (loss) on disposal of other FA</v>
          </cell>
        </row>
        <row r="982">
          <cell r="D982" t="str">
            <v>Disposal of Investments</v>
          </cell>
        </row>
        <row r="985">
          <cell r="C985" t="str">
            <v>Gain / (loss) on waive of inter co balances</v>
          </cell>
        </row>
        <row r="986">
          <cell r="D986" t="str">
            <v>Waive of itnercompanies balance</v>
          </cell>
        </row>
        <row r="989">
          <cell r="B989" t="str">
            <v>Share of profits less losses of jointly</v>
          </cell>
        </row>
        <row r="990">
          <cell r="B990" t="str">
            <v xml:space="preserve"> controlled entities</v>
          </cell>
        </row>
        <row r="991">
          <cell r="C991" t="str">
            <v>Associated companies</v>
          </cell>
        </row>
        <row r="992">
          <cell r="D992" t="str">
            <v>Investment in London Shipping Consultancy</v>
          </cell>
        </row>
        <row r="993">
          <cell r="D993" t="str">
            <v>Investment in PB Logistics Ltd.</v>
          </cell>
        </row>
        <row r="995">
          <cell r="C995" t="str">
            <v>JV Companies</v>
          </cell>
        </row>
        <row r="996">
          <cell r="D996" t="str">
            <v>Share of losses of Bibby</v>
          </cell>
        </row>
        <row r="1001">
          <cell r="B1001" t="str">
            <v>Operating profit</v>
          </cell>
        </row>
        <row r="1003">
          <cell r="B1003" t="str">
            <v>Finance costs</v>
          </cell>
        </row>
        <row r="1004">
          <cell r="C1004" t="str">
            <v>Mortgage interest</v>
          </cell>
        </row>
        <row r="1005">
          <cell r="D1005" t="str">
            <v>Mortgage Interests</v>
          </cell>
        </row>
        <row r="1006">
          <cell r="D1006" t="str">
            <v>(Gain) / Loss on Convertion</v>
          </cell>
        </row>
        <row r="1008">
          <cell r="C1008" t="str">
            <v>Other financial costs</v>
          </cell>
        </row>
        <row r="1009">
          <cell r="D1009" t="str">
            <v>Mortgage Interest,Loan Arrangm</v>
          </cell>
        </row>
        <row r="1010">
          <cell r="D1010" t="str">
            <v>Mortgage Interest,Loan Commitm</v>
          </cell>
        </row>
        <row r="1011">
          <cell r="D1011" t="str">
            <v>Loan Facility fee</v>
          </cell>
        </row>
        <row r="1012">
          <cell r="D1012" t="str">
            <v>Loan Prepayment /Breakage Fee</v>
          </cell>
        </row>
        <row r="1015">
          <cell r="B1015" t="str">
            <v>Profit before taxation</v>
          </cell>
        </row>
        <row r="1017">
          <cell r="B1017" t="str">
            <v>Taxation</v>
          </cell>
        </row>
        <row r="1018">
          <cell r="C1018" t="str">
            <v>Taxations</v>
          </cell>
        </row>
        <row r="1019">
          <cell r="D1019" t="str">
            <v>Taxation - HK</v>
          </cell>
        </row>
        <row r="1020">
          <cell r="D1020" t="str">
            <v>Taxation - Others</v>
          </cell>
        </row>
        <row r="1023">
          <cell r="B1023" t="str">
            <v>Profit after taxation</v>
          </cell>
        </row>
        <row r="1025">
          <cell r="B1025" t="str">
            <v>Minority interest</v>
          </cell>
        </row>
        <row r="1026">
          <cell r="C1026" t="str">
            <v>Minority interests</v>
          </cell>
        </row>
        <row r="1031">
          <cell r="B1031" t="str">
            <v>Profit attributable to shareholders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Quartal"/>
      <sheetName val="Svet to 3rd P. K_MRS_1109"/>
      <sheetName val="Kursumrechnung"/>
      <sheetName val="Kursumrechnung_Details"/>
    </sheetNames>
    <sheetDataSet>
      <sheetData sheetId="0">
        <row r="3">
          <cell r="B3" t="str">
            <v>MRS_0910</v>
          </cell>
        </row>
        <row r="7">
          <cell r="B7" t="str">
            <v>ACT_0910</v>
          </cell>
          <cell r="C7" t="str">
            <v>ACT_0809</v>
          </cell>
        </row>
        <row r="10">
          <cell r="B10" t="str">
            <v>KursIst_PLAN_0910</v>
          </cell>
        </row>
        <row r="19">
          <cell r="B19">
            <v>40147</v>
          </cell>
          <cell r="C19">
            <v>39782</v>
          </cell>
        </row>
      </sheetData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Selling"/>
      <sheetName val="RuD"/>
      <sheetName val="RuD CL_PL"/>
      <sheetName val="RuD OS_SP"/>
    </sheetNames>
    <sheetDataSet>
      <sheetData sheetId="0">
        <row r="3">
          <cell r="B3">
            <v>40451</v>
          </cell>
          <cell r="H3">
            <v>40816</v>
          </cell>
        </row>
        <row r="8">
          <cell r="D8" t="str">
            <v>mrs_0809</v>
          </cell>
        </row>
        <row r="11">
          <cell r="F11" t="str">
            <v>act_0708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Andrew___Data (2)"/>
      <sheetName val="Assistance"/>
      <sheetName val="LED"/>
      <sheetName val="A&amp;C"/>
      <sheetName val="SERVICES"/>
    </sheetNames>
    <sheetDataSet>
      <sheetData sheetId="0" refreshError="1">
        <row r="6">
          <cell r="B6" t="str">
            <v>Cost Centre</v>
          </cell>
          <cell r="C6" t="str">
            <v>Name</v>
          </cell>
          <cell r="E6" t="str">
            <v>FTE</v>
          </cell>
          <cell r="F6" t="str">
            <v>Basic salary</v>
          </cell>
          <cell r="G6" t="str">
            <v>Allowances</v>
          </cell>
          <cell r="H6" t="str">
            <v>Pension %</v>
          </cell>
          <cell r="I6" t="str">
            <v>FGL Pension</v>
          </cell>
          <cell r="J6" t="str">
            <v>Health first</v>
          </cell>
          <cell r="K6" t="str">
            <v>COS scheme</v>
          </cell>
          <cell r="L6" t="str">
            <v>Hours per week</v>
          </cell>
        </row>
        <row r="7">
          <cell r="B7" t="str">
            <v>AAY</v>
          </cell>
          <cell r="C7" t="str">
            <v>Arber</v>
          </cell>
          <cell r="D7" t="str">
            <v>Louise</v>
          </cell>
          <cell r="E7">
            <v>0.55000001192092896</v>
          </cell>
          <cell r="F7">
            <v>5793</v>
          </cell>
          <cell r="H7">
            <v>0.05</v>
          </cell>
          <cell r="I7" t="str">
            <v>Yes</v>
          </cell>
          <cell r="L7">
            <v>20</v>
          </cell>
        </row>
        <row r="8">
          <cell r="B8" t="str">
            <v>AAY</v>
          </cell>
          <cell r="C8" t="str">
            <v>Armstrong</v>
          </cell>
          <cell r="D8" t="str">
            <v>Hazel</v>
          </cell>
          <cell r="E8">
            <v>0.68999999761581421</v>
          </cell>
          <cell r="F8">
            <v>6553</v>
          </cell>
          <cell r="L8">
            <v>25</v>
          </cell>
        </row>
        <row r="9">
          <cell r="B9" t="str">
            <v>AAY</v>
          </cell>
          <cell r="C9" t="str">
            <v>Atkins</v>
          </cell>
          <cell r="D9" t="str">
            <v>Susan</v>
          </cell>
          <cell r="E9">
            <v>1</v>
          </cell>
          <cell r="F9">
            <v>10000</v>
          </cell>
          <cell r="L9">
            <v>36.25</v>
          </cell>
        </row>
        <row r="10">
          <cell r="B10" t="str">
            <v>AAY</v>
          </cell>
          <cell r="C10" t="str">
            <v>Averill</v>
          </cell>
          <cell r="D10" t="str">
            <v>Paul</v>
          </cell>
          <cell r="E10">
            <v>1</v>
          </cell>
          <cell r="F10">
            <v>10000</v>
          </cell>
          <cell r="H10">
            <v>0.05</v>
          </cell>
          <cell r="I10" t="str">
            <v>Yes</v>
          </cell>
          <cell r="L10">
            <v>36.25</v>
          </cell>
        </row>
        <row r="11">
          <cell r="B11" t="str">
            <v>AAY</v>
          </cell>
          <cell r="C11" t="str">
            <v>Baggott</v>
          </cell>
          <cell r="D11" t="str">
            <v>Fiona</v>
          </cell>
          <cell r="E11">
            <v>0.68999999761581421</v>
          </cell>
          <cell r="F11">
            <v>6903</v>
          </cell>
          <cell r="H11">
            <v>0.05</v>
          </cell>
          <cell r="I11" t="str">
            <v>Yes</v>
          </cell>
          <cell r="L11">
            <v>25</v>
          </cell>
        </row>
        <row r="12">
          <cell r="B12" t="str">
            <v>AAY</v>
          </cell>
          <cell r="C12" t="str">
            <v>Beacall</v>
          </cell>
          <cell r="D12" t="str">
            <v>Amanda</v>
          </cell>
          <cell r="E12">
            <v>0.68999999761581421</v>
          </cell>
          <cell r="F12">
            <v>6552</v>
          </cell>
          <cell r="L12">
            <v>25</v>
          </cell>
        </row>
        <row r="13">
          <cell r="B13" t="str">
            <v>AAY</v>
          </cell>
          <cell r="C13" t="str">
            <v>Beck</v>
          </cell>
          <cell r="D13" t="str">
            <v>Karoline</v>
          </cell>
          <cell r="E13">
            <v>1</v>
          </cell>
          <cell r="F13">
            <v>10000</v>
          </cell>
          <cell r="L13">
            <v>36.25</v>
          </cell>
        </row>
        <row r="14">
          <cell r="B14" t="str">
            <v>AAY</v>
          </cell>
          <cell r="C14" t="str">
            <v>Braganza</v>
          </cell>
          <cell r="D14" t="str">
            <v>Jonathon</v>
          </cell>
          <cell r="E14">
            <v>0.68999999761581421</v>
          </cell>
          <cell r="F14">
            <v>8970</v>
          </cell>
          <cell r="H14">
            <v>0.05</v>
          </cell>
          <cell r="I14" t="str">
            <v>Yes</v>
          </cell>
          <cell r="L14">
            <v>25</v>
          </cell>
        </row>
        <row r="15">
          <cell r="B15" t="str">
            <v>AAY</v>
          </cell>
          <cell r="C15" t="str">
            <v>Brouder</v>
          </cell>
          <cell r="D15" t="str">
            <v>Kathryn</v>
          </cell>
          <cell r="E15">
            <v>1</v>
          </cell>
          <cell r="F15">
            <v>13668</v>
          </cell>
          <cell r="H15">
            <v>0.05</v>
          </cell>
          <cell r="I15" t="str">
            <v>Yes</v>
          </cell>
          <cell r="L15">
            <v>36.25</v>
          </cell>
        </row>
        <row r="16">
          <cell r="B16" t="str">
            <v>AAY</v>
          </cell>
          <cell r="C16" t="str">
            <v>Bullions</v>
          </cell>
          <cell r="D16" t="str">
            <v>Lindsey</v>
          </cell>
          <cell r="E16">
            <v>0.55000001192092896</v>
          </cell>
          <cell r="F16">
            <v>5523</v>
          </cell>
          <cell r="L16">
            <v>20</v>
          </cell>
        </row>
        <row r="17">
          <cell r="B17" t="str">
            <v>AAY</v>
          </cell>
          <cell r="C17" t="str">
            <v>Burscough</v>
          </cell>
          <cell r="D17" t="str">
            <v>Elizabeth</v>
          </cell>
          <cell r="E17">
            <v>1</v>
          </cell>
          <cell r="F17">
            <v>13000</v>
          </cell>
          <cell r="L17">
            <v>36.25</v>
          </cell>
        </row>
        <row r="18">
          <cell r="B18" t="str">
            <v>AAY</v>
          </cell>
          <cell r="C18" t="str">
            <v>Butler</v>
          </cell>
          <cell r="D18" t="str">
            <v>Tracy</v>
          </cell>
          <cell r="E18">
            <v>0.68999999761581421</v>
          </cell>
          <cell r="F18">
            <v>6553</v>
          </cell>
          <cell r="L18">
            <v>25</v>
          </cell>
        </row>
        <row r="19">
          <cell r="B19" t="str">
            <v>AAY</v>
          </cell>
          <cell r="C19" t="str">
            <v>Connolly</v>
          </cell>
          <cell r="D19" t="str">
            <v>Tracey</v>
          </cell>
          <cell r="E19">
            <v>1</v>
          </cell>
          <cell r="F19">
            <v>10000</v>
          </cell>
          <cell r="L19">
            <v>36.25</v>
          </cell>
        </row>
        <row r="20">
          <cell r="B20" t="str">
            <v>AAY</v>
          </cell>
          <cell r="C20" t="str">
            <v>Cook</v>
          </cell>
          <cell r="D20" t="str">
            <v>Peter</v>
          </cell>
          <cell r="E20">
            <v>1</v>
          </cell>
          <cell r="F20">
            <v>10000</v>
          </cell>
          <cell r="L20">
            <v>36.25</v>
          </cell>
        </row>
        <row r="21">
          <cell r="B21" t="str">
            <v>AAY</v>
          </cell>
          <cell r="C21" t="str">
            <v>Dinsdale</v>
          </cell>
          <cell r="D21" t="str">
            <v>Anne</v>
          </cell>
          <cell r="E21">
            <v>1</v>
          </cell>
          <cell r="F21">
            <v>14300</v>
          </cell>
          <cell r="H21">
            <v>0.05</v>
          </cell>
          <cell r="I21" t="str">
            <v>Yes</v>
          </cell>
          <cell r="L21">
            <v>36.25</v>
          </cell>
        </row>
        <row r="22">
          <cell r="B22" t="str">
            <v>AAY</v>
          </cell>
          <cell r="C22" t="str">
            <v>Duane</v>
          </cell>
          <cell r="D22" t="str">
            <v>Amanda</v>
          </cell>
          <cell r="E22">
            <v>1</v>
          </cell>
          <cell r="F22">
            <v>10000</v>
          </cell>
          <cell r="L22">
            <v>36.25</v>
          </cell>
        </row>
        <row r="23">
          <cell r="B23" t="str">
            <v>AAY</v>
          </cell>
          <cell r="C23" t="str">
            <v>Dunn</v>
          </cell>
          <cell r="D23" t="str">
            <v>Jacqueline</v>
          </cell>
          <cell r="E23">
            <v>1</v>
          </cell>
          <cell r="F23">
            <v>18000</v>
          </cell>
          <cell r="H23">
            <v>0.05</v>
          </cell>
          <cell r="I23" t="str">
            <v>Yes</v>
          </cell>
          <cell r="L23">
            <v>36.25</v>
          </cell>
        </row>
        <row r="24">
          <cell r="B24" t="str">
            <v>AAY</v>
          </cell>
          <cell r="C24" t="str">
            <v>Dunthorne</v>
          </cell>
          <cell r="D24" t="str">
            <v>Claire</v>
          </cell>
          <cell r="E24">
            <v>1</v>
          </cell>
          <cell r="F24">
            <v>10000</v>
          </cell>
          <cell r="H24">
            <v>0.05</v>
          </cell>
          <cell r="I24" t="str">
            <v>Yes</v>
          </cell>
          <cell r="L24">
            <v>36.25</v>
          </cell>
        </row>
        <row r="25">
          <cell r="B25" t="str">
            <v>AAY</v>
          </cell>
          <cell r="C25" t="str">
            <v>Fernandes</v>
          </cell>
          <cell r="D25" t="str">
            <v>Paul</v>
          </cell>
          <cell r="E25">
            <v>0.68999999761581421</v>
          </cell>
          <cell r="F25">
            <v>6553</v>
          </cell>
          <cell r="L25">
            <v>25</v>
          </cell>
        </row>
        <row r="26">
          <cell r="B26" t="str">
            <v>AAY</v>
          </cell>
          <cell r="C26" t="str">
            <v>Fidler</v>
          </cell>
          <cell r="D26" t="str">
            <v>Karen</v>
          </cell>
          <cell r="E26">
            <v>1</v>
          </cell>
          <cell r="F26">
            <v>13650</v>
          </cell>
          <cell r="H26">
            <v>0.05</v>
          </cell>
          <cell r="I26" t="str">
            <v>Yes</v>
          </cell>
          <cell r="L26">
            <v>36.25</v>
          </cell>
        </row>
        <row r="27">
          <cell r="B27" t="str">
            <v>AAY</v>
          </cell>
          <cell r="C27" t="str">
            <v>Ghuman</v>
          </cell>
          <cell r="D27" t="str">
            <v>Jagdeep</v>
          </cell>
          <cell r="E27">
            <v>1</v>
          </cell>
          <cell r="F27">
            <v>9500</v>
          </cell>
          <cell r="L27">
            <v>36.25</v>
          </cell>
        </row>
        <row r="28">
          <cell r="B28" t="str">
            <v>AAY</v>
          </cell>
          <cell r="C28" t="str">
            <v>Grain</v>
          </cell>
          <cell r="D28" t="str">
            <v>Karen</v>
          </cell>
          <cell r="E28">
            <v>0.40999999642372131</v>
          </cell>
          <cell r="F28">
            <v>4345</v>
          </cell>
          <cell r="H28">
            <v>0.05</v>
          </cell>
          <cell r="I28" t="str">
            <v>Yes</v>
          </cell>
          <cell r="L28">
            <v>15</v>
          </cell>
        </row>
        <row r="29">
          <cell r="B29" t="str">
            <v>AAY</v>
          </cell>
          <cell r="C29" t="str">
            <v>Greenhill</v>
          </cell>
          <cell r="D29" t="str">
            <v>Ann</v>
          </cell>
          <cell r="E29">
            <v>0.40999999642372131</v>
          </cell>
          <cell r="F29">
            <v>4345</v>
          </cell>
          <cell r="H29">
            <v>0.05</v>
          </cell>
          <cell r="I29" t="str">
            <v>Yes</v>
          </cell>
          <cell r="L29">
            <v>15</v>
          </cell>
        </row>
        <row r="30">
          <cell r="B30" t="str">
            <v>AAY</v>
          </cell>
          <cell r="C30" t="str">
            <v>Grewcock</v>
          </cell>
          <cell r="D30" t="str">
            <v>Christine</v>
          </cell>
          <cell r="E30">
            <v>0.82999998331069946</v>
          </cell>
          <cell r="F30">
            <v>11295</v>
          </cell>
          <cell r="L30">
            <v>30</v>
          </cell>
        </row>
        <row r="31">
          <cell r="B31" t="str">
            <v>AAY</v>
          </cell>
          <cell r="C31" t="str">
            <v>Griffiths</v>
          </cell>
          <cell r="D31" t="str">
            <v>Oscar</v>
          </cell>
          <cell r="E31">
            <v>1</v>
          </cell>
          <cell r="F31">
            <v>19500</v>
          </cell>
          <cell r="H31">
            <v>0.05</v>
          </cell>
          <cell r="I31" t="str">
            <v>Yes</v>
          </cell>
          <cell r="L31">
            <v>36.25</v>
          </cell>
        </row>
        <row r="32">
          <cell r="B32" t="str">
            <v>AAY</v>
          </cell>
          <cell r="C32" t="str">
            <v>Haines</v>
          </cell>
          <cell r="D32" t="str">
            <v>Emily</v>
          </cell>
          <cell r="E32">
            <v>1</v>
          </cell>
          <cell r="F32">
            <v>9500</v>
          </cell>
          <cell r="L32">
            <v>36.25</v>
          </cell>
        </row>
        <row r="33">
          <cell r="B33" t="str">
            <v>AAY</v>
          </cell>
          <cell r="C33" t="str">
            <v>Hall</v>
          </cell>
          <cell r="D33" t="str">
            <v>Samuel</v>
          </cell>
          <cell r="E33">
            <v>1</v>
          </cell>
          <cell r="F33">
            <v>10000</v>
          </cell>
          <cell r="L33">
            <v>36.25</v>
          </cell>
        </row>
        <row r="34">
          <cell r="B34" t="str">
            <v>AAY</v>
          </cell>
          <cell r="C34" t="str">
            <v>Hamlett</v>
          </cell>
          <cell r="D34" t="str">
            <v>Suzanne</v>
          </cell>
          <cell r="E34">
            <v>0.55000001192092896</v>
          </cell>
          <cell r="F34">
            <v>5793</v>
          </cell>
          <cell r="H34">
            <v>0.05</v>
          </cell>
          <cell r="I34" t="str">
            <v>Yes</v>
          </cell>
          <cell r="L34">
            <v>20</v>
          </cell>
        </row>
        <row r="35">
          <cell r="B35" t="str">
            <v>AAY</v>
          </cell>
          <cell r="C35" t="str">
            <v>Handford</v>
          </cell>
          <cell r="D35" t="str">
            <v>Georgina</v>
          </cell>
          <cell r="E35">
            <v>1</v>
          </cell>
          <cell r="F35">
            <v>10000</v>
          </cell>
          <cell r="H35">
            <v>0.05</v>
          </cell>
          <cell r="I35" t="str">
            <v>Yes</v>
          </cell>
          <cell r="L35">
            <v>36.25</v>
          </cell>
        </row>
        <row r="36">
          <cell r="B36" t="str">
            <v>AAY</v>
          </cell>
          <cell r="C36" t="str">
            <v>Hartless</v>
          </cell>
          <cell r="D36" t="str">
            <v>Deborah</v>
          </cell>
          <cell r="E36">
            <v>1</v>
          </cell>
          <cell r="F36">
            <v>10000</v>
          </cell>
          <cell r="H36">
            <v>0.05</v>
          </cell>
          <cell r="I36" t="str">
            <v>Yes</v>
          </cell>
          <cell r="L36">
            <v>36.25</v>
          </cell>
        </row>
        <row r="37">
          <cell r="B37" t="str">
            <v>AAY</v>
          </cell>
          <cell r="C37" t="str">
            <v>Healey</v>
          </cell>
          <cell r="D37" t="str">
            <v>Jenifer</v>
          </cell>
          <cell r="E37">
            <v>1</v>
          </cell>
          <cell r="F37">
            <v>10000</v>
          </cell>
          <cell r="H37">
            <v>0.05</v>
          </cell>
          <cell r="I37" t="str">
            <v>Yes</v>
          </cell>
          <cell r="L37">
            <v>36.25</v>
          </cell>
        </row>
        <row r="38">
          <cell r="B38" t="str">
            <v>AAY</v>
          </cell>
          <cell r="C38" t="str">
            <v>Heeley</v>
          </cell>
          <cell r="D38" t="str">
            <v>Gina</v>
          </cell>
          <cell r="E38">
            <v>1</v>
          </cell>
          <cell r="F38">
            <v>10000</v>
          </cell>
          <cell r="L38">
            <v>36.25</v>
          </cell>
        </row>
        <row r="39">
          <cell r="B39" t="str">
            <v>AAY</v>
          </cell>
          <cell r="C39" t="str">
            <v>Hession</v>
          </cell>
          <cell r="D39" t="str">
            <v>Richard</v>
          </cell>
          <cell r="E39">
            <v>1</v>
          </cell>
          <cell r="F39">
            <v>9500</v>
          </cell>
          <cell r="L39">
            <v>36.25</v>
          </cell>
        </row>
        <row r="40">
          <cell r="B40" t="str">
            <v>AAY</v>
          </cell>
          <cell r="C40" t="str">
            <v>Hewitt</v>
          </cell>
          <cell r="D40" t="str">
            <v>Richard</v>
          </cell>
          <cell r="E40">
            <v>1</v>
          </cell>
          <cell r="F40">
            <v>10000</v>
          </cell>
          <cell r="H40">
            <v>0.05</v>
          </cell>
          <cell r="I40" t="str">
            <v>Yes</v>
          </cell>
          <cell r="L40">
            <v>36.25</v>
          </cell>
        </row>
        <row r="41">
          <cell r="B41" t="str">
            <v>AAY</v>
          </cell>
          <cell r="C41" t="str">
            <v>Hiatt</v>
          </cell>
          <cell r="D41" t="str">
            <v>Carrie</v>
          </cell>
          <cell r="E41">
            <v>1</v>
          </cell>
          <cell r="F41">
            <v>10000</v>
          </cell>
          <cell r="H41">
            <v>0.05</v>
          </cell>
          <cell r="I41" t="str">
            <v>Yes</v>
          </cell>
          <cell r="L41">
            <v>36.25</v>
          </cell>
        </row>
        <row r="42">
          <cell r="B42" t="str">
            <v>AAY</v>
          </cell>
          <cell r="C42" t="str">
            <v>Hill</v>
          </cell>
          <cell r="D42" t="str">
            <v>Amanda</v>
          </cell>
          <cell r="E42">
            <v>1</v>
          </cell>
          <cell r="F42">
            <v>10000</v>
          </cell>
          <cell r="H42">
            <v>0.05</v>
          </cell>
          <cell r="I42" t="str">
            <v>Yes</v>
          </cell>
          <cell r="L42">
            <v>36.25</v>
          </cell>
        </row>
        <row r="43">
          <cell r="B43" t="str">
            <v>AAY</v>
          </cell>
          <cell r="C43" t="str">
            <v>Hill</v>
          </cell>
          <cell r="D43" t="str">
            <v>Mattew</v>
          </cell>
          <cell r="E43">
            <v>1</v>
          </cell>
          <cell r="F43">
            <v>10000</v>
          </cell>
          <cell r="H43">
            <v>0.05</v>
          </cell>
          <cell r="I43" t="str">
            <v>Yes</v>
          </cell>
          <cell r="L43">
            <v>36.25</v>
          </cell>
        </row>
        <row r="44">
          <cell r="B44" t="str">
            <v>AAY</v>
          </cell>
          <cell r="C44" t="str">
            <v>Hollinshead</v>
          </cell>
          <cell r="D44" t="str">
            <v>Paula</v>
          </cell>
          <cell r="E44">
            <v>0.55000001192092896</v>
          </cell>
          <cell r="F44">
            <v>5523</v>
          </cell>
          <cell r="L44">
            <v>20</v>
          </cell>
        </row>
        <row r="45">
          <cell r="B45" t="str">
            <v>AAY</v>
          </cell>
          <cell r="C45" t="str">
            <v>Ison</v>
          </cell>
          <cell r="D45" t="str">
            <v>Kirsty</v>
          </cell>
          <cell r="E45">
            <v>1</v>
          </cell>
          <cell r="F45">
            <v>10000</v>
          </cell>
          <cell r="L45">
            <v>36.25</v>
          </cell>
        </row>
        <row r="46">
          <cell r="B46" t="str">
            <v>AAY</v>
          </cell>
          <cell r="C46" t="str">
            <v>Jandu</v>
          </cell>
          <cell r="D46" t="str">
            <v>Bhupinder</v>
          </cell>
          <cell r="E46">
            <v>1</v>
          </cell>
          <cell r="F46">
            <v>10000</v>
          </cell>
          <cell r="H46">
            <v>0.05</v>
          </cell>
          <cell r="I46" t="str">
            <v>Yes</v>
          </cell>
          <cell r="L46">
            <v>36.25</v>
          </cell>
        </row>
        <row r="47">
          <cell r="B47" t="str">
            <v>AAY</v>
          </cell>
          <cell r="C47" t="str">
            <v>Johal</v>
          </cell>
          <cell r="D47" t="str">
            <v>Harpal</v>
          </cell>
          <cell r="E47">
            <v>1</v>
          </cell>
          <cell r="F47">
            <v>9500</v>
          </cell>
          <cell r="H47">
            <v>0.05</v>
          </cell>
          <cell r="I47" t="str">
            <v>Yes</v>
          </cell>
          <cell r="L47">
            <v>36.25</v>
          </cell>
        </row>
        <row r="48">
          <cell r="B48" t="str">
            <v>AAY</v>
          </cell>
          <cell r="C48" t="str">
            <v>Kelly</v>
          </cell>
          <cell r="D48" t="str">
            <v>Susan</v>
          </cell>
          <cell r="E48">
            <v>1</v>
          </cell>
          <cell r="F48">
            <v>12650</v>
          </cell>
          <cell r="L48">
            <v>36.25</v>
          </cell>
        </row>
        <row r="49">
          <cell r="B49" t="str">
            <v>AAY</v>
          </cell>
          <cell r="C49" t="str">
            <v>Kinton</v>
          </cell>
          <cell r="D49" t="str">
            <v>Silvana</v>
          </cell>
          <cell r="E49">
            <v>1</v>
          </cell>
          <cell r="F49">
            <v>10000</v>
          </cell>
          <cell r="H49">
            <v>0.05</v>
          </cell>
          <cell r="I49" t="str">
            <v>Yes</v>
          </cell>
          <cell r="L49">
            <v>36.25</v>
          </cell>
        </row>
        <row r="50">
          <cell r="B50" t="str">
            <v>AAY</v>
          </cell>
          <cell r="C50" t="str">
            <v>Lakin</v>
          </cell>
          <cell r="D50" t="str">
            <v>Andrew</v>
          </cell>
          <cell r="E50">
            <v>1</v>
          </cell>
          <cell r="F50">
            <v>10000</v>
          </cell>
          <cell r="H50">
            <v>0.05</v>
          </cell>
          <cell r="I50" t="str">
            <v>Yes</v>
          </cell>
          <cell r="L50">
            <v>36.25</v>
          </cell>
        </row>
        <row r="51">
          <cell r="B51" t="str">
            <v>AAY</v>
          </cell>
          <cell r="C51" t="str">
            <v>Leader</v>
          </cell>
          <cell r="D51" t="str">
            <v>Zoe</v>
          </cell>
          <cell r="E51">
            <v>1</v>
          </cell>
          <cell r="F51">
            <v>13650</v>
          </cell>
          <cell r="H51">
            <v>0.05</v>
          </cell>
          <cell r="I51" t="str">
            <v>Yes</v>
          </cell>
          <cell r="L51">
            <v>36.25</v>
          </cell>
        </row>
        <row r="52">
          <cell r="B52" t="str">
            <v>AAY</v>
          </cell>
          <cell r="C52" t="str">
            <v>Light</v>
          </cell>
          <cell r="D52" t="str">
            <v>Andree</v>
          </cell>
          <cell r="E52">
            <v>1</v>
          </cell>
          <cell r="F52">
            <v>10000</v>
          </cell>
          <cell r="H52">
            <v>0.05</v>
          </cell>
          <cell r="I52" t="str">
            <v>Yes</v>
          </cell>
          <cell r="L52">
            <v>36.25</v>
          </cell>
        </row>
        <row r="53">
          <cell r="B53" t="str">
            <v>AAY</v>
          </cell>
          <cell r="C53" t="str">
            <v>Lincoln</v>
          </cell>
          <cell r="D53" t="str">
            <v>Carol</v>
          </cell>
          <cell r="E53">
            <v>1</v>
          </cell>
          <cell r="F53">
            <v>10000</v>
          </cell>
          <cell r="H53">
            <v>0.05</v>
          </cell>
          <cell r="I53" t="str">
            <v>Yes</v>
          </cell>
          <cell r="L53">
            <v>36.25</v>
          </cell>
        </row>
        <row r="54">
          <cell r="B54" t="str">
            <v>AAY</v>
          </cell>
          <cell r="C54" t="str">
            <v>Little</v>
          </cell>
          <cell r="D54" t="str">
            <v>Margaret</v>
          </cell>
          <cell r="E54">
            <v>1</v>
          </cell>
          <cell r="F54">
            <v>10000</v>
          </cell>
          <cell r="L54">
            <v>36.25</v>
          </cell>
        </row>
        <row r="55">
          <cell r="B55" t="str">
            <v>AAY</v>
          </cell>
          <cell r="C55" t="str">
            <v>Lloyd</v>
          </cell>
          <cell r="D55" t="str">
            <v>Kelly</v>
          </cell>
          <cell r="E55">
            <v>1</v>
          </cell>
          <cell r="F55">
            <v>10000</v>
          </cell>
          <cell r="H55">
            <v>0.05</v>
          </cell>
          <cell r="I55" t="str">
            <v>Yes</v>
          </cell>
          <cell r="L55">
            <v>36.25</v>
          </cell>
        </row>
        <row r="56">
          <cell r="B56" t="str">
            <v>AAY</v>
          </cell>
          <cell r="C56" t="str">
            <v>Mason</v>
          </cell>
          <cell r="D56" t="str">
            <v>Lindsey</v>
          </cell>
          <cell r="E56">
            <v>1</v>
          </cell>
          <cell r="F56">
            <v>10500</v>
          </cell>
          <cell r="L56">
            <v>36.25</v>
          </cell>
        </row>
        <row r="57">
          <cell r="B57" t="str">
            <v>AAY</v>
          </cell>
          <cell r="C57" t="str">
            <v>Matthews</v>
          </cell>
          <cell r="D57" t="str">
            <v>Claire</v>
          </cell>
          <cell r="E57">
            <v>0.55000001192092896</v>
          </cell>
          <cell r="F57">
            <v>5793</v>
          </cell>
          <cell r="H57">
            <v>0.05</v>
          </cell>
          <cell r="I57" t="str">
            <v>Yes</v>
          </cell>
          <cell r="L57">
            <v>20</v>
          </cell>
        </row>
        <row r="58">
          <cell r="B58" t="str">
            <v>AAY</v>
          </cell>
          <cell r="C58" t="str">
            <v>McDonald</v>
          </cell>
          <cell r="D58" t="str">
            <v>Janet</v>
          </cell>
          <cell r="E58">
            <v>1</v>
          </cell>
          <cell r="F58">
            <v>10500</v>
          </cell>
          <cell r="L58">
            <v>36.25</v>
          </cell>
        </row>
        <row r="59">
          <cell r="B59" t="str">
            <v>AAY</v>
          </cell>
          <cell r="C59" t="str">
            <v>Meggiato</v>
          </cell>
          <cell r="D59" t="str">
            <v>Michael</v>
          </cell>
          <cell r="E59">
            <v>1</v>
          </cell>
          <cell r="F59">
            <v>10000</v>
          </cell>
          <cell r="H59">
            <v>0.05</v>
          </cell>
          <cell r="I59" t="str">
            <v>Yes</v>
          </cell>
          <cell r="L59">
            <v>36.25</v>
          </cell>
        </row>
        <row r="60">
          <cell r="B60" t="str">
            <v>AAY</v>
          </cell>
          <cell r="C60" t="str">
            <v>Mifsud</v>
          </cell>
          <cell r="D60" t="str">
            <v>Rachel</v>
          </cell>
          <cell r="E60">
            <v>1</v>
          </cell>
          <cell r="F60">
            <v>10000</v>
          </cell>
          <cell r="L60">
            <v>36.25</v>
          </cell>
        </row>
        <row r="61">
          <cell r="B61" t="str">
            <v>AAY</v>
          </cell>
          <cell r="C61" t="str">
            <v>Mullis</v>
          </cell>
          <cell r="D61" t="str">
            <v>Patrick</v>
          </cell>
          <cell r="E61">
            <v>1</v>
          </cell>
          <cell r="F61">
            <v>10000</v>
          </cell>
          <cell r="H61">
            <v>0.05</v>
          </cell>
          <cell r="I61" t="str">
            <v>Yes</v>
          </cell>
          <cell r="L61">
            <v>36.25</v>
          </cell>
        </row>
        <row r="62">
          <cell r="B62" t="str">
            <v>AAY</v>
          </cell>
          <cell r="C62" t="str">
            <v>Norman</v>
          </cell>
          <cell r="D62" t="str">
            <v>James</v>
          </cell>
          <cell r="E62">
            <v>1</v>
          </cell>
          <cell r="F62">
            <v>9500</v>
          </cell>
          <cell r="L62">
            <v>36.25</v>
          </cell>
        </row>
        <row r="63">
          <cell r="B63" t="str">
            <v>AAY</v>
          </cell>
          <cell r="C63" t="str">
            <v>Oliver</v>
          </cell>
          <cell r="D63" t="str">
            <v>Lynda</v>
          </cell>
          <cell r="E63">
            <v>1</v>
          </cell>
          <cell r="F63">
            <v>9500</v>
          </cell>
          <cell r="L63">
            <v>36.25</v>
          </cell>
        </row>
        <row r="64">
          <cell r="B64" t="str">
            <v>AAY</v>
          </cell>
          <cell r="C64" t="str">
            <v>Palmer</v>
          </cell>
          <cell r="D64" t="str">
            <v>Karen</v>
          </cell>
          <cell r="E64">
            <v>1</v>
          </cell>
          <cell r="F64">
            <v>11240</v>
          </cell>
          <cell r="L64">
            <v>36.25</v>
          </cell>
        </row>
        <row r="65">
          <cell r="B65" t="str">
            <v>AAY</v>
          </cell>
          <cell r="C65" t="str">
            <v>Parish-Ghrairi</v>
          </cell>
          <cell r="D65" t="str">
            <v>Susan</v>
          </cell>
          <cell r="E65">
            <v>0.68999999761581421</v>
          </cell>
          <cell r="F65">
            <v>7241</v>
          </cell>
          <cell r="L65">
            <v>25</v>
          </cell>
        </row>
        <row r="66">
          <cell r="B66" t="str">
            <v>AAY</v>
          </cell>
          <cell r="C66" t="str">
            <v>Parsons</v>
          </cell>
          <cell r="D66" t="str">
            <v>Eve</v>
          </cell>
          <cell r="E66">
            <v>1</v>
          </cell>
          <cell r="F66">
            <v>9500</v>
          </cell>
          <cell r="L66">
            <v>36.25</v>
          </cell>
        </row>
        <row r="67">
          <cell r="B67" t="str">
            <v>AAY</v>
          </cell>
          <cell r="C67" t="str">
            <v>Perrin</v>
          </cell>
          <cell r="D67" t="str">
            <v>Louise</v>
          </cell>
          <cell r="E67">
            <v>1</v>
          </cell>
          <cell r="F67">
            <v>14500</v>
          </cell>
          <cell r="H67">
            <v>0.05</v>
          </cell>
          <cell r="I67" t="str">
            <v>Yes</v>
          </cell>
          <cell r="L67">
            <v>36.25</v>
          </cell>
        </row>
        <row r="68">
          <cell r="B68" t="str">
            <v>AAY</v>
          </cell>
          <cell r="C68" t="str">
            <v>Pierce</v>
          </cell>
          <cell r="D68" t="str">
            <v>Daniel</v>
          </cell>
          <cell r="E68">
            <v>1</v>
          </cell>
          <cell r="F68">
            <v>18000</v>
          </cell>
          <cell r="H68">
            <v>0.05</v>
          </cell>
          <cell r="I68" t="str">
            <v>Yes</v>
          </cell>
          <cell r="L68">
            <v>36.25</v>
          </cell>
        </row>
        <row r="69">
          <cell r="B69" t="str">
            <v>AAY</v>
          </cell>
          <cell r="C69" t="str">
            <v>Pigou</v>
          </cell>
          <cell r="D69" t="str">
            <v>Ellen</v>
          </cell>
          <cell r="E69">
            <v>0.68999999761581421</v>
          </cell>
          <cell r="F69">
            <v>6553</v>
          </cell>
          <cell r="H69">
            <v>0.05</v>
          </cell>
          <cell r="I69" t="str">
            <v>Yes</v>
          </cell>
          <cell r="L69">
            <v>25</v>
          </cell>
        </row>
        <row r="70">
          <cell r="B70" t="str">
            <v>AAY</v>
          </cell>
          <cell r="C70" t="str">
            <v>Pownall</v>
          </cell>
          <cell r="D70" t="str">
            <v>Dawn</v>
          </cell>
          <cell r="E70">
            <v>0.68999999761581421</v>
          </cell>
          <cell r="F70">
            <v>6553</v>
          </cell>
          <cell r="L70">
            <v>25</v>
          </cell>
        </row>
        <row r="71">
          <cell r="B71" t="str">
            <v>AAY</v>
          </cell>
          <cell r="C71" t="str">
            <v>Preston</v>
          </cell>
          <cell r="D71" t="str">
            <v>Gloria</v>
          </cell>
          <cell r="E71">
            <v>0.68999999761581421</v>
          </cell>
          <cell r="F71">
            <v>6903</v>
          </cell>
          <cell r="H71">
            <v>0.05</v>
          </cell>
          <cell r="I71" t="str">
            <v>Yes</v>
          </cell>
          <cell r="L71">
            <v>25</v>
          </cell>
        </row>
        <row r="72">
          <cell r="B72" t="str">
            <v>AAY</v>
          </cell>
          <cell r="C72" t="str">
            <v>Ramji</v>
          </cell>
          <cell r="D72" t="str">
            <v>Hasina</v>
          </cell>
          <cell r="E72">
            <v>1</v>
          </cell>
          <cell r="F72">
            <v>11500</v>
          </cell>
          <cell r="H72">
            <v>0.05</v>
          </cell>
          <cell r="I72" t="str">
            <v>Yes</v>
          </cell>
          <cell r="L72">
            <v>36.25</v>
          </cell>
        </row>
        <row r="73">
          <cell r="B73" t="str">
            <v>AAY</v>
          </cell>
          <cell r="C73" t="str">
            <v>Ratcliffe</v>
          </cell>
          <cell r="D73" t="str">
            <v>Claire</v>
          </cell>
          <cell r="E73">
            <v>1</v>
          </cell>
          <cell r="F73">
            <v>13650</v>
          </cell>
          <cell r="L73">
            <v>36.25</v>
          </cell>
        </row>
        <row r="74">
          <cell r="B74" t="str">
            <v>AAY</v>
          </cell>
          <cell r="C74" t="str">
            <v>Rhodes</v>
          </cell>
          <cell r="D74" t="str">
            <v>Clare</v>
          </cell>
          <cell r="E74">
            <v>1</v>
          </cell>
          <cell r="F74">
            <v>18750</v>
          </cell>
          <cell r="H74">
            <v>0.05</v>
          </cell>
          <cell r="I74" t="str">
            <v>Yes</v>
          </cell>
          <cell r="L74">
            <v>36.25</v>
          </cell>
        </row>
        <row r="75">
          <cell r="B75" t="str">
            <v>AAY</v>
          </cell>
          <cell r="C75" t="str">
            <v>Richardson</v>
          </cell>
          <cell r="D75" t="str">
            <v>Matthew</v>
          </cell>
          <cell r="E75">
            <v>1</v>
          </cell>
          <cell r="F75">
            <v>10000</v>
          </cell>
          <cell r="H75">
            <v>0.05</v>
          </cell>
          <cell r="I75" t="str">
            <v>Yes</v>
          </cell>
          <cell r="L75">
            <v>36.25</v>
          </cell>
        </row>
        <row r="76">
          <cell r="B76" t="str">
            <v>AAY</v>
          </cell>
          <cell r="C76" t="str">
            <v>Richardson</v>
          </cell>
          <cell r="D76" t="str">
            <v>Andrew</v>
          </cell>
          <cell r="E76">
            <v>1</v>
          </cell>
          <cell r="F76">
            <v>9500</v>
          </cell>
          <cell r="L76">
            <v>36.25</v>
          </cell>
        </row>
        <row r="77">
          <cell r="B77" t="str">
            <v>AAY</v>
          </cell>
          <cell r="C77" t="str">
            <v>Ridgway</v>
          </cell>
          <cell r="D77" t="str">
            <v>Alison</v>
          </cell>
          <cell r="E77">
            <v>1</v>
          </cell>
          <cell r="F77">
            <v>10000</v>
          </cell>
          <cell r="H77">
            <v>0.05</v>
          </cell>
          <cell r="I77" t="str">
            <v>Yes</v>
          </cell>
          <cell r="L77">
            <v>36.25</v>
          </cell>
        </row>
        <row r="78">
          <cell r="B78" t="str">
            <v>AAY</v>
          </cell>
          <cell r="C78" t="str">
            <v>Robinson</v>
          </cell>
          <cell r="D78" t="str">
            <v>Anne</v>
          </cell>
          <cell r="E78">
            <v>1</v>
          </cell>
          <cell r="F78">
            <v>10000</v>
          </cell>
          <cell r="H78">
            <v>0.05</v>
          </cell>
          <cell r="I78" t="str">
            <v>Yes</v>
          </cell>
          <cell r="L78">
            <v>36.25</v>
          </cell>
        </row>
        <row r="79">
          <cell r="B79" t="str">
            <v>AAY</v>
          </cell>
          <cell r="C79" t="str">
            <v>Romrig</v>
          </cell>
          <cell r="D79" t="str">
            <v>Naomi</v>
          </cell>
          <cell r="E79">
            <v>1</v>
          </cell>
          <cell r="F79">
            <v>10000</v>
          </cell>
          <cell r="L79">
            <v>36.25</v>
          </cell>
        </row>
        <row r="80">
          <cell r="B80" t="str">
            <v>AAY</v>
          </cell>
          <cell r="C80" t="str">
            <v>Schofield</v>
          </cell>
          <cell r="D80" t="str">
            <v>Eleanor</v>
          </cell>
          <cell r="E80">
            <v>0.40999999642372131</v>
          </cell>
          <cell r="F80">
            <v>4345</v>
          </cell>
          <cell r="L80">
            <v>15</v>
          </cell>
        </row>
        <row r="81">
          <cell r="B81" t="str">
            <v>AAY</v>
          </cell>
          <cell r="C81" t="str">
            <v>Simmons</v>
          </cell>
          <cell r="D81" t="str">
            <v>Kerry</v>
          </cell>
          <cell r="E81">
            <v>0.68999999761581421</v>
          </cell>
          <cell r="F81">
            <v>6553</v>
          </cell>
          <cell r="L81">
            <v>25</v>
          </cell>
        </row>
        <row r="82">
          <cell r="B82" t="str">
            <v>AAY</v>
          </cell>
          <cell r="C82" t="str">
            <v>Sinnott</v>
          </cell>
          <cell r="D82" t="str">
            <v>Patrick</v>
          </cell>
          <cell r="E82">
            <v>1</v>
          </cell>
          <cell r="F82">
            <v>11000</v>
          </cell>
          <cell r="L82">
            <v>36.25</v>
          </cell>
        </row>
        <row r="83">
          <cell r="B83" t="str">
            <v>AAY</v>
          </cell>
          <cell r="C83" t="str">
            <v>Sparrow</v>
          </cell>
          <cell r="D83" t="str">
            <v>Tracey</v>
          </cell>
          <cell r="E83">
            <v>1</v>
          </cell>
          <cell r="F83">
            <v>10000</v>
          </cell>
          <cell r="L83">
            <v>36.25</v>
          </cell>
        </row>
        <row r="84">
          <cell r="B84" t="str">
            <v>AAY</v>
          </cell>
          <cell r="C84" t="str">
            <v>Stretton</v>
          </cell>
          <cell r="D84" t="str">
            <v>Naomi</v>
          </cell>
          <cell r="E84">
            <v>1</v>
          </cell>
          <cell r="F84">
            <v>10000</v>
          </cell>
          <cell r="L84">
            <v>36.25</v>
          </cell>
        </row>
        <row r="85">
          <cell r="B85" t="str">
            <v>AAY</v>
          </cell>
          <cell r="C85" t="str">
            <v>Swinfield</v>
          </cell>
          <cell r="D85" t="str">
            <v>Jamie</v>
          </cell>
          <cell r="E85">
            <v>1</v>
          </cell>
          <cell r="F85">
            <v>10000</v>
          </cell>
          <cell r="L85">
            <v>36.25</v>
          </cell>
        </row>
        <row r="86">
          <cell r="B86" t="str">
            <v>AAY</v>
          </cell>
          <cell r="C86" t="str">
            <v>Tadman</v>
          </cell>
          <cell r="D86" t="str">
            <v>Eric</v>
          </cell>
          <cell r="E86">
            <v>1</v>
          </cell>
          <cell r="F86">
            <v>31314</v>
          </cell>
          <cell r="H86">
            <v>0.05</v>
          </cell>
          <cell r="I86" t="str">
            <v>Yes</v>
          </cell>
          <cell r="J86" t="str">
            <v>Yes</v>
          </cell>
          <cell r="L86">
            <v>36.25</v>
          </cell>
        </row>
        <row r="87">
          <cell r="B87" t="str">
            <v>AAY</v>
          </cell>
          <cell r="C87" t="str">
            <v>Tansey</v>
          </cell>
          <cell r="D87" t="str">
            <v>Margaret</v>
          </cell>
          <cell r="E87">
            <v>1</v>
          </cell>
          <cell r="F87">
            <v>9500</v>
          </cell>
          <cell r="L87">
            <v>36.25</v>
          </cell>
        </row>
        <row r="88">
          <cell r="B88" t="str">
            <v>AAY</v>
          </cell>
          <cell r="C88" t="str">
            <v>Todd</v>
          </cell>
          <cell r="D88" t="str">
            <v>Lindsey</v>
          </cell>
          <cell r="E88">
            <v>1</v>
          </cell>
          <cell r="F88">
            <v>10000</v>
          </cell>
          <cell r="H88">
            <v>0.05</v>
          </cell>
          <cell r="I88" t="str">
            <v>Yes</v>
          </cell>
          <cell r="L88">
            <v>36.25</v>
          </cell>
        </row>
        <row r="89">
          <cell r="B89" t="str">
            <v>AAY</v>
          </cell>
          <cell r="C89" t="str">
            <v>Toone-Ginnette</v>
          </cell>
          <cell r="D89" t="str">
            <v>Dora</v>
          </cell>
          <cell r="E89">
            <v>0.68999999761581421</v>
          </cell>
          <cell r="F89">
            <v>6903</v>
          </cell>
          <cell r="L89">
            <v>25</v>
          </cell>
        </row>
        <row r="90">
          <cell r="B90" t="str">
            <v>AAY</v>
          </cell>
          <cell r="C90" t="str">
            <v>Urquhart</v>
          </cell>
          <cell r="D90" t="str">
            <v>Alison</v>
          </cell>
          <cell r="E90">
            <v>1</v>
          </cell>
          <cell r="F90">
            <v>13000</v>
          </cell>
          <cell r="H90">
            <v>0.05</v>
          </cell>
          <cell r="I90" t="str">
            <v>Yes</v>
          </cell>
          <cell r="L90">
            <v>36.25</v>
          </cell>
        </row>
        <row r="91">
          <cell r="B91" t="str">
            <v>AAY</v>
          </cell>
          <cell r="C91" t="str">
            <v>Warmington</v>
          </cell>
          <cell r="D91" t="str">
            <v>Darren</v>
          </cell>
          <cell r="E91">
            <v>1</v>
          </cell>
          <cell r="F91">
            <v>10000</v>
          </cell>
          <cell r="L91">
            <v>36.25</v>
          </cell>
        </row>
        <row r="92">
          <cell r="B92" t="str">
            <v>AAY</v>
          </cell>
          <cell r="C92" t="str">
            <v>Welch</v>
          </cell>
          <cell r="D92" t="str">
            <v>Mandy</v>
          </cell>
          <cell r="E92">
            <v>1</v>
          </cell>
          <cell r="F92">
            <v>10000</v>
          </cell>
          <cell r="H92">
            <v>0.05</v>
          </cell>
          <cell r="I92" t="str">
            <v>Yes</v>
          </cell>
          <cell r="L92">
            <v>36.25</v>
          </cell>
        </row>
        <row r="93">
          <cell r="B93" t="str">
            <v>AAY</v>
          </cell>
          <cell r="C93" t="str">
            <v>West</v>
          </cell>
          <cell r="D93" t="str">
            <v>Kirstie</v>
          </cell>
          <cell r="E93">
            <v>1</v>
          </cell>
          <cell r="F93">
            <v>10000</v>
          </cell>
          <cell r="L93">
            <v>36.25</v>
          </cell>
        </row>
        <row r="94">
          <cell r="B94" t="str">
            <v>ABP</v>
          </cell>
          <cell r="C94" t="str">
            <v>Andersen</v>
          </cell>
          <cell r="D94" t="str">
            <v>Bruno</v>
          </cell>
          <cell r="E94">
            <v>1</v>
          </cell>
          <cell r="F94">
            <v>13500</v>
          </cell>
          <cell r="L94">
            <v>36.25</v>
          </cell>
        </row>
        <row r="95">
          <cell r="B95" t="str">
            <v>ABP</v>
          </cell>
          <cell r="C95" t="str">
            <v>Anthony</v>
          </cell>
          <cell r="D95" t="str">
            <v>Pramesh</v>
          </cell>
          <cell r="E95">
            <v>1</v>
          </cell>
          <cell r="F95">
            <v>10500</v>
          </cell>
          <cell r="L95">
            <v>36.25</v>
          </cell>
        </row>
        <row r="96">
          <cell r="B96" t="str">
            <v>ABP</v>
          </cell>
          <cell r="C96" t="str">
            <v>Atli</v>
          </cell>
          <cell r="D96" t="str">
            <v>Kemal</v>
          </cell>
          <cell r="E96">
            <v>1</v>
          </cell>
          <cell r="F96">
            <v>16300</v>
          </cell>
          <cell r="H96">
            <v>0.05</v>
          </cell>
          <cell r="I96" t="str">
            <v>Yes</v>
          </cell>
          <cell r="L96">
            <v>36.25</v>
          </cell>
        </row>
        <row r="97">
          <cell r="B97" t="str">
            <v>ABP</v>
          </cell>
          <cell r="C97" t="str">
            <v>Bassotti</v>
          </cell>
          <cell r="D97" t="str">
            <v>Noor</v>
          </cell>
          <cell r="E97">
            <v>1</v>
          </cell>
          <cell r="F97">
            <v>13500</v>
          </cell>
          <cell r="L97">
            <v>36.25</v>
          </cell>
        </row>
        <row r="98">
          <cell r="B98" t="str">
            <v>ABP</v>
          </cell>
          <cell r="C98" t="str">
            <v>Blunt *</v>
          </cell>
          <cell r="D98" t="str">
            <v>Stuart</v>
          </cell>
          <cell r="E98">
            <v>1</v>
          </cell>
          <cell r="F98">
            <v>15000</v>
          </cell>
          <cell r="H98">
            <v>0.05</v>
          </cell>
          <cell r="I98" t="str">
            <v>Yes</v>
          </cell>
          <cell r="L98">
            <v>36.25</v>
          </cell>
        </row>
        <row r="99">
          <cell r="B99" t="str">
            <v>ABP</v>
          </cell>
          <cell r="C99" t="str">
            <v>Bonass</v>
          </cell>
          <cell r="D99" t="str">
            <v>Helen</v>
          </cell>
          <cell r="E99">
            <v>1</v>
          </cell>
          <cell r="F99">
            <v>16000</v>
          </cell>
          <cell r="H99">
            <v>0.05</v>
          </cell>
          <cell r="I99" t="str">
            <v>Yes</v>
          </cell>
          <cell r="L99">
            <v>36.25</v>
          </cell>
        </row>
        <row r="100">
          <cell r="B100" t="str">
            <v>ABP</v>
          </cell>
          <cell r="C100" t="str">
            <v>Bowdler</v>
          </cell>
          <cell r="D100" t="str">
            <v>Stuart</v>
          </cell>
          <cell r="E100">
            <v>1</v>
          </cell>
          <cell r="F100">
            <v>13500</v>
          </cell>
          <cell r="L100">
            <v>36.25</v>
          </cell>
        </row>
        <row r="101">
          <cell r="B101" t="str">
            <v>ABP</v>
          </cell>
          <cell r="C101" t="str">
            <v>Bull</v>
          </cell>
          <cell r="D101" t="str">
            <v>David</v>
          </cell>
          <cell r="E101">
            <v>1</v>
          </cell>
          <cell r="F101">
            <v>16000</v>
          </cell>
          <cell r="L101">
            <v>36.25</v>
          </cell>
        </row>
        <row r="102">
          <cell r="B102" t="str">
            <v>ABP</v>
          </cell>
          <cell r="C102" t="str">
            <v>Chappell</v>
          </cell>
          <cell r="D102" t="str">
            <v>John</v>
          </cell>
          <cell r="E102">
            <v>1</v>
          </cell>
          <cell r="F102">
            <v>13300</v>
          </cell>
          <cell r="H102">
            <v>0.05</v>
          </cell>
          <cell r="I102" t="str">
            <v>Yes</v>
          </cell>
          <cell r="L102">
            <v>36.25</v>
          </cell>
        </row>
        <row r="103">
          <cell r="B103" t="str">
            <v>ABP</v>
          </cell>
          <cell r="C103" t="str">
            <v>Christensen</v>
          </cell>
          <cell r="D103" t="str">
            <v>Marie Louise</v>
          </cell>
          <cell r="E103">
            <v>1</v>
          </cell>
          <cell r="F103">
            <v>14600</v>
          </cell>
          <cell r="L103">
            <v>36.25</v>
          </cell>
        </row>
        <row r="104">
          <cell r="B104" t="str">
            <v>ABP</v>
          </cell>
          <cell r="C104" t="str">
            <v>Clifton</v>
          </cell>
          <cell r="D104" t="str">
            <v>Demetri</v>
          </cell>
          <cell r="E104">
            <v>1</v>
          </cell>
          <cell r="F104">
            <v>18820</v>
          </cell>
          <cell r="H104">
            <v>0.05</v>
          </cell>
          <cell r="I104" t="str">
            <v>Yes</v>
          </cell>
          <cell r="L104">
            <v>36.25</v>
          </cell>
        </row>
        <row r="105">
          <cell r="B105" t="str">
            <v>ABP</v>
          </cell>
          <cell r="C105" t="str">
            <v>Cooke</v>
          </cell>
          <cell r="D105" t="str">
            <v>Montse</v>
          </cell>
          <cell r="E105">
            <v>1</v>
          </cell>
          <cell r="F105">
            <v>13300</v>
          </cell>
          <cell r="L105">
            <v>36.25</v>
          </cell>
        </row>
        <row r="106">
          <cell r="B106" t="str">
            <v>ABP</v>
          </cell>
          <cell r="C106" t="str">
            <v>Dempsey</v>
          </cell>
          <cell r="D106" t="str">
            <v>Emma</v>
          </cell>
          <cell r="E106">
            <v>1</v>
          </cell>
          <cell r="F106">
            <v>10000</v>
          </cell>
          <cell r="L106">
            <v>36.25</v>
          </cell>
        </row>
        <row r="107">
          <cell r="B107" t="str">
            <v>ABP</v>
          </cell>
          <cell r="C107" t="str">
            <v>Diaz</v>
          </cell>
          <cell r="D107" t="str">
            <v>Maria</v>
          </cell>
          <cell r="E107">
            <v>1</v>
          </cell>
          <cell r="F107">
            <v>14000</v>
          </cell>
          <cell r="H107">
            <v>0.05</v>
          </cell>
          <cell r="I107" t="str">
            <v>Yes</v>
          </cell>
          <cell r="L107">
            <v>36.25</v>
          </cell>
        </row>
        <row r="108">
          <cell r="B108" t="str">
            <v>ABP</v>
          </cell>
          <cell r="C108" t="str">
            <v>Dorey</v>
          </cell>
          <cell r="D108" t="str">
            <v>Gillian</v>
          </cell>
          <cell r="E108">
            <v>1</v>
          </cell>
          <cell r="F108">
            <v>27959</v>
          </cell>
          <cell r="H108">
            <v>0.05</v>
          </cell>
          <cell r="I108" t="str">
            <v>Yes</v>
          </cell>
          <cell r="L108">
            <v>36.25</v>
          </cell>
        </row>
        <row r="109">
          <cell r="B109" t="str">
            <v>ABP</v>
          </cell>
          <cell r="C109" t="str">
            <v>Drinkwater</v>
          </cell>
          <cell r="D109" t="str">
            <v>Samantha</v>
          </cell>
          <cell r="E109">
            <v>1</v>
          </cell>
          <cell r="F109">
            <v>14000</v>
          </cell>
          <cell r="H109">
            <v>0.05</v>
          </cell>
          <cell r="I109" t="str">
            <v>Yes</v>
          </cell>
          <cell r="L109">
            <v>36.25</v>
          </cell>
        </row>
        <row r="110">
          <cell r="B110" t="str">
            <v>ABP</v>
          </cell>
          <cell r="C110" t="str">
            <v>Ellis</v>
          </cell>
          <cell r="D110" t="str">
            <v>Valerie</v>
          </cell>
          <cell r="E110">
            <v>1</v>
          </cell>
          <cell r="F110">
            <v>21580</v>
          </cell>
          <cell r="H110">
            <v>0.05</v>
          </cell>
          <cell r="I110" t="str">
            <v>Yes</v>
          </cell>
          <cell r="L110">
            <v>36.25</v>
          </cell>
        </row>
        <row r="111">
          <cell r="B111" t="str">
            <v>ABP</v>
          </cell>
          <cell r="C111" t="str">
            <v>Gaule</v>
          </cell>
          <cell r="D111" t="str">
            <v>Juliette</v>
          </cell>
          <cell r="E111">
            <v>1</v>
          </cell>
          <cell r="F111">
            <v>11000</v>
          </cell>
          <cell r="L111">
            <v>36.25</v>
          </cell>
        </row>
        <row r="112">
          <cell r="B112" t="str">
            <v>ABP</v>
          </cell>
          <cell r="C112" t="str">
            <v>Hughes</v>
          </cell>
          <cell r="D112" t="str">
            <v>Aidan</v>
          </cell>
          <cell r="E112">
            <v>1</v>
          </cell>
          <cell r="F112">
            <v>13900</v>
          </cell>
          <cell r="H112">
            <v>0.05</v>
          </cell>
          <cell r="I112" t="str">
            <v>Yes</v>
          </cell>
          <cell r="L112">
            <v>36.25</v>
          </cell>
        </row>
        <row r="113">
          <cell r="B113" t="str">
            <v>ABP</v>
          </cell>
          <cell r="C113" t="str">
            <v>Hunter</v>
          </cell>
          <cell r="D113" t="str">
            <v>Ena</v>
          </cell>
          <cell r="E113">
            <v>1</v>
          </cell>
          <cell r="F113">
            <v>14000</v>
          </cell>
          <cell r="H113">
            <v>0.05</v>
          </cell>
          <cell r="I113" t="str">
            <v>Yes</v>
          </cell>
          <cell r="L113">
            <v>36.25</v>
          </cell>
        </row>
        <row r="114">
          <cell r="B114" t="str">
            <v>ABP</v>
          </cell>
          <cell r="C114" t="str">
            <v>Jackson</v>
          </cell>
          <cell r="D114" t="str">
            <v>Darren</v>
          </cell>
          <cell r="E114">
            <v>1</v>
          </cell>
          <cell r="F114">
            <v>10000</v>
          </cell>
          <cell r="L114">
            <v>36.25</v>
          </cell>
        </row>
        <row r="115">
          <cell r="B115" t="str">
            <v>ABP</v>
          </cell>
          <cell r="C115" t="str">
            <v>Karpal</v>
          </cell>
          <cell r="D115" t="str">
            <v>Corinne</v>
          </cell>
          <cell r="E115">
            <v>1</v>
          </cell>
          <cell r="F115">
            <v>14400</v>
          </cell>
          <cell r="H115">
            <v>0.05</v>
          </cell>
          <cell r="I115" t="str">
            <v>Yes</v>
          </cell>
          <cell r="L115">
            <v>36.25</v>
          </cell>
        </row>
        <row r="116">
          <cell r="B116" t="str">
            <v>ABP</v>
          </cell>
          <cell r="C116" t="str">
            <v>Klimek</v>
          </cell>
          <cell r="D116" t="str">
            <v>Andrew</v>
          </cell>
          <cell r="E116">
            <v>1</v>
          </cell>
          <cell r="F116">
            <v>14000</v>
          </cell>
          <cell r="L116">
            <v>36.25</v>
          </cell>
        </row>
        <row r="117">
          <cell r="B117" t="str">
            <v>ABP</v>
          </cell>
          <cell r="C117" t="str">
            <v>Lane</v>
          </cell>
          <cell r="D117" t="str">
            <v>Joanna</v>
          </cell>
          <cell r="E117">
            <v>1</v>
          </cell>
          <cell r="F117">
            <v>16000</v>
          </cell>
          <cell r="L117">
            <v>36.25</v>
          </cell>
        </row>
        <row r="118">
          <cell r="B118" t="str">
            <v>ABP</v>
          </cell>
          <cell r="C118" t="str">
            <v>Matthews</v>
          </cell>
          <cell r="D118" t="str">
            <v>Laura</v>
          </cell>
          <cell r="E118">
            <v>1</v>
          </cell>
          <cell r="F118">
            <v>13000</v>
          </cell>
          <cell r="L118">
            <v>36.25</v>
          </cell>
        </row>
        <row r="119">
          <cell r="B119" t="str">
            <v>ABP</v>
          </cell>
          <cell r="C119" t="str">
            <v>Mayo</v>
          </cell>
          <cell r="D119" t="str">
            <v>Maria</v>
          </cell>
          <cell r="E119">
            <v>1</v>
          </cell>
          <cell r="F119">
            <v>13000</v>
          </cell>
          <cell r="L119">
            <v>36.25</v>
          </cell>
        </row>
        <row r="120">
          <cell r="B120" t="str">
            <v>ABP</v>
          </cell>
          <cell r="C120" t="str">
            <v>Muggridge</v>
          </cell>
          <cell r="D120" t="str">
            <v>Daniel</v>
          </cell>
          <cell r="E120">
            <v>1</v>
          </cell>
          <cell r="F120">
            <v>14000</v>
          </cell>
          <cell r="L120">
            <v>36.25</v>
          </cell>
        </row>
        <row r="121">
          <cell r="B121" t="str">
            <v>ABP</v>
          </cell>
          <cell r="C121" t="str">
            <v>Pietens</v>
          </cell>
          <cell r="D121" t="str">
            <v>Connie</v>
          </cell>
          <cell r="E121">
            <v>1</v>
          </cell>
          <cell r="F121">
            <v>13800</v>
          </cell>
          <cell r="L121">
            <v>36.25</v>
          </cell>
        </row>
        <row r="122">
          <cell r="B122" t="str">
            <v>ABP</v>
          </cell>
          <cell r="C122" t="str">
            <v>Robertson</v>
          </cell>
          <cell r="D122" t="str">
            <v>Natalie</v>
          </cell>
          <cell r="E122">
            <v>1</v>
          </cell>
          <cell r="F122">
            <v>13000</v>
          </cell>
          <cell r="L122">
            <v>36.25</v>
          </cell>
        </row>
        <row r="123">
          <cell r="B123" t="str">
            <v>ABP</v>
          </cell>
          <cell r="C123" t="str">
            <v>Solomon</v>
          </cell>
          <cell r="D123" t="str">
            <v>Sharon</v>
          </cell>
          <cell r="E123">
            <v>1</v>
          </cell>
          <cell r="F123">
            <v>13500</v>
          </cell>
          <cell r="L123">
            <v>36.25</v>
          </cell>
        </row>
        <row r="124">
          <cell r="B124" t="str">
            <v>ABP</v>
          </cell>
          <cell r="C124" t="str">
            <v>Staples</v>
          </cell>
          <cell r="D124" t="str">
            <v>Rachel</v>
          </cell>
          <cell r="E124">
            <v>1</v>
          </cell>
          <cell r="F124">
            <v>19030</v>
          </cell>
          <cell r="H124">
            <v>0.05</v>
          </cell>
          <cell r="I124" t="str">
            <v>Yes</v>
          </cell>
          <cell r="L124">
            <v>36.25</v>
          </cell>
        </row>
        <row r="125">
          <cell r="B125" t="str">
            <v>ABP</v>
          </cell>
          <cell r="C125" t="str">
            <v>Staples</v>
          </cell>
          <cell r="D125" t="str">
            <v>John</v>
          </cell>
          <cell r="E125">
            <v>1</v>
          </cell>
          <cell r="F125">
            <v>16300</v>
          </cell>
          <cell r="H125">
            <v>0.05</v>
          </cell>
          <cell r="I125" t="str">
            <v>Yes</v>
          </cell>
          <cell r="L125">
            <v>36.25</v>
          </cell>
        </row>
        <row r="126">
          <cell r="B126" t="str">
            <v>ABP</v>
          </cell>
          <cell r="C126" t="str">
            <v>Wegener</v>
          </cell>
          <cell r="D126" t="str">
            <v>Sigrid</v>
          </cell>
          <cell r="E126">
            <v>1</v>
          </cell>
          <cell r="F126">
            <v>13350</v>
          </cell>
          <cell r="L126">
            <v>36.25</v>
          </cell>
        </row>
        <row r="127">
          <cell r="B127" t="str">
            <v>ABP</v>
          </cell>
          <cell r="C127" t="str">
            <v>Williams</v>
          </cell>
          <cell r="D127" t="str">
            <v>Sian</v>
          </cell>
          <cell r="E127">
            <v>1</v>
          </cell>
          <cell r="F127">
            <v>13800</v>
          </cell>
          <cell r="L127">
            <v>36.25</v>
          </cell>
        </row>
        <row r="128">
          <cell r="B128" t="str">
            <v>AGP</v>
          </cell>
          <cell r="C128" t="str">
            <v>Burns</v>
          </cell>
          <cell r="D128" t="str">
            <v>Joanna</v>
          </cell>
          <cell r="E128">
            <v>1</v>
          </cell>
          <cell r="F128">
            <v>13866</v>
          </cell>
          <cell r="L128">
            <v>36.25</v>
          </cell>
        </row>
        <row r="129">
          <cell r="B129" t="str">
            <v>AGP</v>
          </cell>
          <cell r="C129" t="str">
            <v>Callow</v>
          </cell>
          <cell r="D129" t="str">
            <v>Maureen</v>
          </cell>
          <cell r="E129">
            <v>1</v>
          </cell>
          <cell r="F129">
            <v>17332</v>
          </cell>
          <cell r="H129">
            <v>0.05</v>
          </cell>
          <cell r="I129" t="str">
            <v>Yes</v>
          </cell>
          <cell r="L129">
            <v>36.25</v>
          </cell>
        </row>
        <row r="130">
          <cell r="B130" t="str">
            <v>AGP</v>
          </cell>
          <cell r="C130" t="str">
            <v>Church</v>
          </cell>
          <cell r="D130" t="str">
            <v>Jason</v>
          </cell>
          <cell r="E130">
            <v>1</v>
          </cell>
          <cell r="F130">
            <v>16000</v>
          </cell>
          <cell r="H130">
            <v>0.05</v>
          </cell>
          <cell r="I130" t="str">
            <v>Yes</v>
          </cell>
          <cell r="L130">
            <v>36.25</v>
          </cell>
        </row>
        <row r="131">
          <cell r="B131" t="str">
            <v>AGP</v>
          </cell>
          <cell r="C131" t="str">
            <v>Khan</v>
          </cell>
          <cell r="D131" t="str">
            <v>Imran</v>
          </cell>
          <cell r="E131">
            <v>1</v>
          </cell>
          <cell r="F131">
            <v>26780</v>
          </cell>
          <cell r="L131">
            <v>36.25</v>
          </cell>
        </row>
        <row r="132">
          <cell r="B132" t="str">
            <v>AGP</v>
          </cell>
          <cell r="C132" t="str">
            <v>Pitrora</v>
          </cell>
          <cell r="D132" t="str">
            <v>Sangeeta</v>
          </cell>
          <cell r="E132">
            <v>1</v>
          </cell>
          <cell r="F132">
            <v>15398</v>
          </cell>
          <cell r="H132">
            <v>0.05</v>
          </cell>
          <cell r="I132" t="str">
            <v>Yes</v>
          </cell>
          <cell r="L132">
            <v>36.25</v>
          </cell>
        </row>
        <row r="133">
          <cell r="B133" t="str">
            <v>AGP</v>
          </cell>
          <cell r="C133" t="str">
            <v>Walker</v>
          </cell>
          <cell r="D133" t="str">
            <v>Jacqueline</v>
          </cell>
          <cell r="E133">
            <v>0.51999998092651367</v>
          </cell>
          <cell r="F133">
            <v>12002</v>
          </cell>
          <cell r="H133">
            <v>0.05</v>
          </cell>
          <cell r="I133" t="str">
            <v>Yes</v>
          </cell>
          <cell r="L133">
            <v>18.75</v>
          </cell>
        </row>
        <row r="134">
          <cell r="B134" t="str">
            <v>AIP</v>
          </cell>
          <cell r="C134" t="str">
            <v>Couki</v>
          </cell>
          <cell r="D134" t="str">
            <v>Said</v>
          </cell>
          <cell r="E134">
            <v>1</v>
          </cell>
          <cell r="F134">
            <v>13638</v>
          </cell>
          <cell r="L134">
            <v>36.25</v>
          </cell>
        </row>
        <row r="135">
          <cell r="B135" t="str">
            <v>AIP</v>
          </cell>
          <cell r="C135" t="str">
            <v>Dunmore</v>
          </cell>
          <cell r="D135" t="str">
            <v>Paul</v>
          </cell>
          <cell r="E135">
            <v>1</v>
          </cell>
          <cell r="F135">
            <v>15067</v>
          </cell>
          <cell r="H135">
            <v>0.05</v>
          </cell>
          <cell r="I135" t="str">
            <v>Yes</v>
          </cell>
          <cell r="L135">
            <v>36.25</v>
          </cell>
        </row>
        <row r="136">
          <cell r="B136" t="str">
            <v>AIP</v>
          </cell>
          <cell r="C136" t="str">
            <v>Fuell</v>
          </cell>
          <cell r="D136" t="str">
            <v>Cathryn</v>
          </cell>
          <cell r="E136">
            <v>1</v>
          </cell>
          <cell r="F136">
            <v>19499</v>
          </cell>
          <cell r="H136">
            <v>0.05</v>
          </cell>
          <cell r="I136" t="str">
            <v>Yes</v>
          </cell>
          <cell r="L136">
            <v>36.25</v>
          </cell>
        </row>
        <row r="137">
          <cell r="B137" t="str">
            <v>AIP</v>
          </cell>
          <cell r="C137" t="str">
            <v>Jordan</v>
          </cell>
          <cell r="D137" t="str">
            <v>Caroline</v>
          </cell>
          <cell r="E137">
            <v>0.55000001192092896</v>
          </cell>
          <cell r="F137">
            <v>8097</v>
          </cell>
          <cell r="L137">
            <v>20</v>
          </cell>
        </row>
        <row r="138">
          <cell r="B138" t="str">
            <v>AIP</v>
          </cell>
          <cell r="C138" t="str">
            <v>Luckhurst</v>
          </cell>
          <cell r="D138" t="str">
            <v>John</v>
          </cell>
          <cell r="E138">
            <v>0.80000001192092896</v>
          </cell>
          <cell r="F138">
            <v>8792</v>
          </cell>
          <cell r="H138">
            <v>0.05</v>
          </cell>
          <cell r="I138" t="str">
            <v>Yes</v>
          </cell>
          <cell r="L138">
            <v>29</v>
          </cell>
        </row>
        <row r="139">
          <cell r="B139" t="str">
            <v>AIP</v>
          </cell>
          <cell r="C139" t="str">
            <v>Sears</v>
          </cell>
          <cell r="D139" t="str">
            <v>Darryl</v>
          </cell>
          <cell r="E139">
            <v>1</v>
          </cell>
          <cell r="F139">
            <v>21984</v>
          </cell>
          <cell r="L139">
            <v>36.25</v>
          </cell>
        </row>
        <row r="140">
          <cell r="B140" t="str">
            <v>AIP</v>
          </cell>
          <cell r="C140" t="str">
            <v>Seeraj</v>
          </cell>
          <cell r="D140" t="str">
            <v>Paul</v>
          </cell>
          <cell r="E140">
            <v>1</v>
          </cell>
          <cell r="F140">
            <v>13390</v>
          </cell>
          <cell r="H140">
            <v>0.05</v>
          </cell>
          <cell r="I140" t="str">
            <v>Yes</v>
          </cell>
          <cell r="L140">
            <v>36.25</v>
          </cell>
        </row>
        <row r="141">
          <cell r="B141" t="str">
            <v>AIP</v>
          </cell>
          <cell r="C141" t="str">
            <v>Walkett</v>
          </cell>
          <cell r="D141" t="str">
            <v>Anne</v>
          </cell>
          <cell r="E141">
            <v>0.33000001311302185</v>
          </cell>
          <cell r="F141">
            <v>4051</v>
          </cell>
          <cell r="L141">
            <v>12</v>
          </cell>
        </row>
        <row r="142">
          <cell r="B142" t="str">
            <v>AJP</v>
          </cell>
          <cell r="C142" t="str">
            <v>Dall</v>
          </cell>
          <cell r="D142" t="str">
            <v>Stuart</v>
          </cell>
          <cell r="E142">
            <v>0.5</v>
          </cell>
          <cell r="F142">
            <v>6084</v>
          </cell>
          <cell r="L142">
            <v>18</v>
          </cell>
        </row>
        <row r="143">
          <cell r="B143" t="str">
            <v>AJP</v>
          </cell>
          <cell r="C143" t="str">
            <v>Risely</v>
          </cell>
          <cell r="D143" t="str">
            <v>David</v>
          </cell>
          <cell r="E143">
            <v>0.68999999761581421</v>
          </cell>
          <cell r="F143">
            <v>10900</v>
          </cell>
          <cell r="L143">
            <v>25</v>
          </cell>
        </row>
        <row r="144">
          <cell r="B144" t="str">
            <v>AJP</v>
          </cell>
          <cell r="C144" t="str">
            <v>Stewart</v>
          </cell>
          <cell r="D144" t="str">
            <v>Marion</v>
          </cell>
          <cell r="E144">
            <v>1</v>
          </cell>
          <cell r="F144">
            <v>14500</v>
          </cell>
          <cell r="H144">
            <v>0.05</v>
          </cell>
          <cell r="I144" t="str">
            <v>Yes</v>
          </cell>
          <cell r="L144">
            <v>36.25</v>
          </cell>
        </row>
        <row r="145">
          <cell r="B145" t="str">
            <v>ALP</v>
          </cell>
          <cell r="C145" t="str">
            <v>Arkwright</v>
          </cell>
          <cell r="D145" t="str">
            <v>Daniel</v>
          </cell>
          <cell r="E145">
            <v>1</v>
          </cell>
          <cell r="F145">
            <v>17263</v>
          </cell>
          <cell r="L145">
            <v>36.25</v>
          </cell>
        </row>
        <row r="146">
          <cell r="B146" t="str">
            <v>ALP</v>
          </cell>
          <cell r="C146" t="str">
            <v>Bedrossian</v>
          </cell>
          <cell r="D146" t="str">
            <v>Vanessa</v>
          </cell>
          <cell r="E146">
            <v>0.55000001192092896</v>
          </cell>
          <cell r="F146">
            <v>7324</v>
          </cell>
          <cell r="L146">
            <v>20</v>
          </cell>
        </row>
        <row r="147">
          <cell r="B147" t="str">
            <v>ALP</v>
          </cell>
          <cell r="C147" t="str">
            <v>Boris</v>
          </cell>
          <cell r="D147" t="str">
            <v>Elisabeth</v>
          </cell>
          <cell r="E147">
            <v>1</v>
          </cell>
          <cell r="F147">
            <v>17293</v>
          </cell>
          <cell r="H147">
            <v>0.05</v>
          </cell>
          <cell r="I147" t="str">
            <v>Yes</v>
          </cell>
          <cell r="L147">
            <v>36.25</v>
          </cell>
        </row>
        <row r="148">
          <cell r="B148" t="str">
            <v>ALP</v>
          </cell>
          <cell r="C148" t="str">
            <v>Buchanan</v>
          </cell>
          <cell r="D148" t="str">
            <v>Cally</v>
          </cell>
          <cell r="E148">
            <v>1</v>
          </cell>
          <cell r="F148">
            <v>13205</v>
          </cell>
          <cell r="L148">
            <v>36.25</v>
          </cell>
        </row>
        <row r="149">
          <cell r="B149" t="str">
            <v>ALP</v>
          </cell>
          <cell r="C149" t="str">
            <v>Butt</v>
          </cell>
          <cell r="D149" t="str">
            <v>Steven</v>
          </cell>
          <cell r="E149">
            <v>1</v>
          </cell>
          <cell r="F149">
            <v>12250</v>
          </cell>
          <cell r="L149">
            <v>36.25</v>
          </cell>
        </row>
        <row r="150">
          <cell r="B150" t="str">
            <v>ALP</v>
          </cell>
          <cell r="C150" t="str">
            <v>Chamberlen</v>
          </cell>
          <cell r="D150" t="str">
            <v>Helen</v>
          </cell>
          <cell r="E150">
            <v>1</v>
          </cell>
          <cell r="F150">
            <v>17375</v>
          </cell>
          <cell r="H150">
            <v>0.05</v>
          </cell>
          <cell r="I150" t="str">
            <v>Yes</v>
          </cell>
          <cell r="L150">
            <v>36.25</v>
          </cell>
        </row>
        <row r="151">
          <cell r="B151" t="str">
            <v>ALP</v>
          </cell>
          <cell r="C151" t="str">
            <v>Clarke</v>
          </cell>
          <cell r="D151" t="str">
            <v>Lucie</v>
          </cell>
          <cell r="E151">
            <v>1</v>
          </cell>
          <cell r="F151">
            <v>12750</v>
          </cell>
          <cell r="H151">
            <v>0.05</v>
          </cell>
          <cell r="I151" t="str">
            <v>Yes</v>
          </cell>
          <cell r="L151">
            <v>36.25</v>
          </cell>
        </row>
        <row r="152">
          <cell r="B152" t="str">
            <v>ALP</v>
          </cell>
          <cell r="C152" t="str">
            <v>Clements</v>
          </cell>
          <cell r="D152" t="str">
            <v>Mary</v>
          </cell>
          <cell r="E152">
            <v>0.55000001192092896</v>
          </cell>
          <cell r="F152">
            <v>7375</v>
          </cell>
          <cell r="H152">
            <v>0.05</v>
          </cell>
          <cell r="I152" t="str">
            <v>Yes</v>
          </cell>
          <cell r="L152">
            <v>20</v>
          </cell>
        </row>
        <row r="153">
          <cell r="B153" t="str">
            <v>ALP</v>
          </cell>
          <cell r="C153" t="str">
            <v>Coles</v>
          </cell>
          <cell r="D153" t="str">
            <v>Mark</v>
          </cell>
          <cell r="E153">
            <v>1</v>
          </cell>
          <cell r="F153">
            <v>29001</v>
          </cell>
          <cell r="H153">
            <v>0.05</v>
          </cell>
          <cell r="I153" t="str">
            <v>Yes</v>
          </cell>
          <cell r="J153" t="str">
            <v>Yes</v>
          </cell>
          <cell r="L153">
            <v>36.25</v>
          </cell>
        </row>
        <row r="154">
          <cell r="B154" t="str">
            <v>ALP</v>
          </cell>
          <cell r="C154" t="str">
            <v>Copper</v>
          </cell>
          <cell r="D154" t="str">
            <v>Gayle</v>
          </cell>
          <cell r="E154">
            <v>0.30000001192092896</v>
          </cell>
          <cell r="F154">
            <v>3911</v>
          </cell>
          <cell r="L154">
            <v>11</v>
          </cell>
        </row>
        <row r="155">
          <cell r="B155" t="str">
            <v>ALP</v>
          </cell>
          <cell r="C155" t="str">
            <v>Crompton</v>
          </cell>
          <cell r="D155" t="str">
            <v>Samuel</v>
          </cell>
          <cell r="E155">
            <v>1</v>
          </cell>
          <cell r="F155">
            <v>14238</v>
          </cell>
          <cell r="L155">
            <v>36.25</v>
          </cell>
        </row>
        <row r="156">
          <cell r="B156" t="str">
            <v>ALP</v>
          </cell>
          <cell r="C156" t="str">
            <v>Cullen</v>
          </cell>
          <cell r="D156" t="str">
            <v>John</v>
          </cell>
          <cell r="E156">
            <v>1</v>
          </cell>
          <cell r="F156">
            <v>14580</v>
          </cell>
          <cell r="L156">
            <v>36.25</v>
          </cell>
        </row>
        <row r="157">
          <cell r="B157" t="str">
            <v>ALP</v>
          </cell>
          <cell r="C157" t="str">
            <v>D'Souza</v>
          </cell>
          <cell r="D157" t="str">
            <v>Paulina</v>
          </cell>
          <cell r="E157">
            <v>1</v>
          </cell>
          <cell r="F157">
            <v>13850</v>
          </cell>
          <cell r="L157">
            <v>36.25</v>
          </cell>
        </row>
        <row r="158">
          <cell r="B158" t="str">
            <v>ALP</v>
          </cell>
          <cell r="C158" t="str">
            <v>Edwards</v>
          </cell>
          <cell r="D158" t="str">
            <v>Patricia</v>
          </cell>
          <cell r="E158">
            <v>1</v>
          </cell>
          <cell r="F158">
            <v>14487</v>
          </cell>
          <cell r="H158">
            <v>0.05</v>
          </cell>
          <cell r="I158" t="str">
            <v>Yes</v>
          </cell>
          <cell r="L158">
            <v>36.25</v>
          </cell>
        </row>
        <row r="159">
          <cell r="B159" t="str">
            <v>ALP</v>
          </cell>
          <cell r="C159" t="str">
            <v>Evans</v>
          </cell>
          <cell r="D159" t="str">
            <v>Phillip</v>
          </cell>
          <cell r="E159">
            <v>1</v>
          </cell>
          <cell r="F159">
            <v>14528</v>
          </cell>
          <cell r="H159">
            <v>0.05</v>
          </cell>
          <cell r="I159" t="str">
            <v>Yes</v>
          </cell>
          <cell r="L159">
            <v>36.25</v>
          </cell>
        </row>
        <row r="160">
          <cell r="B160" t="str">
            <v>ALP</v>
          </cell>
          <cell r="C160" t="str">
            <v>Evans</v>
          </cell>
          <cell r="D160" t="str">
            <v>Alan</v>
          </cell>
          <cell r="E160">
            <v>1</v>
          </cell>
          <cell r="F160">
            <v>12250</v>
          </cell>
          <cell r="L160">
            <v>36.25</v>
          </cell>
        </row>
        <row r="161">
          <cell r="B161" t="str">
            <v>ALP</v>
          </cell>
          <cell r="C161" t="str">
            <v>Fitzsimmons</v>
          </cell>
          <cell r="D161" t="str">
            <v>Kelly</v>
          </cell>
          <cell r="E161">
            <v>1</v>
          </cell>
          <cell r="F161">
            <v>13277</v>
          </cell>
          <cell r="L161">
            <v>36.25</v>
          </cell>
        </row>
        <row r="162">
          <cell r="B162" t="str">
            <v>ALP</v>
          </cell>
          <cell r="C162" t="str">
            <v>Flatt</v>
          </cell>
          <cell r="D162" t="str">
            <v>Lorna</v>
          </cell>
          <cell r="E162">
            <v>1</v>
          </cell>
          <cell r="F162">
            <v>13741</v>
          </cell>
          <cell r="L162">
            <v>36.25</v>
          </cell>
        </row>
        <row r="163">
          <cell r="B163" t="str">
            <v>ALP</v>
          </cell>
          <cell r="C163" t="str">
            <v>Forrester</v>
          </cell>
          <cell r="D163" t="str">
            <v>Edwin</v>
          </cell>
          <cell r="E163">
            <v>1</v>
          </cell>
          <cell r="F163">
            <v>13143</v>
          </cell>
          <cell r="H163">
            <v>0.05</v>
          </cell>
          <cell r="I163" t="str">
            <v>Yes</v>
          </cell>
          <cell r="L163">
            <v>36.25</v>
          </cell>
        </row>
        <row r="164">
          <cell r="B164" t="str">
            <v>ALP</v>
          </cell>
          <cell r="C164" t="str">
            <v>Gardner</v>
          </cell>
          <cell r="D164" t="str">
            <v>Tracie</v>
          </cell>
          <cell r="E164">
            <v>1</v>
          </cell>
          <cell r="F164">
            <v>14083</v>
          </cell>
          <cell r="L164">
            <v>36.25</v>
          </cell>
        </row>
        <row r="165">
          <cell r="B165" t="str">
            <v>ALP</v>
          </cell>
          <cell r="C165" t="str">
            <v>Gill</v>
          </cell>
          <cell r="D165" t="str">
            <v>John</v>
          </cell>
          <cell r="E165">
            <v>1</v>
          </cell>
          <cell r="F165">
            <v>13329</v>
          </cell>
          <cell r="H165">
            <v>0.05</v>
          </cell>
          <cell r="I165" t="str">
            <v>Yes</v>
          </cell>
          <cell r="L165">
            <v>36.25</v>
          </cell>
        </row>
        <row r="166">
          <cell r="B166" t="str">
            <v>ALP</v>
          </cell>
          <cell r="C166" t="str">
            <v>Girardot</v>
          </cell>
          <cell r="D166" t="str">
            <v>Dominic</v>
          </cell>
          <cell r="E166">
            <v>1</v>
          </cell>
          <cell r="F166">
            <v>14238</v>
          </cell>
          <cell r="L166">
            <v>36.25</v>
          </cell>
        </row>
        <row r="167">
          <cell r="B167" t="str">
            <v>ALP</v>
          </cell>
          <cell r="C167" t="str">
            <v>Greene</v>
          </cell>
          <cell r="D167" t="str">
            <v>Beresford</v>
          </cell>
          <cell r="E167">
            <v>0.43999999761581421</v>
          </cell>
          <cell r="F167">
            <v>6151</v>
          </cell>
          <cell r="L167">
            <v>16</v>
          </cell>
        </row>
        <row r="168">
          <cell r="B168" t="str">
            <v>ALP</v>
          </cell>
          <cell r="C168" t="str">
            <v>Hall</v>
          </cell>
          <cell r="D168" t="str">
            <v>Patricia</v>
          </cell>
          <cell r="E168">
            <v>0.89999997615814209</v>
          </cell>
          <cell r="F168">
            <v>12323</v>
          </cell>
          <cell r="L168">
            <v>32.5</v>
          </cell>
        </row>
        <row r="169">
          <cell r="B169" t="str">
            <v>ALP</v>
          </cell>
          <cell r="C169" t="str">
            <v>Harris</v>
          </cell>
          <cell r="D169" t="str">
            <v>Spencer</v>
          </cell>
          <cell r="E169">
            <v>1</v>
          </cell>
          <cell r="F169">
            <v>12750</v>
          </cell>
          <cell r="L169">
            <v>36.25</v>
          </cell>
        </row>
        <row r="170">
          <cell r="B170" t="str">
            <v>ALP</v>
          </cell>
          <cell r="C170" t="str">
            <v>Hartnett</v>
          </cell>
          <cell r="D170" t="str">
            <v>David</v>
          </cell>
          <cell r="E170">
            <v>1</v>
          </cell>
          <cell r="F170">
            <v>12750</v>
          </cell>
          <cell r="L170">
            <v>36.25</v>
          </cell>
        </row>
        <row r="171">
          <cell r="B171" t="str">
            <v>ALP</v>
          </cell>
          <cell r="C171" t="str">
            <v>Hucks</v>
          </cell>
          <cell r="D171" t="str">
            <v>Kelly</v>
          </cell>
          <cell r="E171">
            <v>1</v>
          </cell>
          <cell r="F171">
            <v>12750</v>
          </cell>
          <cell r="L171">
            <v>36.25</v>
          </cell>
        </row>
        <row r="172">
          <cell r="B172" t="str">
            <v>ALP</v>
          </cell>
          <cell r="C172" t="str">
            <v>Hunt</v>
          </cell>
          <cell r="D172" t="str">
            <v>Gillian</v>
          </cell>
          <cell r="E172">
            <v>1</v>
          </cell>
          <cell r="F172">
            <v>12750</v>
          </cell>
          <cell r="L172">
            <v>36.25</v>
          </cell>
        </row>
        <row r="173">
          <cell r="B173" t="str">
            <v>ALP</v>
          </cell>
          <cell r="C173" t="str">
            <v>Jackson</v>
          </cell>
          <cell r="D173" t="str">
            <v>Stuart</v>
          </cell>
          <cell r="E173">
            <v>1</v>
          </cell>
          <cell r="F173">
            <v>17293</v>
          </cell>
          <cell r="L173">
            <v>36.25</v>
          </cell>
        </row>
        <row r="174">
          <cell r="B174" t="str">
            <v>ALP</v>
          </cell>
          <cell r="C174" t="str">
            <v>Joy</v>
          </cell>
          <cell r="D174" t="str">
            <v>Cherrie</v>
          </cell>
          <cell r="E174">
            <v>1</v>
          </cell>
          <cell r="F174">
            <v>12750</v>
          </cell>
          <cell r="L174">
            <v>36.25</v>
          </cell>
        </row>
        <row r="175">
          <cell r="B175" t="str">
            <v>ALP</v>
          </cell>
          <cell r="C175" t="str">
            <v>King</v>
          </cell>
          <cell r="D175" t="str">
            <v>Paul</v>
          </cell>
          <cell r="E175">
            <v>1</v>
          </cell>
          <cell r="F175">
            <v>16931</v>
          </cell>
          <cell r="L175">
            <v>36.25</v>
          </cell>
        </row>
        <row r="176">
          <cell r="B176" t="str">
            <v>ALP</v>
          </cell>
          <cell r="C176" t="str">
            <v>McGill</v>
          </cell>
          <cell r="D176" t="str">
            <v>Kevin</v>
          </cell>
          <cell r="E176">
            <v>0.57999998331069946</v>
          </cell>
          <cell r="F176">
            <v>7700</v>
          </cell>
          <cell r="L176">
            <v>21</v>
          </cell>
        </row>
        <row r="177">
          <cell r="B177" t="str">
            <v>ALP</v>
          </cell>
          <cell r="C177" t="str">
            <v>McMahon</v>
          </cell>
          <cell r="D177" t="str">
            <v>Colin</v>
          </cell>
          <cell r="E177">
            <v>1</v>
          </cell>
          <cell r="F177">
            <v>12750</v>
          </cell>
          <cell r="L177">
            <v>36.25</v>
          </cell>
        </row>
        <row r="178">
          <cell r="B178" t="str">
            <v>ALP</v>
          </cell>
          <cell r="C178" t="str">
            <v>Mills</v>
          </cell>
          <cell r="D178" t="str">
            <v>John</v>
          </cell>
          <cell r="E178">
            <v>1</v>
          </cell>
          <cell r="F178">
            <v>17706</v>
          </cell>
          <cell r="L178">
            <v>36.25</v>
          </cell>
        </row>
        <row r="179">
          <cell r="B179" t="str">
            <v>ALP</v>
          </cell>
          <cell r="C179" t="str">
            <v>Minchella</v>
          </cell>
          <cell r="D179" t="str">
            <v>Nicolette</v>
          </cell>
          <cell r="E179">
            <v>1</v>
          </cell>
          <cell r="F179">
            <v>16597</v>
          </cell>
          <cell r="L179">
            <v>36.25</v>
          </cell>
        </row>
        <row r="180">
          <cell r="B180" t="str">
            <v>ALP</v>
          </cell>
          <cell r="C180" t="str">
            <v>Munro</v>
          </cell>
          <cell r="D180" t="str">
            <v>Susan</v>
          </cell>
          <cell r="E180">
            <v>1</v>
          </cell>
          <cell r="F180">
            <v>13928</v>
          </cell>
          <cell r="L180">
            <v>36.25</v>
          </cell>
        </row>
        <row r="181">
          <cell r="B181" t="str">
            <v>ALP</v>
          </cell>
          <cell r="C181" t="str">
            <v>Norton</v>
          </cell>
          <cell r="D181" t="str">
            <v>Stephanie</v>
          </cell>
          <cell r="E181">
            <v>0.40999999642372131</v>
          </cell>
          <cell r="F181">
            <v>5159</v>
          </cell>
          <cell r="L181">
            <v>15</v>
          </cell>
        </row>
        <row r="182">
          <cell r="B182" t="str">
            <v>ALP</v>
          </cell>
          <cell r="C182" t="str">
            <v>Parrett</v>
          </cell>
          <cell r="D182" t="str">
            <v>Maxine</v>
          </cell>
          <cell r="E182">
            <v>0.89999997615814209</v>
          </cell>
          <cell r="F182">
            <v>12375</v>
          </cell>
          <cell r="L182">
            <v>32.5</v>
          </cell>
        </row>
        <row r="183">
          <cell r="B183" t="str">
            <v>ALP</v>
          </cell>
          <cell r="C183" t="str">
            <v>Peck</v>
          </cell>
          <cell r="D183" t="str">
            <v>David</v>
          </cell>
          <cell r="E183">
            <v>1</v>
          </cell>
          <cell r="F183">
            <v>13452</v>
          </cell>
          <cell r="L183">
            <v>36.25</v>
          </cell>
        </row>
        <row r="184">
          <cell r="B184" t="str">
            <v>ALP</v>
          </cell>
          <cell r="C184" t="str">
            <v>Pringle</v>
          </cell>
          <cell r="D184" t="str">
            <v>Andrew</v>
          </cell>
          <cell r="E184">
            <v>1</v>
          </cell>
          <cell r="F184">
            <v>19727</v>
          </cell>
          <cell r="H184">
            <v>0.05</v>
          </cell>
          <cell r="I184" t="str">
            <v>Yes</v>
          </cell>
          <cell r="L184">
            <v>36.25</v>
          </cell>
        </row>
        <row r="185">
          <cell r="B185" t="str">
            <v>ALP</v>
          </cell>
          <cell r="C185" t="str">
            <v>Rahman</v>
          </cell>
          <cell r="D185" t="str">
            <v>Shahida</v>
          </cell>
          <cell r="E185">
            <v>1</v>
          </cell>
          <cell r="F185">
            <v>15985</v>
          </cell>
          <cell r="L185">
            <v>36.25</v>
          </cell>
        </row>
        <row r="186">
          <cell r="B186" t="str">
            <v>ALP</v>
          </cell>
          <cell r="C186" t="str">
            <v>Searles</v>
          </cell>
          <cell r="D186" t="str">
            <v>Matthew</v>
          </cell>
          <cell r="E186">
            <v>1</v>
          </cell>
          <cell r="F186">
            <v>14311</v>
          </cell>
          <cell r="L186">
            <v>36.25</v>
          </cell>
        </row>
        <row r="187">
          <cell r="B187" t="str">
            <v>ALP</v>
          </cell>
          <cell r="C187" t="str">
            <v>Smith</v>
          </cell>
          <cell r="D187" t="str">
            <v>Sandra</v>
          </cell>
          <cell r="E187">
            <v>1</v>
          </cell>
          <cell r="F187">
            <v>12250</v>
          </cell>
          <cell r="H187">
            <v>0.05</v>
          </cell>
          <cell r="I187" t="str">
            <v>Yes</v>
          </cell>
          <cell r="L187">
            <v>36.25</v>
          </cell>
        </row>
        <row r="188">
          <cell r="B188" t="str">
            <v>ALP</v>
          </cell>
          <cell r="C188" t="str">
            <v>Snowden</v>
          </cell>
          <cell r="D188" t="str">
            <v>Neil</v>
          </cell>
          <cell r="E188">
            <v>1</v>
          </cell>
          <cell r="F188">
            <v>12250</v>
          </cell>
          <cell r="L188">
            <v>36.25</v>
          </cell>
        </row>
        <row r="189">
          <cell r="B189" t="str">
            <v>ALP</v>
          </cell>
          <cell r="C189" t="str">
            <v>Sweeney</v>
          </cell>
          <cell r="D189" t="str">
            <v>Stephen</v>
          </cell>
          <cell r="E189">
            <v>1</v>
          </cell>
          <cell r="F189">
            <v>12750</v>
          </cell>
          <cell r="L189">
            <v>36.25</v>
          </cell>
        </row>
        <row r="190">
          <cell r="B190" t="str">
            <v>ALP</v>
          </cell>
          <cell r="C190" t="str">
            <v>Tratt</v>
          </cell>
          <cell r="D190" t="str">
            <v>David</v>
          </cell>
          <cell r="E190">
            <v>1</v>
          </cell>
          <cell r="F190">
            <v>12596</v>
          </cell>
          <cell r="L190">
            <v>36.25</v>
          </cell>
        </row>
        <row r="191">
          <cell r="B191" t="str">
            <v>ALP</v>
          </cell>
          <cell r="C191" t="str">
            <v>Turnell</v>
          </cell>
          <cell r="D191" t="str">
            <v>Margaret</v>
          </cell>
          <cell r="E191">
            <v>1</v>
          </cell>
          <cell r="F191">
            <v>14282</v>
          </cell>
          <cell r="L191">
            <v>36.25</v>
          </cell>
        </row>
        <row r="192">
          <cell r="B192" t="str">
            <v>ALP</v>
          </cell>
          <cell r="C192" t="str">
            <v>Wager</v>
          </cell>
          <cell r="D192" t="str">
            <v>Lynne</v>
          </cell>
          <cell r="E192">
            <v>1</v>
          </cell>
          <cell r="F192">
            <v>13400</v>
          </cell>
          <cell r="L192">
            <v>36.25</v>
          </cell>
        </row>
        <row r="193">
          <cell r="B193" t="str">
            <v>ALP</v>
          </cell>
          <cell r="C193" t="str">
            <v>Wallder</v>
          </cell>
          <cell r="D193" t="str">
            <v>Matthew</v>
          </cell>
          <cell r="E193">
            <v>1</v>
          </cell>
          <cell r="F193">
            <v>12750</v>
          </cell>
          <cell r="L193">
            <v>36.25</v>
          </cell>
        </row>
        <row r="194">
          <cell r="B194" t="str">
            <v>ALP</v>
          </cell>
          <cell r="C194" t="str">
            <v>Werner</v>
          </cell>
          <cell r="D194" t="str">
            <v>Pamela</v>
          </cell>
          <cell r="E194">
            <v>0.55000001192092896</v>
          </cell>
          <cell r="F194">
            <v>7375</v>
          </cell>
          <cell r="H194">
            <v>0.05</v>
          </cell>
          <cell r="I194" t="str">
            <v>Yes</v>
          </cell>
          <cell r="L194">
            <v>20</v>
          </cell>
        </row>
        <row r="195">
          <cell r="B195" t="str">
            <v>ALP</v>
          </cell>
          <cell r="C195" t="str">
            <v>Williams</v>
          </cell>
          <cell r="D195" t="str">
            <v>Thomas</v>
          </cell>
          <cell r="E195">
            <v>1</v>
          </cell>
          <cell r="F195">
            <v>13133</v>
          </cell>
          <cell r="L195">
            <v>36.25</v>
          </cell>
        </row>
        <row r="196">
          <cell r="B196" t="str">
            <v>ALP</v>
          </cell>
          <cell r="C196" t="str">
            <v>Woolford</v>
          </cell>
          <cell r="D196" t="str">
            <v>Stephen</v>
          </cell>
          <cell r="E196">
            <v>1</v>
          </cell>
          <cell r="F196">
            <v>13133</v>
          </cell>
          <cell r="L196">
            <v>36.25</v>
          </cell>
        </row>
        <row r="197">
          <cell r="B197" t="str">
            <v>AMP</v>
          </cell>
          <cell r="C197" t="str">
            <v>Antebi</v>
          </cell>
          <cell r="D197" t="str">
            <v>David</v>
          </cell>
          <cell r="E197">
            <v>1</v>
          </cell>
          <cell r="F197">
            <v>63476</v>
          </cell>
          <cell r="H197">
            <v>7.4999999999999997E-2</v>
          </cell>
          <cell r="I197" t="str">
            <v>Yes</v>
          </cell>
          <cell r="J197" t="str">
            <v>Yes</v>
          </cell>
          <cell r="L197">
            <v>36.25</v>
          </cell>
        </row>
        <row r="198">
          <cell r="B198" t="str">
            <v>AMP</v>
          </cell>
          <cell r="C198" t="str">
            <v>Arellano</v>
          </cell>
          <cell r="D198" t="str">
            <v>Parrist</v>
          </cell>
          <cell r="E198">
            <v>1</v>
          </cell>
          <cell r="F198">
            <v>17000</v>
          </cell>
          <cell r="L198">
            <v>36.25</v>
          </cell>
        </row>
        <row r="199">
          <cell r="B199" t="str">
            <v>AMP</v>
          </cell>
          <cell r="C199" t="str">
            <v>Smith</v>
          </cell>
          <cell r="D199" t="str">
            <v>Hazel</v>
          </cell>
          <cell r="E199">
            <v>1</v>
          </cell>
          <cell r="F199">
            <v>17604</v>
          </cell>
          <cell r="L199">
            <v>36.25</v>
          </cell>
        </row>
        <row r="200">
          <cell r="B200" t="str">
            <v>AMP</v>
          </cell>
          <cell r="C200" t="str">
            <v>Thomas</v>
          </cell>
          <cell r="D200" t="str">
            <v>Karen</v>
          </cell>
          <cell r="E200">
            <v>1</v>
          </cell>
          <cell r="F200">
            <v>23299</v>
          </cell>
          <cell r="H200">
            <v>0.05</v>
          </cell>
          <cell r="I200" t="str">
            <v>Yes</v>
          </cell>
          <cell r="L200">
            <v>36.25</v>
          </cell>
        </row>
        <row r="201">
          <cell r="B201" t="str">
            <v>AMP</v>
          </cell>
          <cell r="C201" t="str">
            <v>Woolf</v>
          </cell>
          <cell r="D201" t="str">
            <v>Lynne</v>
          </cell>
          <cell r="E201">
            <v>1</v>
          </cell>
          <cell r="F201">
            <v>17604</v>
          </cell>
          <cell r="H201">
            <v>0.05</v>
          </cell>
          <cell r="I201" t="str">
            <v>Yes</v>
          </cell>
          <cell r="L201">
            <v>36.25</v>
          </cell>
        </row>
        <row r="202">
          <cell r="B202" t="str">
            <v>ANP</v>
          </cell>
          <cell r="C202" t="str">
            <v>Ajibola</v>
          </cell>
          <cell r="D202" t="str">
            <v>John</v>
          </cell>
          <cell r="E202">
            <v>1</v>
          </cell>
          <cell r="F202">
            <v>14400</v>
          </cell>
          <cell r="L202">
            <v>36.25</v>
          </cell>
        </row>
        <row r="203">
          <cell r="B203" t="str">
            <v>ANP</v>
          </cell>
          <cell r="C203" t="str">
            <v>Benjamin-Stowe</v>
          </cell>
          <cell r="D203" t="str">
            <v>Boma</v>
          </cell>
          <cell r="E203">
            <v>1</v>
          </cell>
          <cell r="F203">
            <v>15000</v>
          </cell>
          <cell r="H203">
            <v>0.05</v>
          </cell>
          <cell r="I203" t="str">
            <v>Yes</v>
          </cell>
          <cell r="L203">
            <v>36.25</v>
          </cell>
        </row>
        <row r="204">
          <cell r="B204" t="str">
            <v>ANP</v>
          </cell>
          <cell r="C204" t="str">
            <v>Garton</v>
          </cell>
          <cell r="D204" t="str">
            <v>Anthony</v>
          </cell>
          <cell r="E204">
            <v>1</v>
          </cell>
          <cell r="F204">
            <v>14350</v>
          </cell>
          <cell r="H204">
            <v>0.05</v>
          </cell>
          <cell r="I204" t="str">
            <v>Yes</v>
          </cell>
          <cell r="L204">
            <v>36.25</v>
          </cell>
        </row>
        <row r="205">
          <cell r="B205" t="str">
            <v>ANP</v>
          </cell>
          <cell r="C205" t="str">
            <v>Lowe</v>
          </cell>
          <cell r="D205" t="str">
            <v>Jamie</v>
          </cell>
          <cell r="E205">
            <v>1</v>
          </cell>
          <cell r="F205">
            <v>18000</v>
          </cell>
          <cell r="H205">
            <v>0.05</v>
          </cell>
          <cell r="I205" t="str">
            <v>Yes</v>
          </cell>
          <cell r="L205">
            <v>36.25</v>
          </cell>
        </row>
        <row r="206">
          <cell r="B206" t="str">
            <v>ANP</v>
          </cell>
          <cell r="C206" t="str">
            <v>Marchetti</v>
          </cell>
          <cell r="D206" t="str">
            <v>Maurizio</v>
          </cell>
          <cell r="E206">
            <v>1</v>
          </cell>
          <cell r="F206">
            <v>16000</v>
          </cell>
          <cell r="L206">
            <v>36.25</v>
          </cell>
        </row>
        <row r="207">
          <cell r="B207" t="str">
            <v>ANP</v>
          </cell>
          <cell r="C207" t="str">
            <v>Nicola</v>
          </cell>
          <cell r="D207" t="str">
            <v>Christakis</v>
          </cell>
          <cell r="E207">
            <v>1</v>
          </cell>
          <cell r="F207">
            <v>15000</v>
          </cell>
          <cell r="H207">
            <v>0.05</v>
          </cell>
          <cell r="I207" t="str">
            <v>Yes</v>
          </cell>
          <cell r="L207">
            <v>36.25</v>
          </cell>
        </row>
        <row r="208">
          <cell r="B208" t="str">
            <v>ANP</v>
          </cell>
          <cell r="C208" t="str">
            <v>Richards</v>
          </cell>
          <cell r="D208" t="str">
            <v>Teresa</v>
          </cell>
          <cell r="E208">
            <v>0.68999999761581421</v>
          </cell>
          <cell r="F208">
            <v>10030</v>
          </cell>
          <cell r="H208">
            <v>0.05</v>
          </cell>
          <cell r="I208" t="str">
            <v>Yes</v>
          </cell>
          <cell r="L208">
            <v>25</v>
          </cell>
        </row>
        <row r="209">
          <cell r="B209" t="str">
            <v>ASP</v>
          </cell>
          <cell r="C209" t="str">
            <v>Dunphy</v>
          </cell>
          <cell r="D209" t="str">
            <v>Michael</v>
          </cell>
          <cell r="E209">
            <v>1</v>
          </cell>
          <cell r="F209">
            <v>23921</v>
          </cell>
          <cell r="H209">
            <v>0.05</v>
          </cell>
          <cell r="I209" t="str">
            <v>Yes</v>
          </cell>
          <cell r="L209">
            <v>36.25</v>
          </cell>
        </row>
        <row r="210">
          <cell r="B210" t="str">
            <v>ASP</v>
          </cell>
          <cell r="C210" t="str">
            <v>Francis</v>
          </cell>
          <cell r="D210" t="str">
            <v>Benedikte</v>
          </cell>
          <cell r="E210">
            <v>1</v>
          </cell>
          <cell r="F210">
            <v>31120</v>
          </cell>
          <cell r="H210">
            <v>0.05</v>
          </cell>
          <cell r="I210" t="str">
            <v>Yes</v>
          </cell>
          <cell r="J210" t="str">
            <v>Yes</v>
          </cell>
          <cell r="L210">
            <v>36.25</v>
          </cell>
        </row>
        <row r="211">
          <cell r="B211" t="str">
            <v>ASP</v>
          </cell>
          <cell r="C211" t="str">
            <v>Nason</v>
          </cell>
          <cell r="D211" t="str">
            <v>Nicolette</v>
          </cell>
          <cell r="E211">
            <v>1</v>
          </cell>
          <cell r="F211">
            <v>15605</v>
          </cell>
          <cell r="H211">
            <v>0.05</v>
          </cell>
          <cell r="I211" t="str">
            <v>Yes</v>
          </cell>
          <cell r="L211">
            <v>36.25</v>
          </cell>
        </row>
        <row r="212">
          <cell r="B212" t="str">
            <v>ASP</v>
          </cell>
          <cell r="C212" t="str">
            <v>Stokes</v>
          </cell>
          <cell r="D212" t="str">
            <v>Michele</v>
          </cell>
          <cell r="E212">
            <v>1</v>
          </cell>
          <cell r="F212">
            <v>20400</v>
          </cell>
          <cell r="H212">
            <v>0.05</v>
          </cell>
          <cell r="I212" t="str">
            <v>Yes</v>
          </cell>
          <cell r="L212">
            <v>36.25</v>
          </cell>
        </row>
        <row r="213">
          <cell r="B213" t="str">
            <v>AWP</v>
          </cell>
          <cell r="C213" t="str">
            <v>Abell</v>
          </cell>
          <cell r="D213" t="str">
            <v>Vanessa</v>
          </cell>
          <cell r="E213">
            <v>1</v>
          </cell>
          <cell r="F213">
            <v>9500</v>
          </cell>
          <cell r="L213">
            <v>36.25</v>
          </cell>
        </row>
        <row r="214">
          <cell r="B214" t="str">
            <v>AWP</v>
          </cell>
          <cell r="C214" t="str">
            <v>Cartwright</v>
          </cell>
          <cell r="D214" t="str">
            <v>Graham</v>
          </cell>
          <cell r="E214">
            <v>1</v>
          </cell>
          <cell r="F214">
            <v>22000</v>
          </cell>
          <cell r="H214">
            <v>0.05</v>
          </cell>
          <cell r="I214" t="str">
            <v>Yes</v>
          </cell>
          <cell r="L214">
            <v>36.25</v>
          </cell>
        </row>
        <row r="215">
          <cell r="B215" t="str">
            <v>AWP</v>
          </cell>
          <cell r="C215" t="str">
            <v>Grewcock</v>
          </cell>
          <cell r="D215" t="str">
            <v>Margaret</v>
          </cell>
          <cell r="E215">
            <v>1</v>
          </cell>
          <cell r="F215">
            <v>10500</v>
          </cell>
          <cell r="L215">
            <v>36.25</v>
          </cell>
        </row>
        <row r="216">
          <cell r="B216" t="str">
            <v>AWP</v>
          </cell>
          <cell r="C216" t="str">
            <v>Miller</v>
          </cell>
          <cell r="D216" t="str">
            <v>Jacqueline</v>
          </cell>
          <cell r="E216">
            <v>1</v>
          </cell>
          <cell r="F216">
            <v>10000</v>
          </cell>
          <cell r="L216">
            <v>36.25</v>
          </cell>
        </row>
        <row r="217">
          <cell r="B217" t="str">
            <v>AWP</v>
          </cell>
          <cell r="C217" t="str">
            <v>Rixon</v>
          </cell>
          <cell r="D217" t="str">
            <v>Leigh</v>
          </cell>
          <cell r="E217">
            <v>1</v>
          </cell>
          <cell r="F217">
            <v>41493</v>
          </cell>
          <cell r="H217">
            <v>0.05</v>
          </cell>
          <cell r="I217" t="str">
            <v>Yes</v>
          </cell>
          <cell r="L217">
            <v>36.25</v>
          </cell>
        </row>
        <row r="218">
          <cell r="B218" t="str">
            <v>AWP</v>
          </cell>
          <cell r="C218" t="str">
            <v>Tolley</v>
          </cell>
          <cell r="D218" t="str">
            <v>Ronald</v>
          </cell>
          <cell r="E218">
            <v>1</v>
          </cell>
          <cell r="F218">
            <v>20000</v>
          </cell>
          <cell r="L218">
            <v>36.25</v>
          </cell>
        </row>
        <row r="219">
          <cell r="B219" t="str">
            <v>AWP</v>
          </cell>
          <cell r="C219" t="str">
            <v>Upadhyay</v>
          </cell>
          <cell r="D219" t="str">
            <v>Dipen</v>
          </cell>
          <cell r="E219">
            <v>1</v>
          </cell>
          <cell r="F219">
            <v>18500</v>
          </cell>
          <cell r="L219">
            <v>36.25</v>
          </cell>
        </row>
        <row r="220">
          <cell r="B220" t="str">
            <v>AZP</v>
          </cell>
          <cell r="C220" t="str">
            <v>Clarkson</v>
          </cell>
          <cell r="D220" t="str">
            <v>Ann</v>
          </cell>
          <cell r="E220">
            <v>1</v>
          </cell>
          <cell r="F220">
            <v>22940</v>
          </cell>
          <cell r="H220">
            <v>0.05</v>
          </cell>
          <cell r="I220" t="str">
            <v>Yes</v>
          </cell>
          <cell r="L220">
            <v>36.25</v>
          </cell>
        </row>
        <row r="221">
          <cell r="B221" t="str">
            <v>AZP</v>
          </cell>
          <cell r="C221" t="str">
            <v>Fairclough</v>
          </cell>
          <cell r="D221" t="str">
            <v>Christina</v>
          </cell>
          <cell r="E221">
            <v>1</v>
          </cell>
          <cell r="F221">
            <v>56385</v>
          </cell>
          <cell r="H221">
            <v>7.4999999999999997E-2</v>
          </cell>
          <cell r="I221" t="str">
            <v>Yes</v>
          </cell>
          <cell r="L221">
            <v>36.25</v>
          </cell>
        </row>
        <row r="222">
          <cell r="B222" t="str">
            <v>BZB</v>
          </cell>
          <cell r="C222" t="str">
            <v>Brooks</v>
          </cell>
          <cell r="D222" t="str">
            <v>Helen</v>
          </cell>
          <cell r="E222">
            <v>1</v>
          </cell>
          <cell r="F222">
            <v>30300</v>
          </cell>
          <cell r="H222">
            <v>0.05</v>
          </cell>
          <cell r="I222" t="str">
            <v>Yes</v>
          </cell>
          <cell r="J222" t="str">
            <v>Yes</v>
          </cell>
          <cell r="L222">
            <v>36.25</v>
          </cell>
        </row>
        <row r="223">
          <cell r="B223" t="str">
            <v>BZB</v>
          </cell>
          <cell r="C223" t="str">
            <v>King</v>
          </cell>
          <cell r="D223" t="str">
            <v>Sarah</v>
          </cell>
          <cell r="E223">
            <v>1</v>
          </cell>
          <cell r="F223">
            <v>18935.52</v>
          </cell>
          <cell r="H223">
            <v>0.05</v>
          </cell>
          <cell r="I223" t="str">
            <v>Yes</v>
          </cell>
          <cell r="L223">
            <v>36.25</v>
          </cell>
        </row>
        <row r="224">
          <cell r="B224" t="str">
            <v>GCM</v>
          </cell>
          <cell r="C224" t="str">
            <v>Booth</v>
          </cell>
          <cell r="D224" t="str">
            <v>Cheryl</v>
          </cell>
          <cell r="E224">
            <v>1</v>
          </cell>
          <cell r="F224">
            <v>16656</v>
          </cell>
          <cell r="L224">
            <v>36.25</v>
          </cell>
        </row>
        <row r="225">
          <cell r="B225" t="str">
            <v>GCM</v>
          </cell>
          <cell r="C225" t="str">
            <v>Crewe</v>
          </cell>
          <cell r="D225" t="str">
            <v>David</v>
          </cell>
          <cell r="E225">
            <v>1</v>
          </cell>
          <cell r="F225">
            <v>22380</v>
          </cell>
          <cell r="H225">
            <v>0.05</v>
          </cell>
          <cell r="I225" t="str">
            <v>Yes</v>
          </cell>
          <cell r="L225">
            <v>36.25</v>
          </cell>
        </row>
        <row r="226">
          <cell r="B226" t="str">
            <v>GCM</v>
          </cell>
          <cell r="C226" t="str">
            <v>Doswell</v>
          </cell>
          <cell r="D226" t="str">
            <v>Kevin</v>
          </cell>
          <cell r="E226">
            <v>1</v>
          </cell>
          <cell r="F226">
            <v>21198</v>
          </cell>
          <cell r="H226">
            <v>0.05</v>
          </cell>
          <cell r="I226" t="str">
            <v>Yes</v>
          </cell>
          <cell r="L226">
            <v>36.25</v>
          </cell>
        </row>
        <row r="227">
          <cell r="B227" t="str">
            <v>GCM</v>
          </cell>
          <cell r="C227" t="str">
            <v>Hodgson</v>
          </cell>
          <cell r="D227" t="str">
            <v>Andrew</v>
          </cell>
          <cell r="E227">
            <v>1</v>
          </cell>
          <cell r="F227">
            <v>27152</v>
          </cell>
          <cell r="H227">
            <v>0.05</v>
          </cell>
          <cell r="I227" t="str">
            <v>Yes</v>
          </cell>
          <cell r="L227">
            <v>36.25</v>
          </cell>
        </row>
        <row r="228">
          <cell r="B228" t="str">
            <v>GCM</v>
          </cell>
          <cell r="C228" t="str">
            <v>Keeler</v>
          </cell>
          <cell r="D228" t="str">
            <v>Steven</v>
          </cell>
          <cell r="E228">
            <v>1</v>
          </cell>
          <cell r="F228">
            <v>25869</v>
          </cell>
          <cell r="H228">
            <v>0.05</v>
          </cell>
          <cell r="I228" t="str">
            <v>Yes</v>
          </cell>
          <cell r="J228" t="str">
            <v>Yes</v>
          </cell>
          <cell r="L228">
            <v>36.25</v>
          </cell>
        </row>
        <row r="229">
          <cell r="B229" t="str">
            <v>GCM</v>
          </cell>
          <cell r="C229" t="str">
            <v>Lockyer</v>
          </cell>
          <cell r="D229" t="str">
            <v>Mark</v>
          </cell>
          <cell r="E229">
            <v>1</v>
          </cell>
          <cell r="F229">
            <v>29661</v>
          </cell>
          <cell r="H229">
            <v>0.05</v>
          </cell>
          <cell r="I229" t="str">
            <v>Yes</v>
          </cell>
          <cell r="J229" t="str">
            <v>Yes</v>
          </cell>
          <cell r="L229">
            <v>36.25</v>
          </cell>
        </row>
        <row r="230">
          <cell r="B230" t="str">
            <v>GCM</v>
          </cell>
          <cell r="C230" t="str">
            <v>McMahon</v>
          </cell>
          <cell r="D230" t="str">
            <v>Keith</v>
          </cell>
          <cell r="E230">
            <v>1</v>
          </cell>
          <cell r="F230">
            <v>18729</v>
          </cell>
          <cell r="H230">
            <v>0.05</v>
          </cell>
          <cell r="I230" t="str">
            <v>Yes</v>
          </cell>
          <cell r="L230">
            <v>36.25</v>
          </cell>
        </row>
        <row r="231">
          <cell r="B231" t="str">
            <v>GCM</v>
          </cell>
          <cell r="C231" t="str">
            <v>Milburn</v>
          </cell>
          <cell r="D231" t="str">
            <v>Sean</v>
          </cell>
          <cell r="E231">
            <v>1</v>
          </cell>
          <cell r="F231">
            <v>21544</v>
          </cell>
          <cell r="H231">
            <v>0.05</v>
          </cell>
          <cell r="I231" t="str">
            <v>Yes</v>
          </cell>
          <cell r="L231">
            <v>36.25</v>
          </cell>
        </row>
        <row r="232">
          <cell r="B232" t="str">
            <v>GCM</v>
          </cell>
          <cell r="C232" t="str">
            <v>Pang</v>
          </cell>
          <cell r="D232" t="str">
            <v>Wai</v>
          </cell>
          <cell r="E232">
            <v>1</v>
          </cell>
          <cell r="F232">
            <v>11800</v>
          </cell>
          <cell r="I232" t="str">
            <v>Ex-RSA</v>
          </cell>
          <cell r="L232">
            <v>36.25</v>
          </cell>
        </row>
        <row r="233">
          <cell r="B233" t="str">
            <v>GCM</v>
          </cell>
          <cell r="C233" t="str">
            <v>Platt</v>
          </cell>
          <cell r="D233" t="str">
            <v>Leonard</v>
          </cell>
          <cell r="E233">
            <v>1</v>
          </cell>
          <cell r="F233">
            <v>35378</v>
          </cell>
          <cell r="H233">
            <v>0.05</v>
          </cell>
          <cell r="I233" t="str">
            <v>Yes</v>
          </cell>
          <cell r="L233">
            <v>36.25</v>
          </cell>
        </row>
        <row r="234">
          <cell r="B234" t="str">
            <v>GCM</v>
          </cell>
          <cell r="C234" t="str">
            <v>Priest</v>
          </cell>
          <cell r="D234" t="str">
            <v>Ewen</v>
          </cell>
          <cell r="E234">
            <v>1</v>
          </cell>
          <cell r="F234">
            <v>19400</v>
          </cell>
          <cell r="L234">
            <v>36.25</v>
          </cell>
        </row>
        <row r="235">
          <cell r="B235" t="str">
            <v>GCM</v>
          </cell>
          <cell r="C235" t="str">
            <v>Skeet</v>
          </cell>
          <cell r="D235" t="str">
            <v>Jean</v>
          </cell>
          <cell r="E235">
            <v>1</v>
          </cell>
          <cell r="F235">
            <v>35342</v>
          </cell>
          <cell r="J235" t="str">
            <v>Yes</v>
          </cell>
          <cell r="L235">
            <v>36.25</v>
          </cell>
        </row>
        <row r="236">
          <cell r="B236" t="str">
            <v>GCM</v>
          </cell>
          <cell r="C236" t="str">
            <v>Spurr</v>
          </cell>
          <cell r="D236" t="str">
            <v>Julian</v>
          </cell>
          <cell r="E236">
            <v>1</v>
          </cell>
          <cell r="F236">
            <v>42767</v>
          </cell>
          <cell r="H236">
            <v>0.05</v>
          </cell>
          <cell r="I236" t="str">
            <v>Yes</v>
          </cell>
          <cell r="L236">
            <v>36.25</v>
          </cell>
        </row>
        <row r="237">
          <cell r="B237" t="str">
            <v>GCM</v>
          </cell>
          <cell r="C237" t="str">
            <v>Whittaker</v>
          </cell>
          <cell r="D237" t="str">
            <v>Lee</v>
          </cell>
          <cell r="E237">
            <v>1</v>
          </cell>
          <cell r="F237">
            <v>21787</v>
          </cell>
          <cell r="H237">
            <v>0.05</v>
          </cell>
          <cell r="I237" t="str">
            <v>Yes</v>
          </cell>
          <cell r="L237">
            <v>36.25</v>
          </cell>
        </row>
        <row r="238">
          <cell r="B238" t="str">
            <v>GFM</v>
          </cell>
          <cell r="C238" t="str">
            <v>Ansell</v>
          </cell>
          <cell r="D238" t="str">
            <v>Kim</v>
          </cell>
          <cell r="E238">
            <v>1</v>
          </cell>
          <cell r="F238">
            <v>16114</v>
          </cell>
          <cell r="L238">
            <v>36.25</v>
          </cell>
        </row>
        <row r="239">
          <cell r="B239" t="str">
            <v>GFM</v>
          </cell>
          <cell r="C239" t="str">
            <v>Bateman</v>
          </cell>
          <cell r="D239" t="str">
            <v>Karen</v>
          </cell>
          <cell r="E239">
            <v>1</v>
          </cell>
          <cell r="F239">
            <v>8771</v>
          </cell>
          <cell r="H239">
            <v>0.05</v>
          </cell>
          <cell r="I239" t="str">
            <v>Yes</v>
          </cell>
          <cell r="L239">
            <v>36.25</v>
          </cell>
        </row>
        <row r="240">
          <cell r="B240" t="str">
            <v>GFM</v>
          </cell>
          <cell r="C240" t="str">
            <v>Brady</v>
          </cell>
          <cell r="D240" t="str">
            <v>Theresa</v>
          </cell>
          <cell r="E240">
            <v>1</v>
          </cell>
          <cell r="F240">
            <v>9958</v>
          </cell>
          <cell r="L240">
            <v>36.25</v>
          </cell>
        </row>
        <row r="241">
          <cell r="B241" t="str">
            <v>GFM</v>
          </cell>
          <cell r="C241" t="str">
            <v>Carr</v>
          </cell>
          <cell r="D241" t="str">
            <v>Fiona</v>
          </cell>
          <cell r="E241">
            <v>1</v>
          </cell>
          <cell r="F241">
            <v>15500</v>
          </cell>
          <cell r="L241">
            <v>36.25</v>
          </cell>
        </row>
        <row r="242">
          <cell r="B242" t="str">
            <v>GFM</v>
          </cell>
          <cell r="C242" t="str">
            <v>Chichester</v>
          </cell>
          <cell r="D242" t="str">
            <v>Carl</v>
          </cell>
          <cell r="E242">
            <v>1</v>
          </cell>
          <cell r="F242">
            <v>30690</v>
          </cell>
          <cell r="L242">
            <v>36.25</v>
          </cell>
        </row>
        <row r="243">
          <cell r="B243" t="str">
            <v>GFM</v>
          </cell>
          <cell r="C243" t="str">
            <v>Fraser</v>
          </cell>
          <cell r="D243" t="str">
            <v>Donald</v>
          </cell>
          <cell r="E243">
            <v>1</v>
          </cell>
          <cell r="F243">
            <v>28892</v>
          </cell>
          <cell r="H243">
            <v>0.05</v>
          </cell>
          <cell r="I243" t="str">
            <v>Yes</v>
          </cell>
          <cell r="L243">
            <v>36.25</v>
          </cell>
        </row>
        <row r="244">
          <cell r="B244" t="str">
            <v>GFM</v>
          </cell>
          <cell r="C244" t="str">
            <v>Harris</v>
          </cell>
          <cell r="D244" t="str">
            <v>Tracey</v>
          </cell>
          <cell r="E244">
            <v>0.57999998331069946</v>
          </cell>
          <cell r="F244">
            <v>12899</v>
          </cell>
          <cell r="H244">
            <v>0.05</v>
          </cell>
          <cell r="I244" t="str">
            <v>Yes</v>
          </cell>
          <cell r="L244">
            <v>21</v>
          </cell>
        </row>
        <row r="245">
          <cell r="B245" t="str">
            <v>GFM</v>
          </cell>
          <cell r="C245" t="str">
            <v>Hodge</v>
          </cell>
          <cell r="D245" t="str">
            <v>Sarah</v>
          </cell>
          <cell r="E245">
            <v>0.60000002384185791</v>
          </cell>
          <cell r="F245">
            <v>10484</v>
          </cell>
          <cell r="L245">
            <v>21.75</v>
          </cell>
        </row>
        <row r="246">
          <cell r="B246" t="str">
            <v>GFM</v>
          </cell>
          <cell r="C246" t="str">
            <v>Macari</v>
          </cell>
          <cell r="D246" t="str">
            <v>Margaret</v>
          </cell>
          <cell r="E246">
            <v>1</v>
          </cell>
          <cell r="F246">
            <v>21793</v>
          </cell>
          <cell r="H246">
            <v>0.05</v>
          </cell>
          <cell r="I246" t="str">
            <v>Yes</v>
          </cell>
          <cell r="J246" t="str">
            <v>Yes</v>
          </cell>
          <cell r="L246">
            <v>36.25</v>
          </cell>
        </row>
        <row r="247">
          <cell r="B247" t="str">
            <v>GFM</v>
          </cell>
          <cell r="C247" t="str">
            <v>Maflin</v>
          </cell>
          <cell r="D247" t="str">
            <v>Sandra</v>
          </cell>
          <cell r="E247">
            <v>1</v>
          </cell>
          <cell r="F247">
            <v>20173</v>
          </cell>
          <cell r="L247">
            <v>36.25</v>
          </cell>
        </row>
        <row r="248">
          <cell r="B248" t="str">
            <v>GFM</v>
          </cell>
          <cell r="C248" t="str">
            <v>Neale*</v>
          </cell>
          <cell r="D248" t="str">
            <v>Anne</v>
          </cell>
          <cell r="E248">
            <v>0.55000001192092896</v>
          </cell>
          <cell r="F248">
            <v>7725</v>
          </cell>
          <cell r="L248">
            <v>20</v>
          </cell>
        </row>
        <row r="249">
          <cell r="B249" t="str">
            <v>GFM</v>
          </cell>
          <cell r="C249" t="str">
            <v>Sutton</v>
          </cell>
          <cell r="D249" t="str">
            <v>Sarah</v>
          </cell>
          <cell r="E249">
            <v>0.55000001192092896</v>
          </cell>
          <cell r="F249">
            <v>7141</v>
          </cell>
          <cell r="H249">
            <v>0.05</v>
          </cell>
          <cell r="I249" t="str">
            <v>Yes</v>
          </cell>
          <cell r="L249">
            <v>20</v>
          </cell>
        </row>
        <row r="250">
          <cell r="B250" t="str">
            <v>GFM</v>
          </cell>
          <cell r="C250" t="str">
            <v>Sutton</v>
          </cell>
          <cell r="D250" t="str">
            <v>Andrew</v>
          </cell>
          <cell r="E250">
            <v>1</v>
          </cell>
          <cell r="F250">
            <v>42041</v>
          </cell>
          <cell r="H250">
            <v>0.05</v>
          </cell>
          <cell r="I250" t="str">
            <v>Yes</v>
          </cell>
          <cell r="J250" t="str">
            <v>Yes</v>
          </cell>
          <cell r="L250">
            <v>36.25</v>
          </cell>
        </row>
        <row r="251">
          <cell r="B251" t="str">
            <v>GPM</v>
          </cell>
          <cell r="C251" t="str">
            <v>Brocklehurst</v>
          </cell>
          <cell r="D251" t="str">
            <v>Victoria</v>
          </cell>
          <cell r="E251">
            <v>1</v>
          </cell>
          <cell r="F251">
            <v>16110</v>
          </cell>
          <cell r="I251" t="str">
            <v>Ex-CAG</v>
          </cell>
          <cell r="L251">
            <v>36.25</v>
          </cell>
        </row>
        <row r="252">
          <cell r="B252" t="str">
            <v>GPM</v>
          </cell>
          <cell r="C252" t="str">
            <v>Edmunds</v>
          </cell>
          <cell r="D252" t="str">
            <v>Pauline</v>
          </cell>
          <cell r="E252">
            <v>1</v>
          </cell>
          <cell r="F252">
            <v>21320</v>
          </cell>
          <cell r="H252">
            <v>0.05</v>
          </cell>
          <cell r="I252" t="str">
            <v>Yes</v>
          </cell>
          <cell r="L252">
            <v>36.25</v>
          </cell>
        </row>
        <row r="253">
          <cell r="B253" t="str">
            <v>GPM</v>
          </cell>
          <cell r="C253" t="str">
            <v>Galloway</v>
          </cell>
          <cell r="D253" t="str">
            <v>Tracey</v>
          </cell>
          <cell r="E253">
            <v>1</v>
          </cell>
          <cell r="F253">
            <v>27860</v>
          </cell>
          <cell r="H253">
            <v>0.05</v>
          </cell>
          <cell r="I253" t="str">
            <v>Yes</v>
          </cell>
          <cell r="J253" t="str">
            <v>Yes</v>
          </cell>
          <cell r="L253">
            <v>36.25</v>
          </cell>
        </row>
        <row r="254">
          <cell r="B254" t="str">
            <v>GPM</v>
          </cell>
          <cell r="C254" t="str">
            <v>Janda</v>
          </cell>
          <cell r="D254" t="str">
            <v>Joe</v>
          </cell>
          <cell r="E254">
            <v>1</v>
          </cell>
          <cell r="F254">
            <v>40000</v>
          </cell>
          <cell r="I254" t="str">
            <v>Ex-CAG</v>
          </cell>
          <cell r="J254" t="str">
            <v>Yes</v>
          </cell>
          <cell r="K254" t="str">
            <v>Yes</v>
          </cell>
          <cell r="L254">
            <v>36.25</v>
          </cell>
        </row>
        <row r="255">
          <cell r="B255" t="str">
            <v>GPM</v>
          </cell>
          <cell r="C255" t="str">
            <v>McCarron</v>
          </cell>
          <cell r="D255" t="str">
            <v>Jacqueline</v>
          </cell>
          <cell r="E255">
            <v>1</v>
          </cell>
          <cell r="F255">
            <v>18680</v>
          </cell>
          <cell r="H255">
            <v>0.05</v>
          </cell>
          <cell r="I255" t="str">
            <v>Yes</v>
          </cell>
          <cell r="L255">
            <v>36.25</v>
          </cell>
        </row>
        <row r="256">
          <cell r="B256" t="str">
            <v>GTM</v>
          </cell>
          <cell r="C256" t="str">
            <v>Cook</v>
          </cell>
          <cell r="D256" t="str">
            <v>Gillian</v>
          </cell>
          <cell r="E256">
            <v>0.62000000476837158</v>
          </cell>
          <cell r="F256">
            <v>9163</v>
          </cell>
          <cell r="L256">
            <v>22.5</v>
          </cell>
        </row>
        <row r="257">
          <cell r="B257" t="str">
            <v>GTM</v>
          </cell>
          <cell r="C257" t="str">
            <v>Davey</v>
          </cell>
          <cell r="D257" t="str">
            <v>Heather</v>
          </cell>
          <cell r="E257">
            <v>0.68999999761581421</v>
          </cell>
          <cell r="F257">
            <v>7935</v>
          </cell>
          <cell r="H257">
            <v>0.05</v>
          </cell>
          <cell r="I257" t="str">
            <v>Yes</v>
          </cell>
          <cell r="L257">
            <v>25</v>
          </cell>
        </row>
        <row r="258">
          <cell r="B258" t="str">
            <v>GTM</v>
          </cell>
          <cell r="C258" t="str">
            <v>Franklin</v>
          </cell>
          <cell r="D258" t="str">
            <v>Julia</v>
          </cell>
          <cell r="E258">
            <v>0.62000000476837158</v>
          </cell>
          <cell r="F258">
            <v>12651</v>
          </cell>
          <cell r="H258">
            <v>0.05</v>
          </cell>
          <cell r="I258" t="str">
            <v>Yes</v>
          </cell>
          <cell r="L258">
            <v>22.5</v>
          </cell>
        </row>
        <row r="259">
          <cell r="B259" t="str">
            <v>GTM</v>
          </cell>
          <cell r="C259" t="str">
            <v>Hodge</v>
          </cell>
          <cell r="D259" t="str">
            <v>Sylvia</v>
          </cell>
          <cell r="E259">
            <v>0.68999999761581421</v>
          </cell>
          <cell r="F259">
            <v>8988</v>
          </cell>
          <cell r="H259">
            <v>0.05</v>
          </cell>
          <cell r="I259" t="str">
            <v>Yes</v>
          </cell>
          <cell r="L259">
            <v>25</v>
          </cell>
        </row>
        <row r="260">
          <cell r="B260" t="str">
            <v>GTM</v>
          </cell>
          <cell r="C260" t="str">
            <v>McAuliffe</v>
          </cell>
          <cell r="D260" t="str">
            <v>Timothy</v>
          </cell>
          <cell r="E260">
            <v>1</v>
          </cell>
          <cell r="F260">
            <v>35788</v>
          </cell>
          <cell r="H260">
            <v>0.05</v>
          </cell>
          <cell r="I260" t="str">
            <v>Yes</v>
          </cell>
          <cell r="J260" t="str">
            <v>Yes</v>
          </cell>
          <cell r="L260">
            <v>36.25</v>
          </cell>
        </row>
        <row r="261">
          <cell r="B261" t="str">
            <v>GTM</v>
          </cell>
          <cell r="C261" t="str">
            <v>Middleton</v>
          </cell>
          <cell r="D261" t="str">
            <v>Bonnie</v>
          </cell>
          <cell r="E261">
            <v>0.55000001192092896</v>
          </cell>
          <cell r="F261">
            <v>6965</v>
          </cell>
          <cell r="H261">
            <v>0.05</v>
          </cell>
          <cell r="I261" t="str">
            <v>Yes</v>
          </cell>
          <cell r="L261">
            <v>20</v>
          </cell>
        </row>
        <row r="262">
          <cell r="B262" t="str">
            <v>GTM</v>
          </cell>
          <cell r="C262" t="str">
            <v>Nightingale</v>
          </cell>
          <cell r="D262" t="str">
            <v>Ronald</v>
          </cell>
          <cell r="E262">
            <v>0.47999998927116394</v>
          </cell>
          <cell r="F262">
            <v>5676</v>
          </cell>
          <cell r="L262">
            <v>17.5</v>
          </cell>
        </row>
        <row r="263">
          <cell r="B263" t="str">
            <v>GTM</v>
          </cell>
          <cell r="C263" t="str">
            <v>Woodhams</v>
          </cell>
          <cell r="D263" t="str">
            <v>Joyce</v>
          </cell>
          <cell r="E263">
            <v>0.68999999761581421</v>
          </cell>
          <cell r="F263">
            <v>8709</v>
          </cell>
          <cell r="L263">
            <v>25</v>
          </cell>
        </row>
        <row r="264">
          <cell r="B264" t="str">
            <v>GTP</v>
          </cell>
          <cell r="C264" t="str">
            <v>Banks</v>
          </cell>
          <cell r="D264" t="str">
            <v>Hazel</v>
          </cell>
          <cell r="E264">
            <v>0.64999997615814209</v>
          </cell>
          <cell r="F264">
            <v>8235</v>
          </cell>
          <cell r="L264">
            <v>23.700000762939453</v>
          </cell>
        </row>
        <row r="265">
          <cell r="B265" t="str">
            <v>GTP</v>
          </cell>
          <cell r="C265" t="str">
            <v>Bracher</v>
          </cell>
          <cell r="D265" t="str">
            <v>Ann</v>
          </cell>
          <cell r="E265">
            <v>0.68999999761581421</v>
          </cell>
          <cell r="F265">
            <v>8771</v>
          </cell>
          <cell r="H265">
            <v>0.05</v>
          </cell>
          <cell r="I265" t="str">
            <v>Yes</v>
          </cell>
          <cell r="L265">
            <v>25</v>
          </cell>
        </row>
        <row r="266">
          <cell r="B266" t="str">
            <v>GTY</v>
          </cell>
          <cell r="C266" t="str">
            <v>Cook</v>
          </cell>
          <cell r="D266" t="str">
            <v>Brian</v>
          </cell>
          <cell r="E266">
            <v>1.1000000238418579</v>
          </cell>
          <cell r="F266">
            <v>9658</v>
          </cell>
          <cell r="I266" t="str">
            <v>Ex-CAG</v>
          </cell>
          <cell r="L266">
            <v>40</v>
          </cell>
        </row>
        <row r="267">
          <cell r="B267" t="str">
            <v>GTY</v>
          </cell>
          <cell r="C267" t="str">
            <v>Wright</v>
          </cell>
          <cell r="D267" t="str">
            <v>Desmond</v>
          </cell>
          <cell r="E267">
            <v>0.68999999761581421</v>
          </cell>
          <cell r="F267">
            <v>6027</v>
          </cell>
          <cell r="I267" t="str">
            <v>Ex-CAG</v>
          </cell>
          <cell r="L267">
            <v>25</v>
          </cell>
        </row>
        <row r="268">
          <cell r="B268" t="str">
            <v>SMM</v>
          </cell>
          <cell r="C268" t="str">
            <v>Brannan</v>
          </cell>
          <cell r="D268" t="str">
            <v>Jeffrey</v>
          </cell>
          <cell r="E268">
            <v>1</v>
          </cell>
          <cell r="F268">
            <v>18677</v>
          </cell>
          <cell r="H268">
            <v>0.05</v>
          </cell>
          <cell r="I268" t="str">
            <v>Yes</v>
          </cell>
          <cell r="L268">
            <v>36.25</v>
          </cell>
        </row>
        <row r="269">
          <cell r="B269" t="str">
            <v>SMM</v>
          </cell>
          <cell r="C269" t="str">
            <v>Cox</v>
          </cell>
          <cell r="D269" t="str">
            <v>David</v>
          </cell>
          <cell r="E269">
            <v>1</v>
          </cell>
          <cell r="F269">
            <v>14704</v>
          </cell>
          <cell r="H269">
            <v>0.05</v>
          </cell>
          <cell r="I269" t="str">
            <v>Yes</v>
          </cell>
          <cell r="L269">
            <v>36.25</v>
          </cell>
        </row>
        <row r="270">
          <cell r="B270" t="str">
            <v>SMM</v>
          </cell>
          <cell r="C270" t="str">
            <v>Kelly</v>
          </cell>
          <cell r="D270" t="str">
            <v>John</v>
          </cell>
          <cell r="E270">
            <v>1</v>
          </cell>
          <cell r="F270">
            <v>18872</v>
          </cell>
          <cell r="I270" t="str">
            <v>Ex-RSA</v>
          </cell>
          <cell r="L270">
            <v>36.25</v>
          </cell>
        </row>
        <row r="271">
          <cell r="B271" t="str">
            <v>SMM</v>
          </cell>
          <cell r="C271" t="str">
            <v>Morgan</v>
          </cell>
          <cell r="D271" t="str">
            <v>Brian</v>
          </cell>
          <cell r="E271">
            <v>1</v>
          </cell>
          <cell r="F271">
            <v>37603</v>
          </cell>
          <cell r="H271">
            <v>0.05</v>
          </cell>
          <cell r="I271" t="str">
            <v>Yes</v>
          </cell>
          <cell r="J271" t="str">
            <v>Yes</v>
          </cell>
          <cell r="L271">
            <v>36.25</v>
          </cell>
        </row>
        <row r="272">
          <cell r="B272" t="str">
            <v>UHH</v>
          </cell>
          <cell r="C272" t="str">
            <v>Alexander</v>
          </cell>
          <cell r="D272" t="str">
            <v>Joanne</v>
          </cell>
          <cell r="E272">
            <v>0.55000001192092896</v>
          </cell>
          <cell r="F272">
            <v>6179</v>
          </cell>
          <cell r="L272">
            <v>20</v>
          </cell>
        </row>
        <row r="273">
          <cell r="B273" t="str">
            <v>UHH</v>
          </cell>
          <cell r="C273" t="str">
            <v>Beattie</v>
          </cell>
          <cell r="D273" t="str">
            <v>Lawrence</v>
          </cell>
          <cell r="E273">
            <v>1</v>
          </cell>
          <cell r="F273">
            <v>28670</v>
          </cell>
          <cell r="H273">
            <v>0.05</v>
          </cell>
          <cell r="I273" t="str">
            <v>Yes</v>
          </cell>
          <cell r="J273" t="str">
            <v>Yes</v>
          </cell>
          <cell r="L273">
            <v>36.25</v>
          </cell>
        </row>
        <row r="274">
          <cell r="B274" t="str">
            <v>UHH</v>
          </cell>
          <cell r="C274" t="str">
            <v>Borys</v>
          </cell>
          <cell r="D274" t="str">
            <v>Catherine</v>
          </cell>
          <cell r="E274">
            <v>1</v>
          </cell>
          <cell r="F274">
            <v>13300</v>
          </cell>
          <cell r="H274">
            <v>0.05</v>
          </cell>
          <cell r="I274" t="str">
            <v>Yes</v>
          </cell>
          <cell r="L274">
            <v>36.25</v>
          </cell>
        </row>
        <row r="275">
          <cell r="B275" t="str">
            <v>UHH</v>
          </cell>
          <cell r="C275" t="str">
            <v>Briggs</v>
          </cell>
          <cell r="D275" t="str">
            <v>Kay</v>
          </cell>
          <cell r="E275">
            <v>1</v>
          </cell>
          <cell r="F275">
            <v>18500</v>
          </cell>
          <cell r="H275">
            <v>0.05</v>
          </cell>
          <cell r="I275" t="str">
            <v>Yes</v>
          </cell>
          <cell r="L275">
            <v>36.25</v>
          </cell>
        </row>
        <row r="276">
          <cell r="B276" t="str">
            <v>UHH</v>
          </cell>
          <cell r="C276" t="str">
            <v>Chilcott</v>
          </cell>
          <cell r="D276" t="str">
            <v>Amanda</v>
          </cell>
          <cell r="E276">
            <v>1</v>
          </cell>
          <cell r="F276">
            <v>13300</v>
          </cell>
          <cell r="H276">
            <v>0.05</v>
          </cell>
          <cell r="I276" t="str">
            <v>Yes</v>
          </cell>
          <cell r="L276">
            <v>36.25</v>
          </cell>
        </row>
        <row r="277">
          <cell r="B277" t="str">
            <v>UHH</v>
          </cell>
          <cell r="C277" t="str">
            <v>Clark</v>
          </cell>
          <cell r="D277" t="str">
            <v>Wendy</v>
          </cell>
          <cell r="E277">
            <v>0.68999999761581421</v>
          </cell>
          <cell r="F277">
            <v>7931</v>
          </cell>
          <cell r="H277">
            <v>0.05</v>
          </cell>
          <cell r="I277" t="str">
            <v>Yes</v>
          </cell>
          <cell r="L277">
            <v>25</v>
          </cell>
        </row>
        <row r="278">
          <cell r="B278" t="str">
            <v>UHH</v>
          </cell>
          <cell r="C278" t="str">
            <v>Connor</v>
          </cell>
          <cell r="D278" t="str">
            <v>Caroline</v>
          </cell>
          <cell r="E278">
            <v>0.68999999761581421</v>
          </cell>
          <cell r="F278">
            <v>7931</v>
          </cell>
          <cell r="H278">
            <v>0.05</v>
          </cell>
          <cell r="I278" t="str">
            <v>Yes</v>
          </cell>
          <cell r="L278">
            <v>25</v>
          </cell>
        </row>
        <row r="279">
          <cell r="B279" t="str">
            <v>UHH</v>
          </cell>
          <cell r="C279" t="str">
            <v>Costello</v>
          </cell>
          <cell r="D279" t="str">
            <v>Craig</v>
          </cell>
          <cell r="E279">
            <v>1</v>
          </cell>
          <cell r="F279">
            <v>10496</v>
          </cell>
          <cell r="H279">
            <v>0.05</v>
          </cell>
          <cell r="I279" t="str">
            <v>Yes</v>
          </cell>
          <cell r="L279">
            <v>36.25</v>
          </cell>
        </row>
        <row r="280">
          <cell r="B280" t="str">
            <v>UHH</v>
          </cell>
          <cell r="C280" t="str">
            <v>Cowling</v>
          </cell>
          <cell r="D280" t="str">
            <v>Helen</v>
          </cell>
          <cell r="E280">
            <v>1</v>
          </cell>
          <cell r="F280">
            <v>13300</v>
          </cell>
          <cell r="H280">
            <v>0.05</v>
          </cell>
          <cell r="I280" t="str">
            <v>Yes</v>
          </cell>
          <cell r="L280">
            <v>36.25</v>
          </cell>
        </row>
        <row r="281">
          <cell r="B281" t="str">
            <v>UHH</v>
          </cell>
          <cell r="C281" t="str">
            <v>Culpan</v>
          </cell>
          <cell r="D281" t="str">
            <v>Stacey</v>
          </cell>
          <cell r="E281">
            <v>1</v>
          </cell>
          <cell r="F281">
            <v>14025</v>
          </cell>
          <cell r="H281">
            <v>0.05</v>
          </cell>
          <cell r="I281" t="str">
            <v>Yes</v>
          </cell>
          <cell r="L281">
            <v>36.25</v>
          </cell>
        </row>
        <row r="282">
          <cell r="B282" t="str">
            <v>UHH</v>
          </cell>
          <cell r="C282" t="str">
            <v>De Sousa</v>
          </cell>
          <cell r="D282" t="str">
            <v>Gloria</v>
          </cell>
          <cell r="E282">
            <v>1</v>
          </cell>
          <cell r="F282">
            <v>11230</v>
          </cell>
          <cell r="L282">
            <v>36.25</v>
          </cell>
        </row>
        <row r="283">
          <cell r="B283" t="str">
            <v>UHH</v>
          </cell>
          <cell r="C283" t="str">
            <v>Dickson</v>
          </cell>
          <cell r="D283" t="str">
            <v>Jacqueline</v>
          </cell>
          <cell r="E283">
            <v>1</v>
          </cell>
          <cell r="F283">
            <v>36663</v>
          </cell>
          <cell r="H283">
            <v>0.05</v>
          </cell>
          <cell r="I283" t="str">
            <v>Yes</v>
          </cell>
          <cell r="J283" t="str">
            <v>Yes</v>
          </cell>
          <cell r="L283">
            <v>36.25</v>
          </cell>
        </row>
        <row r="284">
          <cell r="B284" t="str">
            <v>UHH</v>
          </cell>
          <cell r="C284" t="str">
            <v>Donnelly</v>
          </cell>
          <cell r="D284" t="str">
            <v>Lisa</v>
          </cell>
          <cell r="E284">
            <v>1</v>
          </cell>
          <cell r="F284">
            <v>13300</v>
          </cell>
          <cell r="H284">
            <v>0.05</v>
          </cell>
          <cell r="I284" t="str">
            <v>Yes</v>
          </cell>
          <cell r="L284">
            <v>36.25</v>
          </cell>
        </row>
        <row r="285">
          <cell r="B285" t="str">
            <v>UHH</v>
          </cell>
          <cell r="C285" t="str">
            <v>Drinkwater</v>
          </cell>
          <cell r="D285" t="str">
            <v>Lisa</v>
          </cell>
          <cell r="E285">
            <v>1</v>
          </cell>
          <cell r="F285">
            <v>9425</v>
          </cell>
          <cell r="L285">
            <v>36.25</v>
          </cell>
        </row>
        <row r="286">
          <cell r="B286" t="str">
            <v>UHH</v>
          </cell>
          <cell r="C286" t="str">
            <v>Dunn</v>
          </cell>
          <cell r="D286" t="str">
            <v>Suzanne</v>
          </cell>
          <cell r="E286">
            <v>1</v>
          </cell>
          <cell r="F286">
            <v>9000</v>
          </cell>
          <cell r="L286">
            <v>36.25</v>
          </cell>
        </row>
        <row r="287">
          <cell r="B287" t="str">
            <v>UHH</v>
          </cell>
          <cell r="C287" t="str">
            <v>Gallagher</v>
          </cell>
          <cell r="D287" t="str">
            <v>Helen</v>
          </cell>
          <cell r="E287">
            <v>1</v>
          </cell>
          <cell r="F287">
            <v>17325</v>
          </cell>
          <cell r="L287">
            <v>36.25</v>
          </cell>
        </row>
        <row r="288">
          <cell r="B288" t="str">
            <v>UHH</v>
          </cell>
          <cell r="C288" t="str">
            <v>George</v>
          </cell>
          <cell r="D288" t="str">
            <v>Jason</v>
          </cell>
          <cell r="E288">
            <v>1</v>
          </cell>
          <cell r="F288">
            <v>9000</v>
          </cell>
          <cell r="L288">
            <v>36.25</v>
          </cell>
        </row>
        <row r="289">
          <cell r="B289" t="str">
            <v>UHH</v>
          </cell>
          <cell r="C289" t="str">
            <v>Greenwood</v>
          </cell>
          <cell r="D289" t="str">
            <v>Sharon</v>
          </cell>
          <cell r="E289">
            <v>0.55000001192092896</v>
          </cell>
          <cell r="F289">
            <v>5710</v>
          </cell>
          <cell r="H289">
            <v>0.05</v>
          </cell>
          <cell r="I289" t="str">
            <v>Yes</v>
          </cell>
          <cell r="L289">
            <v>20</v>
          </cell>
        </row>
        <row r="290">
          <cell r="B290" t="str">
            <v>UHH</v>
          </cell>
          <cell r="C290" t="str">
            <v>Grierson</v>
          </cell>
          <cell r="D290" t="str">
            <v>Emma</v>
          </cell>
          <cell r="E290">
            <v>1</v>
          </cell>
          <cell r="F290">
            <v>10000</v>
          </cell>
          <cell r="L290">
            <v>36.25</v>
          </cell>
        </row>
        <row r="291">
          <cell r="B291" t="str">
            <v>UHH</v>
          </cell>
          <cell r="C291" t="str">
            <v>Haines</v>
          </cell>
          <cell r="D291" t="str">
            <v>Kelly</v>
          </cell>
          <cell r="E291">
            <v>1</v>
          </cell>
          <cell r="F291">
            <v>11200</v>
          </cell>
          <cell r="L291">
            <v>36.25</v>
          </cell>
        </row>
        <row r="292">
          <cell r="B292" t="str">
            <v>UHH</v>
          </cell>
          <cell r="C292" t="str">
            <v>Hegarty</v>
          </cell>
          <cell r="D292" t="str">
            <v>Simone</v>
          </cell>
          <cell r="E292">
            <v>1</v>
          </cell>
          <cell r="F292">
            <v>15675</v>
          </cell>
          <cell r="H292">
            <v>0.05</v>
          </cell>
          <cell r="I292" t="str">
            <v>Yes</v>
          </cell>
          <cell r="L292">
            <v>36.25</v>
          </cell>
        </row>
        <row r="293">
          <cell r="B293" t="str">
            <v>UHH</v>
          </cell>
          <cell r="C293" t="str">
            <v>Hemingway</v>
          </cell>
          <cell r="D293" t="str">
            <v>David</v>
          </cell>
          <cell r="E293">
            <v>1</v>
          </cell>
          <cell r="F293">
            <v>12600</v>
          </cell>
          <cell r="H293">
            <v>0.05</v>
          </cell>
          <cell r="I293" t="str">
            <v>Yes</v>
          </cell>
          <cell r="L293">
            <v>36.25</v>
          </cell>
        </row>
        <row r="294">
          <cell r="B294" t="str">
            <v>UHH</v>
          </cell>
          <cell r="C294" t="str">
            <v>Hessel</v>
          </cell>
          <cell r="D294" t="str">
            <v>Sharon</v>
          </cell>
          <cell r="E294">
            <v>1</v>
          </cell>
          <cell r="F294">
            <v>10740</v>
          </cell>
          <cell r="H294">
            <v>0.05</v>
          </cell>
          <cell r="I294" t="str">
            <v>Yes</v>
          </cell>
          <cell r="L294">
            <v>36.25</v>
          </cell>
        </row>
        <row r="295">
          <cell r="B295" t="str">
            <v>UHH</v>
          </cell>
          <cell r="C295" t="str">
            <v>Hildred</v>
          </cell>
          <cell r="D295" t="str">
            <v>Jennifer</v>
          </cell>
          <cell r="E295">
            <v>1</v>
          </cell>
          <cell r="F295">
            <v>11500</v>
          </cell>
          <cell r="H295">
            <v>0.05</v>
          </cell>
          <cell r="I295" t="str">
            <v>Yes</v>
          </cell>
          <cell r="L295">
            <v>36.25</v>
          </cell>
        </row>
        <row r="296">
          <cell r="B296" t="str">
            <v>UHH</v>
          </cell>
          <cell r="C296" t="str">
            <v>Hirst</v>
          </cell>
          <cell r="D296" t="str">
            <v>Kelly</v>
          </cell>
          <cell r="E296">
            <v>1</v>
          </cell>
          <cell r="F296">
            <v>9000</v>
          </cell>
          <cell r="L296">
            <v>36.25</v>
          </cell>
        </row>
        <row r="297">
          <cell r="B297" t="str">
            <v>UHH</v>
          </cell>
          <cell r="C297" t="str">
            <v>Holt</v>
          </cell>
          <cell r="D297" t="str">
            <v>Louise</v>
          </cell>
          <cell r="E297">
            <v>1</v>
          </cell>
          <cell r="F297">
            <v>14850</v>
          </cell>
          <cell r="H297">
            <v>0.05</v>
          </cell>
          <cell r="I297" t="str">
            <v>Yes</v>
          </cell>
          <cell r="L297">
            <v>36.25</v>
          </cell>
        </row>
        <row r="298">
          <cell r="B298" t="str">
            <v>UHH</v>
          </cell>
          <cell r="C298" t="str">
            <v>Horsfield</v>
          </cell>
          <cell r="D298" t="str">
            <v>Rosemary</v>
          </cell>
          <cell r="E298">
            <v>0.68999999761581421</v>
          </cell>
          <cell r="F298">
            <v>10500</v>
          </cell>
          <cell r="H298">
            <v>0.05</v>
          </cell>
          <cell r="I298" t="str">
            <v>Yes</v>
          </cell>
          <cell r="L298">
            <v>25</v>
          </cell>
        </row>
        <row r="299">
          <cell r="B299" t="str">
            <v>UHH</v>
          </cell>
          <cell r="C299" t="str">
            <v>Hussain</v>
          </cell>
          <cell r="D299" t="str">
            <v>Shaheen</v>
          </cell>
          <cell r="E299">
            <v>1</v>
          </cell>
          <cell r="F299">
            <v>10610</v>
          </cell>
          <cell r="L299">
            <v>36.25</v>
          </cell>
        </row>
        <row r="300">
          <cell r="B300" t="str">
            <v>UHH</v>
          </cell>
          <cell r="C300" t="str">
            <v>Iannelli</v>
          </cell>
          <cell r="D300" t="str">
            <v>Paul</v>
          </cell>
          <cell r="E300">
            <v>1</v>
          </cell>
          <cell r="F300">
            <v>14850</v>
          </cell>
          <cell r="L300">
            <v>36.25</v>
          </cell>
        </row>
        <row r="301">
          <cell r="B301" t="str">
            <v>UHH</v>
          </cell>
          <cell r="C301" t="str">
            <v>Ingle</v>
          </cell>
          <cell r="D301" t="str">
            <v>Jacqueline</v>
          </cell>
          <cell r="E301">
            <v>1</v>
          </cell>
          <cell r="F301">
            <v>9000</v>
          </cell>
          <cell r="L301">
            <v>36.25</v>
          </cell>
        </row>
        <row r="302">
          <cell r="B302" t="str">
            <v>UHH</v>
          </cell>
          <cell r="C302" t="str">
            <v>Jones</v>
          </cell>
          <cell r="D302" t="str">
            <v>Sarah</v>
          </cell>
          <cell r="E302">
            <v>1</v>
          </cell>
          <cell r="F302">
            <v>10240</v>
          </cell>
          <cell r="L302">
            <v>36.25</v>
          </cell>
        </row>
        <row r="303">
          <cell r="B303" t="str">
            <v>UHH</v>
          </cell>
          <cell r="C303" t="str">
            <v>Kenyon</v>
          </cell>
          <cell r="D303" t="str">
            <v>Simon</v>
          </cell>
          <cell r="E303">
            <v>1</v>
          </cell>
          <cell r="F303">
            <v>9856</v>
          </cell>
          <cell r="L303">
            <v>36.25</v>
          </cell>
        </row>
        <row r="304">
          <cell r="B304" t="str">
            <v>UHH</v>
          </cell>
          <cell r="C304" t="str">
            <v>Kolano</v>
          </cell>
          <cell r="D304" t="str">
            <v>Tanya</v>
          </cell>
          <cell r="E304">
            <v>1</v>
          </cell>
          <cell r="F304">
            <v>11900</v>
          </cell>
          <cell r="L304">
            <v>36.25</v>
          </cell>
        </row>
        <row r="305">
          <cell r="B305" t="str">
            <v>UHH</v>
          </cell>
          <cell r="C305" t="str">
            <v>Lawrence</v>
          </cell>
          <cell r="D305" t="str">
            <v>Violet</v>
          </cell>
          <cell r="E305">
            <v>1</v>
          </cell>
          <cell r="F305">
            <v>23450</v>
          </cell>
          <cell r="H305">
            <v>0.05</v>
          </cell>
          <cell r="I305" t="str">
            <v>Yes</v>
          </cell>
          <cell r="L305">
            <v>36.25</v>
          </cell>
        </row>
        <row r="306">
          <cell r="B306" t="str">
            <v>UHH</v>
          </cell>
          <cell r="C306" t="str">
            <v>Lees</v>
          </cell>
          <cell r="D306" t="str">
            <v>Suzanne</v>
          </cell>
          <cell r="E306">
            <v>1</v>
          </cell>
          <cell r="F306">
            <v>10107</v>
          </cell>
          <cell r="L306">
            <v>36.25</v>
          </cell>
        </row>
        <row r="307">
          <cell r="B307" t="str">
            <v>UHH</v>
          </cell>
          <cell r="C307" t="str">
            <v>Lister</v>
          </cell>
          <cell r="D307" t="str">
            <v>Vicky</v>
          </cell>
          <cell r="E307">
            <v>1</v>
          </cell>
          <cell r="F307">
            <v>18500</v>
          </cell>
          <cell r="L307">
            <v>36.25</v>
          </cell>
        </row>
        <row r="308">
          <cell r="B308" t="str">
            <v>UHH</v>
          </cell>
          <cell r="C308" t="str">
            <v>Madden</v>
          </cell>
          <cell r="D308" t="str">
            <v>Joanne</v>
          </cell>
          <cell r="E308">
            <v>0.6600000262260437</v>
          </cell>
          <cell r="F308">
            <v>7183</v>
          </cell>
          <cell r="H308">
            <v>0.05</v>
          </cell>
          <cell r="I308" t="str">
            <v>Yes</v>
          </cell>
          <cell r="L308">
            <v>24</v>
          </cell>
        </row>
        <row r="309">
          <cell r="B309" t="str">
            <v>UHH</v>
          </cell>
          <cell r="C309" t="str">
            <v>Mallon</v>
          </cell>
          <cell r="D309" t="str">
            <v>Claire</v>
          </cell>
          <cell r="E309">
            <v>1</v>
          </cell>
          <cell r="F309">
            <v>10658</v>
          </cell>
          <cell r="H309">
            <v>0.05</v>
          </cell>
          <cell r="I309" t="str">
            <v>Yes</v>
          </cell>
          <cell r="L309">
            <v>36.25</v>
          </cell>
        </row>
        <row r="310">
          <cell r="B310" t="str">
            <v>UHH</v>
          </cell>
          <cell r="C310" t="str">
            <v>Mallon</v>
          </cell>
          <cell r="D310" t="str">
            <v>Deborah</v>
          </cell>
          <cell r="E310">
            <v>1</v>
          </cell>
          <cell r="F310">
            <v>10496</v>
          </cell>
          <cell r="H310">
            <v>0.05</v>
          </cell>
          <cell r="I310" t="str">
            <v>Yes</v>
          </cell>
          <cell r="L310">
            <v>36.25</v>
          </cell>
        </row>
        <row r="311">
          <cell r="B311" t="str">
            <v>UHH</v>
          </cell>
          <cell r="C311" t="str">
            <v>Meston</v>
          </cell>
          <cell r="D311" t="str">
            <v>Leah</v>
          </cell>
          <cell r="E311">
            <v>1</v>
          </cell>
          <cell r="F311">
            <v>9856</v>
          </cell>
          <cell r="H311">
            <v>0.05</v>
          </cell>
          <cell r="I311" t="str">
            <v>Yes</v>
          </cell>
          <cell r="L311">
            <v>36.25</v>
          </cell>
        </row>
        <row r="312">
          <cell r="B312" t="str">
            <v>UHH</v>
          </cell>
          <cell r="C312" t="str">
            <v>Moorhouse</v>
          </cell>
          <cell r="D312" t="str">
            <v>Angela</v>
          </cell>
          <cell r="E312">
            <v>1</v>
          </cell>
          <cell r="F312">
            <v>10000</v>
          </cell>
          <cell r="L312">
            <v>36.25</v>
          </cell>
        </row>
        <row r="313">
          <cell r="B313" t="str">
            <v>UHH</v>
          </cell>
          <cell r="C313" t="str">
            <v>Moran</v>
          </cell>
          <cell r="D313" t="str">
            <v>Jodie</v>
          </cell>
          <cell r="E313">
            <v>1</v>
          </cell>
          <cell r="F313">
            <v>13300</v>
          </cell>
          <cell r="H313">
            <v>0.05</v>
          </cell>
          <cell r="I313" t="str">
            <v>Yes</v>
          </cell>
          <cell r="L313">
            <v>36.25</v>
          </cell>
        </row>
        <row r="314">
          <cell r="B314" t="str">
            <v>UHH</v>
          </cell>
          <cell r="C314" t="str">
            <v>Normington</v>
          </cell>
          <cell r="D314" t="str">
            <v>Jonathan</v>
          </cell>
          <cell r="E314">
            <v>1</v>
          </cell>
          <cell r="F314">
            <v>14850</v>
          </cell>
          <cell r="H314">
            <v>0.05</v>
          </cell>
          <cell r="I314" t="str">
            <v>Yes</v>
          </cell>
          <cell r="L314">
            <v>36.25</v>
          </cell>
        </row>
        <row r="315">
          <cell r="B315" t="str">
            <v>UHH</v>
          </cell>
          <cell r="C315" t="str">
            <v>Nowaz</v>
          </cell>
          <cell r="D315" t="str">
            <v>Rehana</v>
          </cell>
          <cell r="E315">
            <v>1</v>
          </cell>
          <cell r="F315">
            <v>8423</v>
          </cell>
          <cell r="L315">
            <v>36.25</v>
          </cell>
        </row>
        <row r="316">
          <cell r="B316" t="str">
            <v>UHH</v>
          </cell>
          <cell r="C316" t="str">
            <v>O'Shea</v>
          </cell>
          <cell r="D316" t="str">
            <v>Louise</v>
          </cell>
          <cell r="E316">
            <v>1</v>
          </cell>
          <cell r="F316">
            <v>14850</v>
          </cell>
          <cell r="L316">
            <v>36.25</v>
          </cell>
        </row>
        <row r="317">
          <cell r="B317" t="str">
            <v>UHH</v>
          </cell>
          <cell r="C317" t="str">
            <v>Pink</v>
          </cell>
          <cell r="D317" t="str">
            <v>Eleanor</v>
          </cell>
          <cell r="E317">
            <v>1</v>
          </cell>
          <cell r="F317">
            <v>12600</v>
          </cell>
          <cell r="L317">
            <v>36.25</v>
          </cell>
        </row>
        <row r="318">
          <cell r="B318" t="str">
            <v>UHH</v>
          </cell>
          <cell r="C318" t="str">
            <v>Pollitt</v>
          </cell>
          <cell r="D318" t="str">
            <v>Gillian</v>
          </cell>
          <cell r="E318">
            <v>1</v>
          </cell>
          <cell r="F318">
            <v>9600</v>
          </cell>
          <cell r="H318">
            <v>0.05</v>
          </cell>
          <cell r="I318" t="str">
            <v>Yes</v>
          </cell>
          <cell r="L318">
            <v>36.25</v>
          </cell>
        </row>
        <row r="319">
          <cell r="B319" t="str">
            <v>UHH</v>
          </cell>
          <cell r="C319" t="str">
            <v>Priston *</v>
          </cell>
          <cell r="D319" t="str">
            <v>Joanne</v>
          </cell>
          <cell r="E319">
            <v>1</v>
          </cell>
          <cell r="F319">
            <v>17325</v>
          </cell>
          <cell r="H319">
            <v>0.05</v>
          </cell>
          <cell r="I319" t="str">
            <v>Yes</v>
          </cell>
          <cell r="L319">
            <v>36.25</v>
          </cell>
        </row>
        <row r="320">
          <cell r="B320" t="str">
            <v>UHH</v>
          </cell>
          <cell r="C320" t="str">
            <v>Riley</v>
          </cell>
          <cell r="D320" t="str">
            <v>Natalie</v>
          </cell>
          <cell r="E320">
            <v>1</v>
          </cell>
          <cell r="F320">
            <v>11900</v>
          </cell>
          <cell r="L320">
            <v>36.25</v>
          </cell>
        </row>
        <row r="321">
          <cell r="B321" t="str">
            <v>UHH</v>
          </cell>
          <cell r="C321" t="str">
            <v>Robertshaw</v>
          </cell>
          <cell r="D321" t="str">
            <v>Kairon</v>
          </cell>
          <cell r="E321">
            <v>1</v>
          </cell>
          <cell r="F321">
            <v>8500</v>
          </cell>
          <cell r="L321">
            <v>36.25</v>
          </cell>
        </row>
        <row r="322">
          <cell r="B322" t="str">
            <v>UHH</v>
          </cell>
          <cell r="C322" t="str">
            <v>Robinson</v>
          </cell>
          <cell r="D322" t="str">
            <v>Craig</v>
          </cell>
          <cell r="E322">
            <v>1</v>
          </cell>
          <cell r="F322">
            <v>11230</v>
          </cell>
          <cell r="H322">
            <v>0.05</v>
          </cell>
          <cell r="I322" t="str">
            <v>Yes</v>
          </cell>
          <cell r="L322">
            <v>36.25</v>
          </cell>
        </row>
        <row r="323">
          <cell r="B323" t="str">
            <v>UHH</v>
          </cell>
          <cell r="C323" t="str">
            <v>Shinn</v>
          </cell>
          <cell r="D323" t="str">
            <v>Kathryn</v>
          </cell>
          <cell r="E323">
            <v>1</v>
          </cell>
          <cell r="F323">
            <v>13300</v>
          </cell>
          <cell r="I323" t="str">
            <v>Yes</v>
          </cell>
          <cell r="L323">
            <v>36.25</v>
          </cell>
        </row>
        <row r="324">
          <cell r="B324" t="str">
            <v>UHH</v>
          </cell>
          <cell r="C324" t="str">
            <v>Smith</v>
          </cell>
          <cell r="D324" t="str">
            <v>Nicholas</v>
          </cell>
          <cell r="E324">
            <v>1</v>
          </cell>
          <cell r="F324">
            <v>9000</v>
          </cell>
          <cell r="L324">
            <v>36.25</v>
          </cell>
        </row>
        <row r="325">
          <cell r="B325" t="str">
            <v>UHH</v>
          </cell>
          <cell r="C325" t="str">
            <v>Stabler</v>
          </cell>
          <cell r="D325" t="str">
            <v>Maxine</v>
          </cell>
          <cell r="E325">
            <v>1</v>
          </cell>
          <cell r="F325">
            <v>13300</v>
          </cell>
          <cell r="H325">
            <v>0.05</v>
          </cell>
          <cell r="I325" t="str">
            <v>Yes</v>
          </cell>
          <cell r="L325">
            <v>36.25</v>
          </cell>
        </row>
        <row r="326">
          <cell r="B326" t="str">
            <v>UHH</v>
          </cell>
          <cell r="C326" t="str">
            <v>Sutcliffe</v>
          </cell>
          <cell r="D326" t="str">
            <v>Christine</v>
          </cell>
          <cell r="E326">
            <v>1</v>
          </cell>
          <cell r="F326">
            <v>9500</v>
          </cell>
          <cell r="L326">
            <v>36.25</v>
          </cell>
        </row>
        <row r="327">
          <cell r="B327" t="str">
            <v>UHH</v>
          </cell>
          <cell r="C327" t="str">
            <v>Sykes</v>
          </cell>
          <cell r="D327" t="str">
            <v>Chloe</v>
          </cell>
          <cell r="E327">
            <v>1</v>
          </cell>
          <cell r="F327">
            <v>9600</v>
          </cell>
          <cell r="L327">
            <v>36.25</v>
          </cell>
        </row>
        <row r="328">
          <cell r="B328" t="str">
            <v>UHH</v>
          </cell>
          <cell r="C328" t="str">
            <v>Taylor</v>
          </cell>
          <cell r="D328" t="str">
            <v>Lucy</v>
          </cell>
          <cell r="E328">
            <v>1</v>
          </cell>
          <cell r="F328">
            <v>12600</v>
          </cell>
          <cell r="H328">
            <v>0.05</v>
          </cell>
          <cell r="I328" t="str">
            <v>Yes</v>
          </cell>
          <cell r="L328">
            <v>36.25</v>
          </cell>
        </row>
        <row r="329">
          <cell r="B329" t="str">
            <v>UHH</v>
          </cell>
          <cell r="C329" t="str">
            <v>Whytock</v>
          </cell>
          <cell r="D329" t="str">
            <v>Brian</v>
          </cell>
          <cell r="E329">
            <v>1</v>
          </cell>
          <cell r="F329">
            <v>19665</v>
          </cell>
          <cell r="L329">
            <v>36.25</v>
          </cell>
        </row>
        <row r="330">
          <cell r="B330" t="str">
            <v>UHH</v>
          </cell>
          <cell r="C330" t="str">
            <v>Wilson</v>
          </cell>
          <cell r="D330" t="str">
            <v>Hayley</v>
          </cell>
          <cell r="E330">
            <v>1</v>
          </cell>
          <cell r="F330">
            <v>10658</v>
          </cell>
          <cell r="L330">
            <v>36.25</v>
          </cell>
        </row>
        <row r="331">
          <cell r="B331" t="str">
            <v>UHH</v>
          </cell>
          <cell r="C331" t="str">
            <v>Wood</v>
          </cell>
          <cell r="D331" t="str">
            <v>Rachel</v>
          </cell>
          <cell r="E331">
            <v>1</v>
          </cell>
          <cell r="F331">
            <v>16500</v>
          </cell>
          <cell r="H331">
            <v>0.05</v>
          </cell>
          <cell r="I331" t="str">
            <v>Yes</v>
          </cell>
          <cell r="L331">
            <v>36.25</v>
          </cell>
        </row>
        <row r="332">
          <cell r="B332" t="str">
            <v>VCY</v>
          </cell>
          <cell r="C332" t="str">
            <v>Aros</v>
          </cell>
          <cell r="D332" t="str">
            <v>Carmen</v>
          </cell>
          <cell r="E332">
            <v>1</v>
          </cell>
          <cell r="F332">
            <v>17763</v>
          </cell>
          <cell r="H332">
            <v>0.05</v>
          </cell>
          <cell r="I332" t="str">
            <v>Yes</v>
          </cell>
          <cell r="L332">
            <v>36.25</v>
          </cell>
        </row>
        <row r="333">
          <cell r="B333" t="str">
            <v>VCY</v>
          </cell>
          <cell r="C333" t="str">
            <v>Barnes</v>
          </cell>
          <cell r="D333" t="str">
            <v>Joan</v>
          </cell>
          <cell r="E333">
            <v>1</v>
          </cell>
          <cell r="F333">
            <v>19982</v>
          </cell>
          <cell r="I333" t="str">
            <v>Ex-CAG</v>
          </cell>
          <cell r="L333">
            <v>36.25</v>
          </cell>
        </row>
        <row r="334">
          <cell r="B334" t="str">
            <v>VCY</v>
          </cell>
          <cell r="C334" t="str">
            <v>Bentley</v>
          </cell>
          <cell r="D334" t="str">
            <v>Helen</v>
          </cell>
          <cell r="E334">
            <v>1</v>
          </cell>
          <cell r="F334">
            <v>18642</v>
          </cell>
          <cell r="H334">
            <v>0.05</v>
          </cell>
          <cell r="I334" t="str">
            <v>Yes</v>
          </cell>
          <cell r="L334">
            <v>36.25</v>
          </cell>
        </row>
        <row r="335">
          <cell r="B335" t="str">
            <v>VCY</v>
          </cell>
          <cell r="C335" t="str">
            <v>Bowley</v>
          </cell>
          <cell r="D335" t="str">
            <v>Barbara</v>
          </cell>
          <cell r="E335">
            <v>1</v>
          </cell>
          <cell r="F335">
            <v>23876</v>
          </cell>
          <cell r="I335" t="str">
            <v>Ex-CAG</v>
          </cell>
          <cell r="L335">
            <v>36.25</v>
          </cell>
        </row>
        <row r="336">
          <cell r="B336" t="str">
            <v>VCY</v>
          </cell>
          <cell r="C336" t="str">
            <v>Brogan</v>
          </cell>
          <cell r="D336" t="str">
            <v>Peter</v>
          </cell>
          <cell r="E336">
            <v>1</v>
          </cell>
          <cell r="F336">
            <v>17763</v>
          </cell>
          <cell r="H336">
            <v>0.05</v>
          </cell>
          <cell r="I336" t="str">
            <v>Yes</v>
          </cell>
          <cell r="L336">
            <v>36.25</v>
          </cell>
        </row>
        <row r="337">
          <cell r="B337" t="str">
            <v>VCY</v>
          </cell>
          <cell r="C337" t="str">
            <v>Cumming</v>
          </cell>
          <cell r="D337" t="str">
            <v>John</v>
          </cell>
          <cell r="E337">
            <v>0.55000001192092896</v>
          </cell>
          <cell r="F337">
            <v>6500</v>
          </cell>
          <cell r="L337">
            <v>20</v>
          </cell>
        </row>
        <row r="338">
          <cell r="B338" t="str">
            <v>VCY</v>
          </cell>
          <cell r="C338" t="str">
            <v>Foxon</v>
          </cell>
          <cell r="D338" t="str">
            <v>Patricia</v>
          </cell>
          <cell r="E338">
            <v>0.55000001192092896</v>
          </cell>
          <cell r="F338">
            <v>6500</v>
          </cell>
          <cell r="L338">
            <v>20</v>
          </cell>
        </row>
        <row r="339">
          <cell r="B339" t="str">
            <v>VCY</v>
          </cell>
          <cell r="C339" t="str">
            <v>Fuller</v>
          </cell>
          <cell r="D339" t="str">
            <v>Margaret</v>
          </cell>
          <cell r="E339">
            <v>1</v>
          </cell>
          <cell r="F339">
            <v>25000</v>
          </cell>
          <cell r="I339" t="str">
            <v>Ex-CAG</v>
          </cell>
          <cell r="L339">
            <v>36.25</v>
          </cell>
        </row>
        <row r="340">
          <cell r="B340" t="str">
            <v>VCY</v>
          </cell>
          <cell r="C340" t="str">
            <v>Gurd</v>
          </cell>
          <cell r="D340" t="str">
            <v>Anne</v>
          </cell>
          <cell r="E340">
            <v>1</v>
          </cell>
          <cell r="F340">
            <v>18474</v>
          </cell>
          <cell r="H340">
            <v>0.05</v>
          </cell>
          <cell r="I340" t="str">
            <v>Yes</v>
          </cell>
          <cell r="L340">
            <v>36.25</v>
          </cell>
        </row>
        <row r="341">
          <cell r="B341" t="str">
            <v>VCY</v>
          </cell>
          <cell r="C341" t="str">
            <v>Hallan</v>
          </cell>
          <cell r="D341" t="str">
            <v>Miru</v>
          </cell>
          <cell r="E341">
            <v>1</v>
          </cell>
          <cell r="F341">
            <v>20300</v>
          </cell>
          <cell r="H341">
            <v>0.05</v>
          </cell>
          <cell r="I341" t="str">
            <v>Yes</v>
          </cell>
          <cell r="L341">
            <v>36.25</v>
          </cell>
        </row>
        <row r="342">
          <cell r="B342" t="str">
            <v>VCY</v>
          </cell>
          <cell r="C342" t="str">
            <v>Hay</v>
          </cell>
          <cell r="D342" t="str">
            <v>Marcia</v>
          </cell>
          <cell r="E342">
            <v>1</v>
          </cell>
          <cell r="F342">
            <v>27267</v>
          </cell>
          <cell r="I342" t="str">
            <v>Ex-CAG</v>
          </cell>
          <cell r="L342">
            <v>36.25</v>
          </cell>
        </row>
        <row r="343">
          <cell r="B343" t="str">
            <v>VCY</v>
          </cell>
          <cell r="C343" t="str">
            <v>Johnson</v>
          </cell>
          <cell r="D343" t="str">
            <v>Elizabeth</v>
          </cell>
          <cell r="E343">
            <v>1</v>
          </cell>
          <cell r="F343">
            <v>18035</v>
          </cell>
          <cell r="H343">
            <v>0.05</v>
          </cell>
          <cell r="I343" t="str">
            <v>Yes</v>
          </cell>
          <cell r="L343">
            <v>36.25</v>
          </cell>
        </row>
        <row r="344">
          <cell r="B344" t="str">
            <v>VCY</v>
          </cell>
          <cell r="C344" t="str">
            <v>Kay</v>
          </cell>
          <cell r="D344" t="str">
            <v>Dawn</v>
          </cell>
          <cell r="E344">
            <v>1</v>
          </cell>
          <cell r="F344">
            <v>18025</v>
          </cell>
          <cell r="H344">
            <v>0.05</v>
          </cell>
          <cell r="I344" t="str">
            <v>Yes</v>
          </cell>
          <cell r="L344">
            <v>36.25</v>
          </cell>
        </row>
        <row r="345">
          <cell r="B345" t="str">
            <v>VCY</v>
          </cell>
          <cell r="C345" t="str">
            <v>Ledger</v>
          </cell>
          <cell r="D345" t="str">
            <v>Shirley</v>
          </cell>
          <cell r="E345">
            <v>0.80000001192092896</v>
          </cell>
          <cell r="F345">
            <v>18504</v>
          </cell>
          <cell r="I345" t="str">
            <v>Ex-CAG</v>
          </cell>
          <cell r="L345">
            <v>29</v>
          </cell>
        </row>
        <row r="346">
          <cell r="B346" t="str">
            <v>VCY</v>
          </cell>
          <cell r="C346" t="str">
            <v>Lewis</v>
          </cell>
          <cell r="D346" t="str">
            <v>Thomas</v>
          </cell>
          <cell r="E346">
            <v>1</v>
          </cell>
          <cell r="F346">
            <v>25375</v>
          </cell>
          <cell r="H346">
            <v>0.05</v>
          </cell>
          <cell r="I346" t="str">
            <v>Yes</v>
          </cell>
          <cell r="L346">
            <v>36.25</v>
          </cell>
        </row>
        <row r="347">
          <cell r="B347" t="str">
            <v>VCY</v>
          </cell>
          <cell r="C347" t="str">
            <v>Lingard</v>
          </cell>
          <cell r="D347" t="str">
            <v>Helen</v>
          </cell>
          <cell r="E347">
            <v>1</v>
          </cell>
          <cell r="F347">
            <v>17763</v>
          </cell>
          <cell r="H347">
            <v>0.05</v>
          </cell>
          <cell r="I347" t="str">
            <v>Yes</v>
          </cell>
          <cell r="L347">
            <v>36.25</v>
          </cell>
        </row>
        <row r="348">
          <cell r="B348" t="str">
            <v>VCY</v>
          </cell>
          <cell r="C348" t="str">
            <v>McKeown</v>
          </cell>
          <cell r="D348" t="str">
            <v>Neil</v>
          </cell>
          <cell r="E348">
            <v>1</v>
          </cell>
          <cell r="F348">
            <v>18296</v>
          </cell>
          <cell r="H348">
            <v>0.05</v>
          </cell>
          <cell r="I348" t="str">
            <v>Yes</v>
          </cell>
          <cell r="L348">
            <v>36.25</v>
          </cell>
        </row>
        <row r="349">
          <cell r="B349" t="str">
            <v>VCY</v>
          </cell>
          <cell r="C349" t="str">
            <v>McReynolds</v>
          </cell>
          <cell r="D349" t="str">
            <v>Malcolm</v>
          </cell>
          <cell r="E349">
            <v>0.80000001192092896</v>
          </cell>
          <cell r="F349">
            <v>16920</v>
          </cell>
          <cell r="I349" t="str">
            <v>Ex-CAG</v>
          </cell>
          <cell r="L349">
            <v>29</v>
          </cell>
        </row>
        <row r="350">
          <cell r="B350" t="str">
            <v>VCY</v>
          </cell>
          <cell r="C350" t="str">
            <v>McReynolds</v>
          </cell>
          <cell r="D350" t="str">
            <v>Mark</v>
          </cell>
          <cell r="E350">
            <v>1</v>
          </cell>
          <cell r="F350">
            <v>25000</v>
          </cell>
          <cell r="I350" t="str">
            <v>Ex-CAG</v>
          </cell>
          <cell r="L350">
            <v>36.25</v>
          </cell>
        </row>
        <row r="351">
          <cell r="B351" t="str">
            <v>VCY</v>
          </cell>
          <cell r="C351" t="str">
            <v>Parry</v>
          </cell>
          <cell r="D351" t="str">
            <v>Sheila</v>
          </cell>
          <cell r="E351">
            <v>0.6600000262260437</v>
          </cell>
          <cell r="F351">
            <v>13000</v>
          </cell>
          <cell r="H351">
            <v>0.05</v>
          </cell>
          <cell r="I351" t="str">
            <v>Yes</v>
          </cell>
          <cell r="L351">
            <v>24</v>
          </cell>
        </row>
        <row r="352">
          <cell r="B352" t="str">
            <v>VCY</v>
          </cell>
          <cell r="C352" t="str">
            <v>Ridley</v>
          </cell>
          <cell r="D352" t="str">
            <v>Sandra</v>
          </cell>
          <cell r="E352">
            <v>1</v>
          </cell>
          <cell r="F352">
            <v>38139</v>
          </cell>
          <cell r="I352" t="str">
            <v>Ex-CAG</v>
          </cell>
          <cell r="J352" t="str">
            <v>Yes</v>
          </cell>
          <cell r="L352">
            <v>36.25</v>
          </cell>
        </row>
        <row r="353">
          <cell r="B353" t="str">
            <v>VCY</v>
          </cell>
          <cell r="C353" t="str">
            <v>Robertson</v>
          </cell>
          <cell r="D353" t="str">
            <v>Vivienne</v>
          </cell>
          <cell r="E353">
            <v>1</v>
          </cell>
          <cell r="F353">
            <v>19982</v>
          </cell>
          <cell r="I353" t="str">
            <v>Ex-CAG</v>
          </cell>
          <cell r="L353">
            <v>36.25</v>
          </cell>
        </row>
        <row r="354">
          <cell r="B354" t="str">
            <v>VCY</v>
          </cell>
          <cell r="C354" t="str">
            <v>Roxburgh</v>
          </cell>
          <cell r="D354" t="str">
            <v>Shelagh</v>
          </cell>
          <cell r="E354">
            <v>1</v>
          </cell>
          <cell r="F354">
            <v>18856</v>
          </cell>
          <cell r="H354">
            <v>0.05</v>
          </cell>
          <cell r="I354" t="str">
            <v>Yes</v>
          </cell>
          <cell r="L354">
            <v>36.25</v>
          </cell>
        </row>
        <row r="355">
          <cell r="B355" t="str">
            <v>VCY</v>
          </cell>
          <cell r="C355" t="str">
            <v>Stretton</v>
          </cell>
          <cell r="D355" t="str">
            <v>Eileen</v>
          </cell>
          <cell r="E355">
            <v>1</v>
          </cell>
          <cell r="F355">
            <v>19982</v>
          </cell>
          <cell r="I355" t="str">
            <v>Ex-CAG</v>
          </cell>
          <cell r="L355">
            <v>36.25</v>
          </cell>
        </row>
        <row r="356">
          <cell r="B356" t="str">
            <v>VCY</v>
          </cell>
          <cell r="C356" t="str">
            <v>Tunstall</v>
          </cell>
          <cell r="D356" t="str">
            <v>Vivien</v>
          </cell>
          <cell r="E356">
            <v>1</v>
          </cell>
          <cell r="F356">
            <v>20044</v>
          </cell>
          <cell r="I356" t="str">
            <v>Ex-CAG</v>
          </cell>
          <cell r="L356">
            <v>36.25</v>
          </cell>
        </row>
        <row r="357">
          <cell r="B357" t="str">
            <v>VCY</v>
          </cell>
          <cell r="C357" t="str">
            <v>Werry</v>
          </cell>
          <cell r="D357" t="str">
            <v>Sandra</v>
          </cell>
          <cell r="E357">
            <v>0.80000001192092896</v>
          </cell>
          <cell r="F357">
            <v>15986</v>
          </cell>
          <cell r="I357" t="str">
            <v>Ex-CAG</v>
          </cell>
          <cell r="L357">
            <v>29</v>
          </cell>
        </row>
        <row r="358">
          <cell r="B358" t="str">
            <v>VCY</v>
          </cell>
          <cell r="C358" t="str">
            <v>Wileman</v>
          </cell>
          <cell r="D358" t="str">
            <v>Lynne</v>
          </cell>
          <cell r="E358">
            <v>1</v>
          </cell>
          <cell r="F358">
            <v>13533</v>
          </cell>
          <cell r="H358">
            <v>0.05</v>
          </cell>
          <cell r="I358" t="str">
            <v>Yes</v>
          </cell>
          <cell r="L358">
            <v>36.25</v>
          </cell>
        </row>
        <row r="359">
          <cell r="B359" t="str">
            <v>VCY</v>
          </cell>
          <cell r="C359" t="str">
            <v>Yapp</v>
          </cell>
          <cell r="D359" t="str">
            <v>Robin</v>
          </cell>
          <cell r="E359">
            <v>1</v>
          </cell>
          <cell r="F359">
            <v>19688</v>
          </cell>
          <cell r="I359" t="str">
            <v>Ex-CAG</v>
          </cell>
          <cell r="L359">
            <v>36.25</v>
          </cell>
        </row>
        <row r="360">
          <cell r="B360" t="str">
            <v>VDY</v>
          </cell>
          <cell r="C360" t="str">
            <v>Bevan</v>
          </cell>
          <cell r="D360" t="str">
            <v>Tim</v>
          </cell>
          <cell r="E360">
            <v>1</v>
          </cell>
          <cell r="F360">
            <v>28325</v>
          </cell>
          <cell r="I360" t="str">
            <v>Ex-CAG</v>
          </cell>
          <cell r="J360" t="str">
            <v>Yes</v>
          </cell>
          <cell r="L360">
            <v>36.25</v>
          </cell>
        </row>
        <row r="361">
          <cell r="B361" t="str">
            <v>VDY</v>
          </cell>
          <cell r="C361" t="str">
            <v>Haines</v>
          </cell>
          <cell r="D361" t="str">
            <v>Jennifer</v>
          </cell>
          <cell r="E361">
            <v>1</v>
          </cell>
          <cell r="F361">
            <v>10873</v>
          </cell>
          <cell r="H361">
            <v>0.05</v>
          </cell>
          <cell r="I361" t="str">
            <v>Yes</v>
          </cell>
          <cell r="L361">
            <v>36.25</v>
          </cell>
        </row>
        <row r="362">
          <cell r="B362" t="str">
            <v>VDY</v>
          </cell>
          <cell r="C362" t="str">
            <v>Pressley</v>
          </cell>
          <cell r="D362" t="str">
            <v>Janet</v>
          </cell>
          <cell r="E362">
            <v>1</v>
          </cell>
          <cell r="F362">
            <v>29097</v>
          </cell>
          <cell r="H362">
            <v>0.05</v>
          </cell>
          <cell r="I362" t="str">
            <v>Yes</v>
          </cell>
          <cell r="J362" t="str">
            <v>Yes</v>
          </cell>
          <cell r="L362">
            <v>36.25</v>
          </cell>
        </row>
        <row r="363">
          <cell r="B363" t="str">
            <v>VPM</v>
          </cell>
          <cell r="C363" t="str">
            <v>Cholwill</v>
          </cell>
          <cell r="D363" t="str">
            <v>Valerie</v>
          </cell>
          <cell r="E363">
            <v>1</v>
          </cell>
          <cell r="F363">
            <v>16480</v>
          </cell>
          <cell r="H363">
            <v>0.05</v>
          </cell>
          <cell r="I363" t="str">
            <v>Yes</v>
          </cell>
          <cell r="L363">
            <v>36.25</v>
          </cell>
        </row>
        <row r="364">
          <cell r="B364" t="str">
            <v>VPM</v>
          </cell>
          <cell r="C364" t="str">
            <v>Colburn</v>
          </cell>
          <cell r="D364" t="str">
            <v>Vera</v>
          </cell>
          <cell r="E364">
            <v>1</v>
          </cell>
          <cell r="F364">
            <v>15450</v>
          </cell>
          <cell r="H364">
            <v>0.05</v>
          </cell>
          <cell r="I364" t="str">
            <v>Yes</v>
          </cell>
          <cell r="L364">
            <v>36.25</v>
          </cell>
        </row>
        <row r="365">
          <cell r="B365" t="str">
            <v>VPM</v>
          </cell>
          <cell r="C365" t="str">
            <v>Hawgood</v>
          </cell>
          <cell r="D365" t="str">
            <v>Colin</v>
          </cell>
          <cell r="E365">
            <v>1</v>
          </cell>
          <cell r="F365">
            <v>27359</v>
          </cell>
          <cell r="H365">
            <v>0.05</v>
          </cell>
          <cell r="I365" t="str">
            <v>Yes</v>
          </cell>
          <cell r="L365">
            <v>36.25</v>
          </cell>
        </row>
        <row r="366">
          <cell r="B366" t="str">
            <v>VPM</v>
          </cell>
          <cell r="C366" t="str">
            <v>Holland</v>
          </cell>
          <cell r="D366" t="str">
            <v>Susan</v>
          </cell>
          <cell r="E366">
            <v>1</v>
          </cell>
          <cell r="F366">
            <v>24700</v>
          </cell>
          <cell r="H366">
            <v>0.05</v>
          </cell>
          <cell r="I366" t="str">
            <v>Yes</v>
          </cell>
          <cell r="L366">
            <v>36.25</v>
          </cell>
        </row>
        <row r="367">
          <cell r="B367" t="str">
            <v>VPM</v>
          </cell>
          <cell r="C367" t="str">
            <v>Lane</v>
          </cell>
          <cell r="D367" t="str">
            <v>Richard</v>
          </cell>
          <cell r="E367">
            <v>1</v>
          </cell>
          <cell r="F367">
            <v>29820</v>
          </cell>
          <cell r="H367">
            <v>0.05</v>
          </cell>
          <cell r="I367" t="str">
            <v>Yes</v>
          </cell>
          <cell r="J367" t="str">
            <v>Yes</v>
          </cell>
          <cell r="L367">
            <v>36.25</v>
          </cell>
        </row>
        <row r="368">
          <cell r="B368" t="str">
            <v>VPM</v>
          </cell>
          <cell r="C368" t="str">
            <v>Marenda</v>
          </cell>
          <cell r="D368" t="str">
            <v>Marco</v>
          </cell>
          <cell r="E368">
            <v>1</v>
          </cell>
          <cell r="F368">
            <v>25000</v>
          </cell>
          <cell r="L368">
            <v>36.25</v>
          </cell>
        </row>
        <row r="369">
          <cell r="B369" t="str">
            <v>VPM</v>
          </cell>
          <cell r="C369" t="str">
            <v>Mison</v>
          </cell>
          <cell r="D369" t="str">
            <v>Susan</v>
          </cell>
          <cell r="E369">
            <v>1</v>
          </cell>
          <cell r="F369">
            <v>31627</v>
          </cell>
          <cell r="H369">
            <v>0.05</v>
          </cell>
          <cell r="I369" t="str">
            <v>Yes</v>
          </cell>
          <cell r="L369">
            <v>36.25</v>
          </cell>
        </row>
        <row r="370">
          <cell r="B370" t="str">
            <v>VPM</v>
          </cell>
          <cell r="C370" t="str">
            <v>Morgan</v>
          </cell>
          <cell r="D370" t="str">
            <v>Evelyn</v>
          </cell>
          <cell r="E370">
            <v>1</v>
          </cell>
          <cell r="F370">
            <v>18000</v>
          </cell>
          <cell r="H370">
            <v>0.05</v>
          </cell>
          <cell r="I370" t="str">
            <v>Yes</v>
          </cell>
          <cell r="L370">
            <v>36.25</v>
          </cell>
        </row>
        <row r="371">
          <cell r="B371" t="str">
            <v>VPM</v>
          </cell>
          <cell r="C371" t="str">
            <v>O'Connor</v>
          </cell>
          <cell r="D371" t="str">
            <v>Michael</v>
          </cell>
          <cell r="E371">
            <v>1</v>
          </cell>
          <cell r="F371">
            <v>31199</v>
          </cell>
          <cell r="H371">
            <v>0.05</v>
          </cell>
          <cell r="I371" t="str">
            <v>Yes</v>
          </cell>
          <cell r="J371" t="str">
            <v>Yes</v>
          </cell>
          <cell r="L371">
            <v>36.25</v>
          </cell>
        </row>
        <row r="372">
          <cell r="B372" t="str">
            <v>VPM</v>
          </cell>
          <cell r="C372" t="str">
            <v>Owusu-Akyaw</v>
          </cell>
          <cell r="D372" t="str">
            <v>Jennifer</v>
          </cell>
          <cell r="E372">
            <v>1</v>
          </cell>
          <cell r="F372">
            <v>22000</v>
          </cell>
          <cell r="L372">
            <v>36.25</v>
          </cell>
        </row>
        <row r="373">
          <cell r="B373" t="str">
            <v>VPM</v>
          </cell>
          <cell r="C373" t="str">
            <v>Pembry</v>
          </cell>
          <cell r="D373" t="str">
            <v>Pauline</v>
          </cell>
          <cell r="E373">
            <v>1</v>
          </cell>
          <cell r="F373">
            <v>36140</v>
          </cell>
          <cell r="H373">
            <v>0.05</v>
          </cell>
          <cell r="I373" t="str">
            <v>Yes</v>
          </cell>
          <cell r="J373" t="str">
            <v>Yes</v>
          </cell>
          <cell r="K373" t="str">
            <v>Yes</v>
          </cell>
          <cell r="L373">
            <v>36.25</v>
          </cell>
        </row>
        <row r="374">
          <cell r="B374" t="str">
            <v>VPM</v>
          </cell>
          <cell r="C374" t="str">
            <v>Springer</v>
          </cell>
          <cell r="D374" t="str">
            <v>Clio</v>
          </cell>
          <cell r="E374">
            <v>0.60000002384185791</v>
          </cell>
          <cell r="F374">
            <v>17000</v>
          </cell>
          <cell r="L374">
            <v>21.75</v>
          </cell>
        </row>
        <row r="375">
          <cell r="B375" t="str">
            <v>VPM</v>
          </cell>
          <cell r="C375" t="str">
            <v>Worby</v>
          </cell>
          <cell r="D375" t="str">
            <v>Betty</v>
          </cell>
          <cell r="E375">
            <v>1</v>
          </cell>
          <cell r="F375">
            <v>22166</v>
          </cell>
          <cell r="H375">
            <v>0.05</v>
          </cell>
          <cell r="I375" t="str">
            <v>Yes</v>
          </cell>
          <cell r="J375" t="str">
            <v>Yes</v>
          </cell>
          <cell r="L375">
            <v>36.25</v>
          </cell>
        </row>
        <row r="376">
          <cell r="B376" t="str">
            <v>VPM</v>
          </cell>
          <cell r="C376" t="str">
            <v>Young</v>
          </cell>
          <cell r="D376" t="str">
            <v>Linda</v>
          </cell>
          <cell r="E376">
            <v>0.80000001192092896</v>
          </cell>
          <cell r="F376">
            <v>20570</v>
          </cell>
          <cell r="H376">
            <v>0.05</v>
          </cell>
          <cell r="I376" t="str">
            <v>Yes</v>
          </cell>
          <cell r="L376">
            <v>29</v>
          </cell>
        </row>
        <row r="377">
          <cell r="B377" t="str">
            <v>VTY</v>
          </cell>
          <cell r="C377" t="str">
            <v>Burns</v>
          </cell>
          <cell r="D377" t="str">
            <v>Joan</v>
          </cell>
          <cell r="E377">
            <v>1</v>
          </cell>
          <cell r="F377">
            <v>13000</v>
          </cell>
          <cell r="I377" t="str">
            <v>Ex-CAG</v>
          </cell>
          <cell r="L377">
            <v>36.25</v>
          </cell>
        </row>
        <row r="378">
          <cell r="B378" t="str">
            <v>VTY</v>
          </cell>
          <cell r="C378" t="str">
            <v>Caddy</v>
          </cell>
          <cell r="D378" t="str">
            <v>Deborah</v>
          </cell>
          <cell r="E378">
            <v>0.18999999761581421</v>
          </cell>
          <cell r="F378">
            <v>1835</v>
          </cell>
          <cell r="H378">
            <v>0.05</v>
          </cell>
          <cell r="I378" t="str">
            <v>Yes</v>
          </cell>
          <cell r="L378">
            <v>7</v>
          </cell>
        </row>
        <row r="379">
          <cell r="B379" t="str">
            <v>VTY</v>
          </cell>
          <cell r="C379" t="str">
            <v>Everitt</v>
          </cell>
          <cell r="D379" t="str">
            <v>Julie</v>
          </cell>
          <cell r="E379">
            <v>1</v>
          </cell>
          <cell r="F379">
            <v>10797</v>
          </cell>
          <cell r="H379">
            <v>0.05</v>
          </cell>
          <cell r="I379" t="str">
            <v>Yes</v>
          </cell>
          <cell r="L379">
            <v>36.25</v>
          </cell>
        </row>
        <row r="380">
          <cell r="B380" t="str">
            <v>VTY</v>
          </cell>
          <cell r="C380" t="str">
            <v>Fisher</v>
          </cell>
          <cell r="D380" t="str">
            <v>Diane</v>
          </cell>
          <cell r="E380">
            <v>1</v>
          </cell>
          <cell r="F380">
            <v>11500</v>
          </cell>
          <cell r="L380">
            <v>36.25</v>
          </cell>
        </row>
        <row r="381">
          <cell r="B381" t="str">
            <v>VTY</v>
          </cell>
          <cell r="C381" t="str">
            <v>Fletcher</v>
          </cell>
          <cell r="D381" t="str">
            <v>Clare</v>
          </cell>
          <cell r="E381">
            <v>1</v>
          </cell>
          <cell r="F381">
            <v>10873</v>
          </cell>
          <cell r="L381">
            <v>36.25</v>
          </cell>
        </row>
        <row r="382">
          <cell r="B382" t="str">
            <v>VTY</v>
          </cell>
          <cell r="C382" t="str">
            <v>Garland</v>
          </cell>
          <cell r="D382" t="str">
            <v>Elizabeth</v>
          </cell>
          <cell r="E382">
            <v>0.68999999761581421</v>
          </cell>
          <cell r="F382">
            <v>7750</v>
          </cell>
          <cell r="I382" t="str">
            <v>Ex-CAG</v>
          </cell>
          <cell r="L382">
            <v>25</v>
          </cell>
        </row>
        <row r="383">
          <cell r="B383" t="str">
            <v>VTY</v>
          </cell>
          <cell r="C383" t="str">
            <v>Hewitt</v>
          </cell>
          <cell r="D383" t="str">
            <v>Chris</v>
          </cell>
          <cell r="E383">
            <v>1</v>
          </cell>
          <cell r="F383">
            <v>10000</v>
          </cell>
          <cell r="L383">
            <v>36.25</v>
          </cell>
        </row>
        <row r="384">
          <cell r="B384" t="str">
            <v>VTY</v>
          </cell>
          <cell r="C384" t="str">
            <v>Holyland</v>
          </cell>
          <cell r="D384" t="str">
            <v>Donna</v>
          </cell>
          <cell r="E384">
            <v>1</v>
          </cell>
          <cell r="F384">
            <v>9500</v>
          </cell>
          <cell r="L384">
            <v>36.25</v>
          </cell>
        </row>
        <row r="385">
          <cell r="B385" t="str">
            <v>VTY</v>
          </cell>
          <cell r="C385" t="str">
            <v>Isaac</v>
          </cell>
          <cell r="D385" t="str">
            <v>Barbara</v>
          </cell>
          <cell r="E385">
            <v>1</v>
          </cell>
          <cell r="F385">
            <v>10873</v>
          </cell>
          <cell r="H385">
            <v>0.05</v>
          </cell>
          <cell r="I385" t="str">
            <v>Yes</v>
          </cell>
          <cell r="L385">
            <v>36.25</v>
          </cell>
        </row>
        <row r="386">
          <cell r="B386" t="str">
            <v>VTY</v>
          </cell>
          <cell r="C386" t="str">
            <v>James</v>
          </cell>
          <cell r="D386" t="str">
            <v>Ellen</v>
          </cell>
          <cell r="E386">
            <v>1</v>
          </cell>
          <cell r="F386">
            <v>10835</v>
          </cell>
          <cell r="H386">
            <v>0.05</v>
          </cell>
          <cell r="I386" t="str">
            <v>Yes</v>
          </cell>
          <cell r="L386">
            <v>36.25</v>
          </cell>
        </row>
        <row r="387">
          <cell r="B387" t="str">
            <v>VTY</v>
          </cell>
          <cell r="C387" t="str">
            <v>Lindsay</v>
          </cell>
          <cell r="D387" t="str">
            <v>Claire</v>
          </cell>
          <cell r="E387">
            <v>0.55000001192092896</v>
          </cell>
          <cell r="F387">
            <v>5459</v>
          </cell>
          <cell r="H387">
            <v>0.05</v>
          </cell>
          <cell r="I387" t="str">
            <v>Yes</v>
          </cell>
          <cell r="L387">
            <v>20</v>
          </cell>
        </row>
        <row r="388">
          <cell r="B388" t="str">
            <v>VTY</v>
          </cell>
          <cell r="C388" t="str">
            <v>Lusty</v>
          </cell>
          <cell r="D388" t="str">
            <v>Kellie</v>
          </cell>
          <cell r="E388">
            <v>1</v>
          </cell>
          <cell r="F388">
            <v>10797</v>
          </cell>
          <cell r="L388">
            <v>36.25</v>
          </cell>
        </row>
        <row r="389">
          <cell r="B389" t="str">
            <v>VTY</v>
          </cell>
          <cell r="C389" t="str">
            <v>Maycock</v>
          </cell>
          <cell r="D389" t="str">
            <v>Ann</v>
          </cell>
          <cell r="E389">
            <v>1</v>
          </cell>
          <cell r="F389">
            <v>11500</v>
          </cell>
          <cell r="L389">
            <v>36.25</v>
          </cell>
        </row>
        <row r="390">
          <cell r="B390" t="str">
            <v>VTY</v>
          </cell>
          <cell r="C390" t="str">
            <v>McNaught</v>
          </cell>
          <cell r="D390" t="str">
            <v>Melanie</v>
          </cell>
          <cell r="E390">
            <v>0.62000000476837158</v>
          </cell>
          <cell r="F390">
            <v>5897</v>
          </cell>
          <cell r="H390">
            <v>0.05</v>
          </cell>
          <cell r="I390" t="str">
            <v>Yes</v>
          </cell>
          <cell r="L390">
            <v>22.5</v>
          </cell>
        </row>
        <row r="391">
          <cell r="B391" t="str">
            <v>VTY</v>
          </cell>
          <cell r="C391" t="str">
            <v>Osborne</v>
          </cell>
          <cell r="D391" t="str">
            <v>Tammi</v>
          </cell>
          <cell r="E391">
            <v>1</v>
          </cell>
          <cell r="F391">
            <v>9500</v>
          </cell>
          <cell r="L391">
            <v>36.25</v>
          </cell>
        </row>
        <row r="392">
          <cell r="B392" t="str">
            <v>VTY</v>
          </cell>
          <cell r="C392" t="str">
            <v>Owens</v>
          </cell>
          <cell r="D392" t="str">
            <v>Cathy</v>
          </cell>
          <cell r="E392">
            <v>1</v>
          </cell>
          <cell r="F392">
            <v>9500</v>
          </cell>
          <cell r="L392">
            <v>36.25</v>
          </cell>
        </row>
        <row r="393">
          <cell r="B393" t="str">
            <v>VTY</v>
          </cell>
          <cell r="C393" t="str">
            <v>Parkinson</v>
          </cell>
          <cell r="D393" t="str">
            <v>Janet</v>
          </cell>
          <cell r="E393">
            <v>1</v>
          </cell>
          <cell r="F393">
            <v>11175</v>
          </cell>
          <cell r="I393" t="str">
            <v>Ex-CAG</v>
          </cell>
          <cell r="L393">
            <v>36.25</v>
          </cell>
        </row>
        <row r="394">
          <cell r="B394" t="str">
            <v>VTY</v>
          </cell>
          <cell r="C394" t="str">
            <v>Pratt</v>
          </cell>
          <cell r="D394" t="str">
            <v>Suzanne</v>
          </cell>
          <cell r="E394">
            <v>1</v>
          </cell>
          <cell r="F394">
            <v>11177</v>
          </cell>
          <cell r="I394" t="str">
            <v>Ex-CAG</v>
          </cell>
          <cell r="L394">
            <v>36.25</v>
          </cell>
        </row>
        <row r="395">
          <cell r="B395" t="str">
            <v>VTY</v>
          </cell>
          <cell r="C395" t="str">
            <v>Sheikh</v>
          </cell>
          <cell r="D395" t="str">
            <v>Shenaz</v>
          </cell>
          <cell r="E395">
            <v>0.55000001192092896</v>
          </cell>
          <cell r="F395">
            <v>5523</v>
          </cell>
          <cell r="H395">
            <v>0.05</v>
          </cell>
          <cell r="I395" t="str">
            <v>Yes</v>
          </cell>
          <cell r="L395">
            <v>20</v>
          </cell>
        </row>
        <row r="396">
          <cell r="B396" t="str">
            <v>VTY</v>
          </cell>
          <cell r="C396" t="str">
            <v>Swaby</v>
          </cell>
          <cell r="D396" t="str">
            <v>Angela</v>
          </cell>
          <cell r="E396">
            <v>1</v>
          </cell>
          <cell r="F396">
            <v>12269</v>
          </cell>
          <cell r="I396" t="str">
            <v>Ex-CAG</v>
          </cell>
          <cell r="L396">
            <v>36.25</v>
          </cell>
        </row>
        <row r="397">
          <cell r="B397" t="str">
            <v>VTY</v>
          </cell>
          <cell r="C397" t="str">
            <v>Tranter</v>
          </cell>
          <cell r="D397" t="str">
            <v>Yvonne</v>
          </cell>
          <cell r="E397">
            <v>1</v>
          </cell>
          <cell r="F397">
            <v>9500</v>
          </cell>
          <cell r="H397">
            <v>0.05</v>
          </cell>
          <cell r="I397" t="str">
            <v>Yes</v>
          </cell>
          <cell r="L397">
            <v>36.25</v>
          </cell>
        </row>
        <row r="398">
          <cell r="B398" t="str">
            <v>VTY</v>
          </cell>
          <cell r="C398" t="str">
            <v>Wood</v>
          </cell>
          <cell r="D398" t="str">
            <v>Teresa</v>
          </cell>
          <cell r="E398">
            <v>1</v>
          </cell>
          <cell r="F398">
            <v>14834</v>
          </cell>
          <cell r="I398" t="str">
            <v>Ex-CAG</v>
          </cell>
          <cell r="L398">
            <v>36.25</v>
          </cell>
        </row>
        <row r="399">
          <cell r="B399" t="str">
            <v>VVY</v>
          </cell>
          <cell r="C399" t="str">
            <v>Armson</v>
          </cell>
          <cell r="D399" t="str">
            <v>Susan</v>
          </cell>
          <cell r="E399">
            <v>1</v>
          </cell>
          <cell r="F399">
            <v>12000</v>
          </cell>
          <cell r="I399" t="str">
            <v>Ex-CAG</v>
          </cell>
          <cell r="L399">
            <v>36.25</v>
          </cell>
        </row>
        <row r="400">
          <cell r="B400" t="str">
            <v>VVY</v>
          </cell>
          <cell r="C400" t="str">
            <v>Bali</v>
          </cell>
          <cell r="D400" t="str">
            <v>Rekha</v>
          </cell>
          <cell r="E400">
            <v>1</v>
          </cell>
          <cell r="F400">
            <v>17000</v>
          </cell>
          <cell r="L400">
            <v>36.25</v>
          </cell>
        </row>
        <row r="401">
          <cell r="B401" t="str">
            <v>VVY</v>
          </cell>
          <cell r="C401" t="str">
            <v>Barnes</v>
          </cell>
          <cell r="D401" t="str">
            <v>Michael</v>
          </cell>
          <cell r="E401">
            <v>1</v>
          </cell>
          <cell r="F401">
            <v>17000</v>
          </cell>
          <cell r="L401">
            <v>36.25</v>
          </cell>
        </row>
        <row r="402">
          <cell r="B402" t="str">
            <v>VVY</v>
          </cell>
          <cell r="C402" t="str">
            <v>Beech</v>
          </cell>
          <cell r="D402" t="str">
            <v>Lara</v>
          </cell>
          <cell r="E402">
            <v>1</v>
          </cell>
          <cell r="F402">
            <v>19400</v>
          </cell>
          <cell r="I402" t="str">
            <v>Ex-CAG</v>
          </cell>
          <cell r="L402">
            <v>36.25</v>
          </cell>
        </row>
        <row r="403">
          <cell r="B403" t="str">
            <v>VVY</v>
          </cell>
          <cell r="C403" t="str">
            <v>Booth</v>
          </cell>
          <cell r="D403" t="str">
            <v>Rebecca</v>
          </cell>
          <cell r="E403">
            <v>1</v>
          </cell>
          <cell r="F403">
            <v>19400</v>
          </cell>
          <cell r="I403" t="str">
            <v>Ex-CAG</v>
          </cell>
          <cell r="L403">
            <v>36.25</v>
          </cell>
        </row>
        <row r="404">
          <cell r="B404" t="str">
            <v>VVY</v>
          </cell>
          <cell r="C404" t="str">
            <v>Bradshaw</v>
          </cell>
          <cell r="D404" t="str">
            <v>Jeffrey</v>
          </cell>
          <cell r="E404">
            <v>1</v>
          </cell>
          <cell r="F404">
            <v>26755</v>
          </cell>
          <cell r="I404" t="str">
            <v>Ex-CAG</v>
          </cell>
          <cell r="L404">
            <v>36.25</v>
          </cell>
        </row>
        <row r="405">
          <cell r="B405" t="str">
            <v>VVY</v>
          </cell>
          <cell r="C405" t="str">
            <v>Bramwell</v>
          </cell>
          <cell r="D405" t="str">
            <v>Mark</v>
          </cell>
          <cell r="E405">
            <v>1</v>
          </cell>
          <cell r="F405">
            <v>28704</v>
          </cell>
          <cell r="I405" t="str">
            <v>Ex-CAG</v>
          </cell>
          <cell r="L405">
            <v>36.25</v>
          </cell>
        </row>
        <row r="406">
          <cell r="B406" t="str">
            <v>VVY</v>
          </cell>
          <cell r="C406" t="str">
            <v>Duffy</v>
          </cell>
          <cell r="D406" t="str">
            <v>Barry</v>
          </cell>
          <cell r="E406">
            <v>1</v>
          </cell>
          <cell r="F406">
            <v>25353</v>
          </cell>
          <cell r="I406" t="str">
            <v>Ex-CAG</v>
          </cell>
          <cell r="J406" t="str">
            <v>Yes</v>
          </cell>
          <cell r="L406">
            <v>36.25</v>
          </cell>
        </row>
        <row r="407">
          <cell r="B407" t="str">
            <v>VVY</v>
          </cell>
          <cell r="C407" t="str">
            <v>Ellway</v>
          </cell>
          <cell r="D407" t="str">
            <v>Ruth</v>
          </cell>
          <cell r="E407">
            <v>1</v>
          </cell>
          <cell r="F407">
            <v>18000</v>
          </cell>
          <cell r="L407">
            <v>36.25</v>
          </cell>
        </row>
        <row r="408">
          <cell r="B408" t="str">
            <v>VVY</v>
          </cell>
          <cell r="C408" t="str">
            <v>Fawcett</v>
          </cell>
          <cell r="D408" t="str">
            <v>Geoffrey</v>
          </cell>
          <cell r="E408">
            <v>1</v>
          </cell>
          <cell r="F408">
            <v>18000</v>
          </cell>
          <cell r="L408">
            <v>36.25</v>
          </cell>
        </row>
        <row r="409">
          <cell r="B409" t="str">
            <v>VVY</v>
          </cell>
          <cell r="C409" t="str">
            <v>Ferguson</v>
          </cell>
          <cell r="D409" t="str">
            <v>Sarah</v>
          </cell>
          <cell r="E409">
            <v>0.75</v>
          </cell>
          <cell r="F409">
            <v>16359</v>
          </cell>
          <cell r="I409" t="str">
            <v>Ex-CAG</v>
          </cell>
          <cell r="L409">
            <v>27.190000534057617</v>
          </cell>
        </row>
        <row r="410">
          <cell r="B410" t="str">
            <v>VVY</v>
          </cell>
          <cell r="C410" t="str">
            <v>French</v>
          </cell>
          <cell r="D410" t="str">
            <v>John</v>
          </cell>
          <cell r="E410">
            <v>1</v>
          </cell>
          <cell r="F410">
            <v>18000</v>
          </cell>
          <cell r="I410" t="str">
            <v>Ex-CAG</v>
          </cell>
          <cell r="L410">
            <v>36.25</v>
          </cell>
        </row>
        <row r="411">
          <cell r="B411" t="str">
            <v>VVY</v>
          </cell>
          <cell r="C411" t="str">
            <v>Haskell</v>
          </cell>
          <cell r="D411" t="str">
            <v>Deborah</v>
          </cell>
          <cell r="E411">
            <v>1</v>
          </cell>
          <cell r="F411">
            <v>18000</v>
          </cell>
          <cell r="I411" t="str">
            <v>Ex-CAG</v>
          </cell>
          <cell r="L411">
            <v>36.25</v>
          </cell>
        </row>
        <row r="412">
          <cell r="B412" t="str">
            <v>VVY</v>
          </cell>
          <cell r="C412" t="str">
            <v>Hussain</v>
          </cell>
          <cell r="D412" t="str">
            <v>Abbas</v>
          </cell>
          <cell r="E412">
            <v>1</v>
          </cell>
          <cell r="F412">
            <v>24695</v>
          </cell>
          <cell r="I412" t="str">
            <v>Ex-CAG</v>
          </cell>
          <cell r="L412">
            <v>36.25</v>
          </cell>
        </row>
        <row r="413">
          <cell r="B413" t="str">
            <v>VVY</v>
          </cell>
          <cell r="C413" t="str">
            <v>Johal</v>
          </cell>
          <cell r="D413" t="str">
            <v>Rajinder</v>
          </cell>
          <cell r="E413">
            <v>1</v>
          </cell>
          <cell r="F413">
            <v>17000</v>
          </cell>
          <cell r="L413">
            <v>36.25</v>
          </cell>
        </row>
        <row r="414">
          <cell r="B414" t="str">
            <v>VVY</v>
          </cell>
          <cell r="C414" t="str">
            <v>Karatella</v>
          </cell>
          <cell r="D414" t="str">
            <v>Shabir</v>
          </cell>
          <cell r="E414">
            <v>1</v>
          </cell>
          <cell r="F414">
            <v>21896</v>
          </cell>
          <cell r="I414" t="str">
            <v>Ex-CAG</v>
          </cell>
          <cell r="L414">
            <v>36.25</v>
          </cell>
        </row>
        <row r="415">
          <cell r="B415" t="str">
            <v>VVY</v>
          </cell>
          <cell r="C415" t="str">
            <v>Kenny</v>
          </cell>
          <cell r="D415" t="str">
            <v>Owen</v>
          </cell>
          <cell r="E415">
            <v>1</v>
          </cell>
          <cell r="F415">
            <v>20111</v>
          </cell>
          <cell r="H415">
            <v>0.05</v>
          </cell>
          <cell r="I415" t="str">
            <v>Yes</v>
          </cell>
          <cell r="L415">
            <v>36.25</v>
          </cell>
        </row>
        <row r="416">
          <cell r="B416" t="str">
            <v>VVY</v>
          </cell>
          <cell r="C416" t="str">
            <v>Laxman</v>
          </cell>
          <cell r="D416" t="str">
            <v>Rajesh</v>
          </cell>
          <cell r="E416">
            <v>1</v>
          </cell>
          <cell r="F416">
            <v>18000</v>
          </cell>
          <cell r="L416">
            <v>36.25</v>
          </cell>
        </row>
        <row r="417">
          <cell r="B417" t="str">
            <v>VVY</v>
          </cell>
          <cell r="C417" t="str">
            <v>Lee</v>
          </cell>
          <cell r="D417" t="str">
            <v>John</v>
          </cell>
          <cell r="E417">
            <v>1</v>
          </cell>
          <cell r="F417">
            <v>38000</v>
          </cell>
          <cell r="I417" t="str">
            <v>Ex-CAG</v>
          </cell>
          <cell r="J417" t="str">
            <v>Yes</v>
          </cell>
          <cell r="K417" t="str">
            <v>Yes</v>
          </cell>
          <cell r="L417">
            <v>36.25</v>
          </cell>
        </row>
        <row r="418">
          <cell r="B418" t="str">
            <v>VVY</v>
          </cell>
          <cell r="C418" t="str">
            <v>Maitland</v>
          </cell>
          <cell r="D418" t="str">
            <v>Richard</v>
          </cell>
          <cell r="E418">
            <v>1</v>
          </cell>
          <cell r="F418">
            <v>21000</v>
          </cell>
          <cell r="H418">
            <v>0.05</v>
          </cell>
          <cell r="I418" t="str">
            <v>Yes</v>
          </cell>
          <cell r="L418">
            <v>36.25</v>
          </cell>
        </row>
        <row r="419">
          <cell r="B419" t="str">
            <v>VVY</v>
          </cell>
          <cell r="C419" t="str">
            <v>Mann</v>
          </cell>
          <cell r="D419" t="str">
            <v>Bhaljinder</v>
          </cell>
          <cell r="E419">
            <v>1</v>
          </cell>
          <cell r="F419">
            <v>17000</v>
          </cell>
          <cell r="L419">
            <v>36.25</v>
          </cell>
        </row>
        <row r="420">
          <cell r="B420" t="str">
            <v>VVY</v>
          </cell>
          <cell r="C420" t="str">
            <v>Mardle</v>
          </cell>
          <cell r="D420" t="str">
            <v>Kevin</v>
          </cell>
          <cell r="E420">
            <v>1</v>
          </cell>
          <cell r="F420">
            <v>20075</v>
          </cell>
          <cell r="H420">
            <v>0.05</v>
          </cell>
          <cell r="I420" t="str">
            <v>Yes</v>
          </cell>
          <cell r="L420">
            <v>36.25</v>
          </cell>
        </row>
        <row r="421">
          <cell r="B421" t="str">
            <v>VVY</v>
          </cell>
          <cell r="C421" t="str">
            <v>Marr</v>
          </cell>
          <cell r="D421" t="str">
            <v>Vickie</v>
          </cell>
          <cell r="E421">
            <v>1</v>
          </cell>
          <cell r="F421">
            <v>17000</v>
          </cell>
          <cell r="L421">
            <v>36.25</v>
          </cell>
        </row>
        <row r="422">
          <cell r="B422" t="str">
            <v>VVY</v>
          </cell>
          <cell r="C422" t="str">
            <v>Mason</v>
          </cell>
          <cell r="D422" t="str">
            <v>Rosemary</v>
          </cell>
          <cell r="E422">
            <v>1</v>
          </cell>
          <cell r="F422">
            <v>11000</v>
          </cell>
          <cell r="H422">
            <v>0.05</v>
          </cell>
          <cell r="I422" t="str">
            <v>Yes</v>
          </cell>
          <cell r="L422">
            <v>36.25</v>
          </cell>
        </row>
        <row r="423">
          <cell r="B423" t="str">
            <v>VVY</v>
          </cell>
          <cell r="C423" t="str">
            <v>McCormack</v>
          </cell>
          <cell r="D423" t="str">
            <v>Francis</v>
          </cell>
          <cell r="E423">
            <v>1</v>
          </cell>
          <cell r="F423">
            <v>21896</v>
          </cell>
          <cell r="I423" t="str">
            <v>Ex-CAG</v>
          </cell>
          <cell r="L423">
            <v>36.25</v>
          </cell>
        </row>
        <row r="424">
          <cell r="B424" t="str">
            <v>VVY</v>
          </cell>
          <cell r="C424" t="str">
            <v>Ramji</v>
          </cell>
          <cell r="D424" t="str">
            <v>Naushad</v>
          </cell>
          <cell r="E424">
            <v>1</v>
          </cell>
          <cell r="F424">
            <v>20194</v>
          </cell>
          <cell r="I424" t="str">
            <v>Ex-CAG</v>
          </cell>
          <cell r="L424">
            <v>36.25</v>
          </cell>
        </row>
        <row r="425">
          <cell r="B425" t="str">
            <v>VVY</v>
          </cell>
          <cell r="C425" t="str">
            <v>Rhodes</v>
          </cell>
          <cell r="D425" t="str">
            <v>David</v>
          </cell>
          <cell r="E425">
            <v>1</v>
          </cell>
          <cell r="F425">
            <v>24684</v>
          </cell>
          <cell r="I425" t="str">
            <v>Ex-CAG</v>
          </cell>
          <cell r="L425">
            <v>36.25</v>
          </cell>
        </row>
        <row r="426">
          <cell r="B426" t="str">
            <v>VVY</v>
          </cell>
          <cell r="C426" t="str">
            <v>Sanghera</v>
          </cell>
          <cell r="D426" t="str">
            <v>Mandip</v>
          </cell>
          <cell r="E426">
            <v>1</v>
          </cell>
          <cell r="F426">
            <v>20379</v>
          </cell>
          <cell r="I426" t="str">
            <v>Ex-CAG</v>
          </cell>
          <cell r="L426">
            <v>36.25</v>
          </cell>
        </row>
        <row r="427">
          <cell r="B427" t="str">
            <v>VVY</v>
          </cell>
          <cell r="C427" t="str">
            <v>Shah</v>
          </cell>
          <cell r="D427" t="str">
            <v>Miriam</v>
          </cell>
          <cell r="E427">
            <v>1</v>
          </cell>
          <cell r="F427">
            <v>17000</v>
          </cell>
          <cell r="L427">
            <v>36.25</v>
          </cell>
        </row>
        <row r="428">
          <cell r="B428" t="str">
            <v>VVY</v>
          </cell>
          <cell r="C428" t="str">
            <v>Shinh</v>
          </cell>
          <cell r="D428" t="str">
            <v>Kiran</v>
          </cell>
          <cell r="E428">
            <v>1</v>
          </cell>
          <cell r="F428">
            <v>32199</v>
          </cell>
          <cell r="I428" t="str">
            <v>Ex-CAG</v>
          </cell>
          <cell r="J428" t="str">
            <v>Yes</v>
          </cell>
          <cell r="L428">
            <v>36.25</v>
          </cell>
        </row>
        <row r="429">
          <cell r="B429" t="str">
            <v>VVY</v>
          </cell>
          <cell r="C429" t="str">
            <v>Simpson</v>
          </cell>
          <cell r="D429" t="str">
            <v>Norman</v>
          </cell>
          <cell r="E429">
            <v>1</v>
          </cell>
          <cell r="F429">
            <v>22340</v>
          </cell>
          <cell r="I429" t="str">
            <v>Ex-CAG</v>
          </cell>
          <cell r="L429">
            <v>36.25</v>
          </cell>
        </row>
        <row r="430">
          <cell r="B430" t="str">
            <v>VVY</v>
          </cell>
          <cell r="C430" t="str">
            <v>Smith</v>
          </cell>
          <cell r="D430" t="str">
            <v>Peter</v>
          </cell>
          <cell r="E430">
            <v>1</v>
          </cell>
          <cell r="F430">
            <v>24880</v>
          </cell>
          <cell r="I430" t="str">
            <v>Ex-CAG</v>
          </cell>
          <cell r="L430">
            <v>36.25</v>
          </cell>
        </row>
        <row r="431">
          <cell r="B431" t="str">
            <v>VVY</v>
          </cell>
          <cell r="C431" t="str">
            <v>Smith</v>
          </cell>
          <cell r="D431" t="str">
            <v>Dorothy</v>
          </cell>
          <cell r="E431">
            <v>1</v>
          </cell>
          <cell r="F431">
            <v>11000</v>
          </cell>
          <cell r="I431" t="str">
            <v>Ex-CAG</v>
          </cell>
          <cell r="L431">
            <v>36.25</v>
          </cell>
        </row>
        <row r="432">
          <cell r="B432" t="str">
            <v>VVY</v>
          </cell>
          <cell r="C432" t="str">
            <v>Smyth</v>
          </cell>
          <cell r="D432" t="str">
            <v>Deirdre</v>
          </cell>
          <cell r="E432">
            <v>1</v>
          </cell>
          <cell r="F432">
            <v>15282</v>
          </cell>
          <cell r="H432">
            <v>0.05</v>
          </cell>
          <cell r="I432" t="str">
            <v>Yes</v>
          </cell>
          <cell r="L432">
            <v>36.25</v>
          </cell>
        </row>
        <row r="433">
          <cell r="B433" t="str">
            <v>VVY</v>
          </cell>
          <cell r="C433" t="str">
            <v>Tampion</v>
          </cell>
          <cell r="D433" t="str">
            <v>Andrew</v>
          </cell>
          <cell r="E433">
            <v>1</v>
          </cell>
          <cell r="F433">
            <v>22588</v>
          </cell>
          <cell r="I433" t="str">
            <v>Ex-CAG</v>
          </cell>
          <cell r="L433">
            <v>36.25</v>
          </cell>
        </row>
        <row r="434">
          <cell r="B434" t="str">
            <v>VVY</v>
          </cell>
          <cell r="C434" t="str">
            <v>Tanna</v>
          </cell>
          <cell r="D434" t="str">
            <v>Nilesh</v>
          </cell>
          <cell r="E434">
            <v>1</v>
          </cell>
          <cell r="F434">
            <v>18000</v>
          </cell>
          <cell r="I434" t="str">
            <v>Ex-CAG</v>
          </cell>
          <cell r="L434">
            <v>36.25</v>
          </cell>
        </row>
        <row r="435">
          <cell r="B435" t="str">
            <v>VVY</v>
          </cell>
          <cell r="C435" t="str">
            <v>Tara</v>
          </cell>
          <cell r="D435" t="str">
            <v>Jatinder</v>
          </cell>
          <cell r="E435">
            <v>1</v>
          </cell>
          <cell r="F435">
            <v>23500</v>
          </cell>
          <cell r="I435" t="str">
            <v>Ex-CAG</v>
          </cell>
          <cell r="L435">
            <v>36.25</v>
          </cell>
        </row>
        <row r="436">
          <cell r="B436" t="str">
            <v>VVY</v>
          </cell>
          <cell r="C436" t="str">
            <v>Tebbett</v>
          </cell>
          <cell r="D436" t="str">
            <v>Simon</v>
          </cell>
          <cell r="E436">
            <v>1</v>
          </cell>
          <cell r="F436">
            <v>18000</v>
          </cell>
          <cell r="H436">
            <v>0.05</v>
          </cell>
          <cell r="I436" t="str">
            <v>Yes</v>
          </cell>
          <cell r="L436">
            <v>36.25</v>
          </cell>
        </row>
        <row r="437">
          <cell r="B437" t="str">
            <v>VVY</v>
          </cell>
          <cell r="C437" t="str">
            <v>Trafford</v>
          </cell>
          <cell r="D437" t="str">
            <v>William</v>
          </cell>
          <cell r="E437">
            <v>1</v>
          </cell>
          <cell r="F437">
            <v>24710</v>
          </cell>
          <cell r="I437" t="str">
            <v>Ex-CAG</v>
          </cell>
          <cell r="L437">
            <v>36.25</v>
          </cell>
        </row>
        <row r="438">
          <cell r="B438" t="str">
            <v>VVY</v>
          </cell>
          <cell r="C438" t="str">
            <v>Verma</v>
          </cell>
          <cell r="D438" t="str">
            <v>Bimla</v>
          </cell>
          <cell r="E438">
            <v>1</v>
          </cell>
          <cell r="F438">
            <v>18000</v>
          </cell>
          <cell r="H438">
            <v>0.05</v>
          </cell>
          <cell r="I438" t="str">
            <v>Yes</v>
          </cell>
          <cell r="L438">
            <v>36.25</v>
          </cell>
        </row>
        <row r="439">
          <cell r="B439" t="str">
            <v>VVY</v>
          </cell>
          <cell r="C439" t="str">
            <v>Verrecchia</v>
          </cell>
          <cell r="D439" t="str">
            <v>Ronald</v>
          </cell>
          <cell r="E439">
            <v>1</v>
          </cell>
          <cell r="F439">
            <v>29807</v>
          </cell>
          <cell r="I439" t="str">
            <v>Ex-CAG</v>
          </cell>
          <cell r="L439">
            <v>36.25</v>
          </cell>
        </row>
        <row r="440">
          <cell r="B440" t="str">
            <v>VVY</v>
          </cell>
          <cell r="C440" t="str">
            <v>Zielinski</v>
          </cell>
          <cell r="D440" t="str">
            <v>Richard</v>
          </cell>
          <cell r="E440">
            <v>1</v>
          </cell>
          <cell r="F440">
            <v>25706</v>
          </cell>
          <cell r="I440" t="str">
            <v>Ex-CAG</v>
          </cell>
          <cell r="L440">
            <v>36.25</v>
          </cell>
        </row>
        <row r="441">
          <cell r="B441" t="str">
            <v>VZY</v>
          </cell>
          <cell r="C441" t="str">
            <v>Measures</v>
          </cell>
          <cell r="D441" t="str">
            <v>Melvyn</v>
          </cell>
          <cell r="E441">
            <v>1</v>
          </cell>
          <cell r="F441">
            <v>55107</v>
          </cell>
          <cell r="I441" t="str">
            <v>Ex-CAG</v>
          </cell>
          <cell r="J441" t="str">
            <v>Yes</v>
          </cell>
          <cell r="K441" t="str">
            <v>Yes</v>
          </cell>
          <cell r="L441">
            <v>36.25</v>
          </cell>
        </row>
        <row r="442">
          <cell r="B442" t="str">
            <v>VZY</v>
          </cell>
          <cell r="C442" t="str">
            <v>Roberts</v>
          </cell>
          <cell r="D442" t="str">
            <v>Hannah</v>
          </cell>
          <cell r="E442">
            <v>1</v>
          </cell>
          <cell r="F442">
            <v>16000</v>
          </cell>
          <cell r="I442" t="str">
            <v>Ex-CAG</v>
          </cell>
          <cell r="L442">
            <v>36.25</v>
          </cell>
        </row>
        <row r="443">
          <cell r="B443" t="str">
            <v>WDM</v>
          </cell>
          <cell r="C443" t="str">
            <v>Bateman</v>
          </cell>
          <cell r="D443" t="str">
            <v>Paul</v>
          </cell>
          <cell r="E443">
            <v>1</v>
          </cell>
          <cell r="F443">
            <v>26829</v>
          </cell>
          <cell r="I443" t="str">
            <v>Ex-RSA</v>
          </cell>
          <cell r="L443">
            <v>36.25</v>
          </cell>
        </row>
        <row r="444">
          <cell r="B444" t="str">
            <v>WDM</v>
          </cell>
          <cell r="C444" t="str">
            <v>Fayle</v>
          </cell>
          <cell r="D444" t="str">
            <v>Sean</v>
          </cell>
          <cell r="E444">
            <v>1</v>
          </cell>
          <cell r="F444">
            <v>18000</v>
          </cell>
          <cell r="L444">
            <v>36.25</v>
          </cell>
        </row>
        <row r="445">
          <cell r="B445" t="str">
            <v>WDM</v>
          </cell>
          <cell r="C445" t="str">
            <v>Fromant</v>
          </cell>
          <cell r="D445" t="str">
            <v>Evelyn</v>
          </cell>
          <cell r="E445">
            <v>1</v>
          </cell>
          <cell r="F445">
            <v>15994</v>
          </cell>
          <cell r="H445">
            <v>0.05</v>
          </cell>
          <cell r="I445" t="str">
            <v>Yes</v>
          </cell>
          <cell r="L445">
            <v>36.25</v>
          </cell>
        </row>
        <row r="446">
          <cell r="B446" t="str">
            <v>WDM</v>
          </cell>
          <cell r="C446" t="str">
            <v>Glynne</v>
          </cell>
          <cell r="D446" t="str">
            <v>Andrew</v>
          </cell>
          <cell r="E446">
            <v>1</v>
          </cell>
          <cell r="F446">
            <v>35177</v>
          </cell>
          <cell r="H446">
            <v>0.05</v>
          </cell>
          <cell r="I446" t="str">
            <v>Yes</v>
          </cell>
          <cell r="J446" t="str">
            <v>Yes</v>
          </cell>
          <cell r="K446" t="str">
            <v>Yes</v>
          </cell>
          <cell r="L446">
            <v>36.25</v>
          </cell>
        </row>
        <row r="447">
          <cell r="B447" t="str">
            <v>WDM</v>
          </cell>
          <cell r="C447" t="str">
            <v>Kealing *</v>
          </cell>
          <cell r="D447" t="str">
            <v>Andrew</v>
          </cell>
          <cell r="E447">
            <v>1</v>
          </cell>
          <cell r="F447">
            <v>18500</v>
          </cell>
          <cell r="I447" t="str">
            <v>Ex-RSA</v>
          </cell>
          <cell r="L447">
            <v>36.25</v>
          </cell>
        </row>
        <row r="448">
          <cell r="B448" t="str">
            <v>WDM</v>
          </cell>
          <cell r="C448" t="str">
            <v>Meredith</v>
          </cell>
          <cell r="D448" t="str">
            <v>Alan</v>
          </cell>
          <cell r="E448">
            <v>1</v>
          </cell>
          <cell r="F448">
            <v>20637</v>
          </cell>
          <cell r="H448">
            <v>0.05</v>
          </cell>
          <cell r="I448" t="str">
            <v>Yes</v>
          </cell>
          <cell r="L448">
            <v>36.25</v>
          </cell>
        </row>
        <row r="449">
          <cell r="B449" t="str">
            <v>WDM</v>
          </cell>
          <cell r="C449" t="str">
            <v>Price</v>
          </cell>
          <cell r="D449" t="str">
            <v>Janice</v>
          </cell>
          <cell r="E449">
            <v>1</v>
          </cell>
          <cell r="F449">
            <v>15169</v>
          </cell>
          <cell r="L449">
            <v>36.25</v>
          </cell>
        </row>
        <row r="450">
          <cell r="B450" t="str">
            <v>WDM</v>
          </cell>
          <cell r="C450" t="str">
            <v>Tutt</v>
          </cell>
          <cell r="D450" t="str">
            <v>Nicola</v>
          </cell>
          <cell r="E450">
            <v>1</v>
          </cell>
          <cell r="F450">
            <v>15416</v>
          </cell>
          <cell r="H450">
            <v>0.05</v>
          </cell>
          <cell r="I450" t="str">
            <v>Yes</v>
          </cell>
          <cell r="L450">
            <v>36.25</v>
          </cell>
        </row>
        <row r="451">
          <cell r="B451" t="str">
            <v>WDM</v>
          </cell>
          <cell r="C451" t="str">
            <v>Walsh</v>
          </cell>
          <cell r="D451" t="str">
            <v>Jim</v>
          </cell>
          <cell r="E451">
            <v>1</v>
          </cell>
          <cell r="F451">
            <v>19509</v>
          </cell>
          <cell r="I451" t="str">
            <v>Ex-CAG</v>
          </cell>
          <cell r="L451">
            <v>36.25</v>
          </cell>
        </row>
        <row r="452">
          <cell r="B452" t="str">
            <v>WEM</v>
          </cell>
          <cell r="C452" t="str">
            <v>Abercromby</v>
          </cell>
          <cell r="D452" t="str">
            <v>Julia</v>
          </cell>
          <cell r="E452">
            <v>1</v>
          </cell>
          <cell r="F452">
            <v>35651</v>
          </cell>
          <cell r="H452">
            <v>0.05</v>
          </cell>
          <cell r="I452" t="str">
            <v>Yes</v>
          </cell>
          <cell r="J452" t="str">
            <v>Yes</v>
          </cell>
          <cell r="K452" t="str">
            <v>Yes</v>
          </cell>
          <cell r="L452">
            <v>36.25</v>
          </cell>
        </row>
        <row r="453">
          <cell r="B453" t="str">
            <v>WEM</v>
          </cell>
          <cell r="C453" t="str">
            <v>Coleman</v>
          </cell>
          <cell r="D453" t="str">
            <v>Eileen</v>
          </cell>
          <cell r="E453">
            <v>1</v>
          </cell>
          <cell r="F453">
            <v>18120</v>
          </cell>
          <cell r="H453">
            <v>0.05</v>
          </cell>
          <cell r="I453" t="str">
            <v>Yes</v>
          </cell>
          <cell r="L453">
            <v>36.25</v>
          </cell>
        </row>
        <row r="454">
          <cell r="B454" t="str">
            <v>WEM</v>
          </cell>
          <cell r="C454" t="str">
            <v>Lamplugh</v>
          </cell>
          <cell r="D454" t="str">
            <v>Matthew</v>
          </cell>
          <cell r="E454">
            <v>1</v>
          </cell>
          <cell r="F454">
            <v>23500</v>
          </cell>
          <cell r="H454">
            <v>0.05</v>
          </cell>
          <cell r="I454" t="str">
            <v>Yes</v>
          </cell>
          <cell r="L454">
            <v>36.25</v>
          </cell>
        </row>
        <row r="455">
          <cell r="B455" t="str">
            <v>WEM</v>
          </cell>
          <cell r="C455" t="str">
            <v>Lord</v>
          </cell>
          <cell r="D455" t="str">
            <v>Claire</v>
          </cell>
          <cell r="E455">
            <v>1</v>
          </cell>
          <cell r="F455">
            <v>18000</v>
          </cell>
          <cell r="I455" t="str">
            <v>Ex-RSA</v>
          </cell>
          <cell r="L455">
            <v>36.25</v>
          </cell>
        </row>
        <row r="456">
          <cell r="B456" t="str">
            <v>WEM</v>
          </cell>
          <cell r="C456" t="str">
            <v>Martin</v>
          </cell>
          <cell r="D456" t="str">
            <v>Christopher</v>
          </cell>
          <cell r="E456">
            <v>1</v>
          </cell>
          <cell r="F456">
            <v>24500</v>
          </cell>
          <cell r="L456">
            <v>36.25</v>
          </cell>
        </row>
        <row r="457">
          <cell r="B457" t="str">
            <v>WEM</v>
          </cell>
          <cell r="C457" t="str">
            <v>Milne</v>
          </cell>
          <cell r="D457" t="str">
            <v>Alastair</v>
          </cell>
          <cell r="E457">
            <v>1</v>
          </cell>
          <cell r="F457">
            <v>25500</v>
          </cell>
          <cell r="H457">
            <v>0.05</v>
          </cell>
          <cell r="I457" t="str">
            <v>Yes</v>
          </cell>
          <cell r="L457">
            <v>36.25</v>
          </cell>
        </row>
        <row r="458">
          <cell r="B458" t="str">
            <v>WEM</v>
          </cell>
          <cell r="C458" t="str">
            <v>Squires</v>
          </cell>
          <cell r="D458" t="str">
            <v>Ann</v>
          </cell>
          <cell r="E458">
            <v>1</v>
          </cell>
          <cell r="F458">
            <v>16000</v>
          </cell>
          <cell r="L458">
            <v>36.25</v>
          </cell>
        </row>
        <row r="459">
          <cell r="B459" t="str">
            <v>WHM</v>
          </cell>
          <cell r="C459" t="str">
            <v>Adkins</v>
          </cell>
          <cell r="D459" t="str">
            <v>Brenda</v>
          </cell>
          <cell r="E459">
            <v>1</v>
          </cell>
          <cell r="F459">
            <v>14553</v>
          </cell>
          <cell r="H459">
            <v>0.05</v>
          </cell>
          <cell r="I459" t="str">
            <v>Yes</v>
          </cell>
          <cell r="L459">
            <v>36.25</v>
          </cell>
        </row>
        <row r="460">
          <cell r="B460" t="str">
            <v>WHM</v>
          </cell>
          <cell r="C460" t="str">
            <v>Ali</v>
          </cell>
          <cell r="D460" t="str">
            <v>Akmol</v>
          </cell>
          <cell r="E460">
            <v>1</v>
          </cell>
          <cell r="F460">
            <v>18500</v>
          </cell>
          <cell r="H460">
            <v>0.05</v>
          </cell>
          <cell r="I460" t="str">
            <v>Yes</v>
          </cell>
          <cell r="L460">
            <v>36.25</v>
          </cell>
        </row>
        <row r="461">
          <cell r="B461" t="str">
            <v>WHM</v>
          </cell>
          <cell r="C461" t="str">
            <v>Arkell</v>
          </cell>
          <cell r="D461" t="str">
            <v>Richard</v>
          </cell>
          <cell r="E461">
            <v>1</v>
          </cell>
          <cell r="F461">
            <v>31920</v>
          </cell>
          <cell r="H461">
            <v>0.05</v>
          </cell>
          <cell r="I461" t="str">
            <v>Yes</v>
          </cell>
          <cell r="J461" t="str">
            <v>Yes</v>
          </cell>
          <cell r="L461">
            <v>36.25</v>
          </cell>
        </row>
        <row r="462">
          <cell r="B462" t="str">
            <v>WHM</v>
          </cell>
          <cell r="C462" t="str">
            <v>Banner</v>
          </cell>
          <cell r="D462" t="str">
            <v>Colleen</v>
          </cell>
          <cell r="E462">
            <v>1</v>
          </cell>
          <cell r="F462">
            <v>30000</v>
          </cell>
          <cell r="H462">
            <v>0.05</v>
          </cell>
          <cell r="I462" t="str">
            <v>Yes</v>
          </cell>
          <cell r="L462">
            <v>36.25</v>
          </cell>
        </row>
        <row r="463">
          <cell r="B463" t="str">
            <v>WHM</v>
          </cell>
          <cell r="C463" t="str">
            <v>Baradaran-Azimi</v>
          </cell>
          <cell r="D463" t="str">
            <v>Edwina</v>
          </cell>
          <cell r="E463">
            <v>1</v>
          </cell>
          <cell r="F463">
            <v>18500</v>
          </cell>
          <cell r="H463">
            <v>0.05</v>
          </cell>
          <cell r="I463" t="str">
            <v>Yes</v>
          </cell>
          <cell r="L463">
            <v>36.25</v>
          </cell>
        </row>
        <row r="464">
          <cell r="B464" t="str">
            <v>WHM</v>
          </cell>
          <cell r="C464" t="str">
            <v>Blunt</v>
          </cell>
          <cell r="D464" t="str">
            <v>Natalie</v>
          </cell>
          <cell r="E464">
            <v>0.80000001192092896</v>
          </cell>
          <cell r="F464">
            <v>14000</v>
          </cell>
          <cell r="H464">
            <v>0.05</v>
          </cell>
          <cell r="I464" t="str">
            <v>Yes</v>
          </cell>
          <cell r="L464">
            <v>29</v>
          </cell>
        </row>
        <row r="465">
          <cell r="B465" t="str">
            <v>WHM</v>
          </cell>
          <cell r="C465" t="str">
            <v>Butcher</v>
          </cell>
          <cell r="D465" t="str">
            <v>Sarah</v>
          </cell>
          <cell r="E465">
            <v>1</v>
          </cell>
          <cell r="F465">
            <v>19500</v>
          </cell>
          <cell r="H465">
            <v>0.05</v>
          </cell>
          <cell r="I465" t="str">
            <v>Yes</v>
          </cell>
          <cell r="L465">
            <v>36.25</v>
          </cell>
        </row>
        <row r="466">
          <cell r="B466" t="str">
            <v>WHM</v>
          </cell>
          <cell r="C466" t="str">
            <v>Canoville</v>
          </cell>
          <cell r="D466" t="str">
            <v>Brenda</v>
          </cell>
          <cell r="E466">
            <v>1</v>
          </cell>
          <cell r="F466">
            <v>24500</v>
          </cell>
          <cell r="H466">
            <v>0.05</v>
          </cell>
          <cell r="I466" t="str">
            <v>Yes</v>
          </cell>
          <cell r="L466">
            <v>36.25</v>
          </cell>
        </row>
        <row r="467">
          <cell r="B467" t="str">
            <v>WHM</v>
          </cell>
          <cell r="C467" t="str">
            <v>Charity</v>
          </cell>
          <cell r="D467" t="str">
            <v>David</v>
          </cell>
          <cell r="E467">
            <v>1</v>
          </cell>
          <cell r="F467">
            <v>16500</v>
          </cell>
          <cell r="H467">
            <v>0.05</v>
          </cell>
          <cell r="I467" t="str">
            <v>Yes</v>
          </cell>
          <cell r="L467">
            <v>36.25</v>
          </cell>
        </row>
        <row r="468">
          <cell r="B468" t="str">
            <v>WHM</v>
          </cell>
          <cell r="C468" t="str">
            <v>Fraser</v>
          </cell>
          <cell r="D468" t="str">
            <v>Michelle</v>
          </cell>
          <cell r="E468">
            <v>1</v>
          </cell>
          <cell r="F468">
            <v>16000</v>
          </cell>
          <cell r="H468">
            <v>0.05</v>
          </cell>
          <cell r="I468" t="str">
            <v>Yes</v>
          </cell>
          <cell r="L468">
            <v>36.25</v>
          </cell>
        </row>
        <row r="469">
          <cell r="B469" t="str">
            <v>WHM</v>
          </cell>
          <cell r="C469" t="str">
            <v>Hudson</v>
          </cell>
          <cell r="D469" t="str">
            <v>Iain</v>
          </cell>
          <cell r="E469">
            <v>1</v>
          </cell>
          <cell r="F469">
            <v>10000</v>
          </cell>
          <cell r="L469">
            <v>36.25</v>
          </cell>
        </row>
        <row r="470">
          <cell r="B470" t="str">
            <v>WHM</v>
          </cell>
          <cell r="C470" t="str">
            <v>Johnson</v>
          </cell>
          <cell r="D470" t="str">
            <v>Odene</v>
          </cell>
          <cell r="E470">
            <v>1</v>
          </cell>
          <cell r="F470">
            <v>17500</v>
          </cell>
          <cell r="H470">
            <v>0.05</v>
          </cell>
          <cell r="I470" t="str">
            <v>Yes</v>
          </cell>
          <cell r="L470">
            <v>36.25</v>
          </cell>
        </row>
        <row r="471">
          <cell r="B471" t="str">
            <v>WHM</v>
          </cell>
          <cell r="C471" t="str">
            <v>Knights</v>
          </cell>
          <cell r="D471" t="str">
            <v>Emma</v>
          </cell>
          <cell r="E471">
            <v>1</v>
          </cell>
          <cell r="F471">
            <v>17500</v>
          </cell>
          <cell r="L471">
            <v>36.25</v>
          </cell>
        </row>
        <row r="472">
          <cell r="B472" t="str">
            <v>WHM</v>
          </cell>
          <cell r="C472" t="str">
            <v>Little</v>
          </cell>
          <cell r="D472" t="str">
            <v>Patrick</v>
          </cell>
          <cell r="E472">
            <v>1</v>
          </cell>
          <cell r="F472">
            <v>25000</v>
          </cell>
          <cell r="H472">
            <v>0.05</v>
          </cell>
          <cell r="I472" t="str">
            <v>Yes</v>
          </cell>
          <cell r="L472">
            <v>36.25</v>
          </cell>
        </row>
        <row r="473">
          <cell r="B473" t="str">
            <v>WHM</v>
          </cell>
          <cell r="C473" t="str">
            <v>Lomax</v>
          </cell>
          <cell r="D473" t="str">
            <v>Stephen</v>
          </cell>
          <cell r="E473">
            <v>1</v>
          </cell>
          <cell r="F473">
            <v>17500</v>
          </cell>
          <cell r="L473">
            <v>36.25</v>
          </cell>
        </row>
        <row r="474">
          <cell r="B474" t="str">
            <v>WHM</v>
          </cell>
          <cell r="C474" t="str">
            <v>Matanda</v>
          </cell>
          <cell r="D474" t="str">
            <v>Mary</v>
          </cell>
          <cell r="E474">
            <v>1</v>
          </cell>
          <cell r="F474">
            <v>20000</v>
          </cell>
          <cell r="H474">
            <v>0.05</v>
          </cell>
          <cell r="I474" t="str">
            <v>Yes</v>
          </cell>
          <cell r="L474">
            <v>36.25</v>
          </cell>
        </row>
        <row r="475">
          <cell r="B475" t="str">
            <v>WHM</v>
          </cell>
          <cell r="C475" t="str">
            <v>McQuillan</v>
          </cell>
          <cell r="D475" t="str">
            <v>Jeannette</v>
          </cell>
          <cell r="E475">
            <v>1</v>
          </cell>
          <cell r="F475">
            <v>13500</v>
          </cell>
          <cell r="L475">
            <v>36.25</v>
          </cell>
        </row>
        <row r="476">
          <cell r="B476" t="str">
            <v>WHM</v>
          </cell>
          <cell r="C476" t="str">
            <v>Micic</v>
          </cell>
          <cell r="D476" t="str">
            <v>Joanne</v>
          </cell>
          <cell r="E476">
            <v>0.5</v>
          </cell>
          <cell r="F476">
            <v>6850</v>
          </cell>
          <cell r="L476">
            <v>18</v>
          </cell>
        </row>
        <row r="477">
          <cell r="B477" t="str">
            <v>WHM</v>
          </cell>
          <cell r="C477" t="str">
            <v>Myall</v>
          </cell>
          <cell r="D477" t="str">
            <v>Timothy</v>
          </cell>
          <cell r="E477">
            <v>1</v>
          </cell>
          <cell r="F477">
            <v>20000</v>
          </cell>
          <cell r="H477">
            <v>0.05</v>
          </cell>
          <cell r="I477" t="str">
            <v>Yes</v>
          </cell>
          <cell r="L477">
            <v>36.25</v>
          </cell>
        </row>
        <row r="478">
          <cell r="B478" t="str">
            <v>WHM</v>
          </cell>
          <cell r="C478" t="str">
            <v>Newell</v>
          </cell>
          <cell r="D478" t="str">
            <v>Kara</v>
          </cell>
          <cell r="E478">
            <v>0.60000002384185791</v>
          </cell>
          <cell r="F478">
            <v>12000</v>
          </cell>
          <cell r="L478">
            <v>21.75</v>
          </cell>
        </row>
        <row r="479">
          <cell r="B479" t="str">
            <v>WHM</v>
          </cell>
          <cell r="C479" t="str">
            <v>Noirette</v>
          </cell>
          <cell r="D479" t="str">
            <v>Jacques</v>
          </cell>
          <cell r="E479">
            <v>1</v>
          </cell>
          <cell r="F479">
            <v>18000</v>
          </cell>
          <cell r="L479">
            <v>36.25</v>
          </cell>
        </row>
        <row r="480">
          <cell r="B480" t="str">
            <v>WHM</v>
          </cell>
          <cell r="C480" t="str">
            <v>Ouzman</v>
          </cell>
          <cell r="D480" t="str">
            <v>Donna</v>
          </cell>
          <cell r="E480">
            <v>1</v>
          </cell>
          <cell r="F480">
            <v>18500</v>
          </cell>
          <cell r="H480">
            <v>0.05</v>
          </cell>
          <cell r="I480" t="str">
            <v>Yes</v>
          </cell>
          <cell r="L480">
            <v>36.25</v>
          </cell>
        </row>
        <row r="481">
          <cell r="B481" t="str">
            <v>WHM</v>
          </cell>
          <cell r="C481" t="str">
            <v>Parker</v>
          </cell>
          <cell r="D481" t="str">
            <v>Michael</v>
          </cell>
          <cell r="E481">
            <v>1</v>
          </cell>
          <cell r="F481">
            <v>34567</v>
          </cell>
          <cell r="H481">
            <v>0.05</v>
          </cell>
          <cell r="I481" t="str">
            <v>Yes</v>
          </cell>
          <cell r="L481">
            <v>36.25</v>
          </cell>
        </row>
        <row r="482">
          <cell r="B482" t="str">
            <v>WHM</v>
          </cell>
          <cell r="C482" t="str">
            <v>Rehman</v>
          </cell>
          <cell r="D482" t="str">
            <v>Noreen</v>
          </cell>
          <cell r="E482">
            <v>1</v>
          </cell>
          <cell r="F482">
            <v>14500</v>
          </cell>
          <cell r="L482">
            <v>36.25</v>
          </cell>
        </row>
        <row r="483">
          <cell r="B483" t="str">
            <v>WHM</v>
          </cell>
          <cell r="C483" t="str">
            <v>Robinson</v>
          </cell>
          <cell r="D483" t="str">
            <v>Shirley</v>
          </cell>
          <cell r="E483">
            <v>1</v>
          </cell>
          <cell r="F483">
            <v>14720</v>
          </cell>
          <cell r="H483">
            <v>0.05</v>
          </cell>
          <cell r="I483" t="str">
            <v>Yes</v>
          </cell>
          <cell r="L483">
            <v>36.25</v>
          </cell>
        </row>
        <row r="484">
          <cell r="B484" t="str">
            <v>WHM</v>
          </cell>
          <cell r="C484" t="str">
            <v>Shah</v>
          </cell>
          <cell r="D484" t="str">
            <v>Reena</v>
          </cell>
          <cell r="E484">
            <v>1</v>
          </cell>
          <cell r="F484">
            <v>25000</v>
          </cell>
          <cell r="H484">
            <v>0.05</v>
          </cell>
          <cell r="I484" t="str">
            <v>Yes</v>
          </cell>
          <cell r="L484">
            <v>36.25</v>
          </cell>
        </row>
        <row r="485">
          <cell r="B485" t="str">
            <v>WHM</v>
          </cell>
          <cell r="C485" t="str">
            <v>Steele</v>
          </cell>
          <cell r="D485" t="str">
            <v>Monique</v>
          </cell>
          <cell r="E485">
            <v>1</v>
          </cell>
          <cell r="F485">
            <v>24500</v>
          </cell>
          <cell r="H485">
            <v>0.05</v>
          </cell>
          <cell r="I485" t="str">
            <v>Yes</v>
          </cell>
          <cell r="L485">
            <v>36.25</v>
          </cell>
        </row>
        <row r="486">
          <cell r="B486" t="str">
            <v>WHM</v>
          </cell>
          <cell r="C486" t="str">
            <v>Ticquet</v>
          </cell>
          <cell r="D486" t="str">
            <v>Susan</v>
          </cell>
          <cell r="E486">
            <v>1</v>
          </cell>
          <cell r="F486">
            <v>16000</v>
          </cell>
          <cell r="H486">
            <v>0.05</v>
          </cell>
          <cell r="I486" t="str">
            <v>Yes</v>
          </cell>
          <cell r="L486">
            <v>36.25</v>
          </cell>
        </row>
        <row r="487">
          <cell r="B487" t="str">
            <v>WHM</v>
          </cell>
          <cell r="C487" t="str">
            <v>Tijou</v>
          </cell>
          <cell r="D487" t="str">
            <v>Gillian</v>
          </cell>
          <cell r="E487">
            <v>1</v>
          </cell>
          <cell r="F487">
            <v>13000</v>
          </cell>
          <cell r="I487" t="str">
            <v>Ex-RSA</v>
          </cell>
          <cell r="L487">
            <v>36.25</v>
          </cell>
        </row>
        <row r="488">
          <cell r="B488" t="str">
            <v>WHM</v>
          </cell>
          <cell r="C488" t="str">
            <v>Tupper</v>
          </cell>
          <cell r="D488" t="str">
            <v>Ian</v>
          </cell>
          <cell r="E488">
            <v>1</v>
          </cell>
          <cell r="F488">
            <v>10750</v>
          </cell>
          <cell r="L488">
            <v>36.25</v>
          </cell>
        </row>
        <row r="489">
          <cell r="B489" t="str">
            <v>WHM</v>
          </cell>
          <cell r="C489" t="str">
            <v>Wallis</v>
          </cell>
          <cell r="D489" t="str">
            <v>Sarah</v>
          </cell>
          <cell r="E489">
            <v>1</v>
          </cell>
          <cell r="F489">
            <v>16000</v>
          </cell>
          <cell r="L489">
            <v>36.25</v>
          </cell>
        </row>
        <row r="490">
          <cell r="B490" t="str">
            <v>WHM</v>
          </cell>
          <cell r="C490" t="str">
            <v>Wilson</v>
          </cell>
          <cell r="D490" t="str">
            <v>Christine</v>
          </cell>
          <cell r="E490">
            <v>0.82999998331069946</v>
          </cell>
          <cell r="F490">
            <v>13167</v>
          </cell>
          <cell r="H490">
            <v>0.05</v>
          </cell>
          <cell r="I490" t="str">
            <v>Yes</v>
          </cell>
          <cell r="L490">
            <v>30</v>
          </cell>
        </row>
        <row r="491">
          <cell r="B491" t="str">
            <v>WUM</v>
          </cell>
          <cell r="C491" t="str">
            <v>Clark</v>
          </cell>
          <cell r="D491" t="str">
            <v>Ross</v>
          </cell>
          <cell r="E491">
            <v>1</v>
          </cell>
          <cell r="F491">
            <v>40000</v>
          </cell>
          <cell r="H491">
            <v>0.05</v>
          </cell>
          <cell r="I491" t="str">
            <v>Yes</v>
          </cell>
          <cell r="J491" t="str">
            <v>Yes</v>
          </cell>
          <cell r="L491">
            <v>36.25</v>
          </cell>
        </row>
        <row r="492">
          <cell r="B492" t="str">
            <v>WUM</v>
          </cell>
          <cell r="C492" t="str">
            <v>Cronin</v>
          </cell>
          <cell r="D492" t="str">
            <v>Michael</v>
          </cell>
          <cell r="E492">
            <v>1</v>
          </cell>
          <cell r="F492">
            <v>25500</v>
          </cell>
          <cell r="L492">
            <v>36.25</v>
          </cell>
        </row>
        <row r="493">
          <cell r="B493" t="str">
            <v>WUM</v>
          </cell>
          <cell r="C493" t="str">
            <v>Dairo</v>
          </cell>
          <cell r="D493" t="str">
            <v>Titilayo</v>
          </cell>
          <cell r="E493">
            <v>0.40000000596046448</v>
          </cell>
          <cell r="F493">
            <v>6167</v>
          </cell>
          <cell r="H493">
            <v>0.05</v>
          </cell>
          <cell r="I493" t="str">
            <v>Yes</v>
          </cell>
          <cell r="L493">
            <v>14.5</v>
          </cell>
        </row>
        <row r="494">
          <cell r="B494" t="str">
            <v>WUM</v>
          </cell>
          <cell r="C494" t="str">
            <v>Gifford</v>
          </cell>
          <cell r="D494" t="str">
            <v>Paul</v>
          </cell>
          <cell r="E494">
            <v>1</v>
          </cell>
          <cell r="F494">
            <v>17070</v>
          </cell>
          <cell r="H494">
            <v>0.05</v>
          </cell>
          <cell r="I494" t="str">
            <v>Yes</v>
          </cell>
          <cell r="L494">
            <v>36.25</v>
          </cell>
        </row>
        <row r="495">
          <cell r="B495" t="str">
            <v>WUM</v>
          </cell>
          <cell r="C495" t="str">
            <v>Goodburn</v>
          </cell>
          <cell r="D495" t="str">
            <v>Nicholas</v>
          </cell>
          <cell r="E495">
            <v>1</v>
          </cell>
          <cell r="F495">
            <v>25000</v>
          </cell>
          <cell r="L495">
            <v>36.25</v>
          </cell>
        </row>
        <row r="496">
          <cell r="B496" t="str">
            <v>WUM</v>
          </cell>
          <cell r="C496" t="str">
            <v>Henderson</v>
          </cell>
          <cell r="D496" t="str">
            <v>James</v>
          </cell>
          <cell r="E496">
            <v>1</v>
          </cell>
          <cell r="F496">
            <v>17500</v>
          </cell>
          <cell r="H496">
            <v>0.05</v>
          </cell>
          <cell r="I496" t="str">
            <v>Yes</v>
          </cell>
          <cell r="L496">
            <v>36.25</v>
          </cell>
        </row>
        <row r="497">
          <cell r="B497" t="str">
            <v>WUM</v>
          </cell>
          <cell r="C497" t="str">
            <v>Hitchcock</v>
          </cell>
          <cell r="D497" t="str">
            <v>Andrew</v>
          </cell>
          <cell r="E497">
            <v>1</v>
          </cell>
          <cell r="F497">
            <v>20819</v>
          </cell>
          <cell r="H497">
            <v>0.05</v>
          </cell>
          <cell r="I497" t="str">
            <v>Yes</v>
          </cell>
          <cell r="L497">
            <v>36.25</v>
          </cell>
        </row>
        <row r="498">
          <cell r="B498" t="str">
            <v>WUM</v>
          </cell>
          <cell r="C498" t="str">
            <v>Ireland</v>
          </cell>
          <cell r="D498" t="str">
            <v>Lisa</v>
          </cell>
          <cell r="E498">
            <v>0.43999999761581421</v>
          </cell>
          <cell r="F498">
            <v>5881</v>
          </cell>
          <cell r="H498">
            <v>0.05</v>
          </cell>
          <cell r="I498" t="str">
            <v>Yes</v>
          </cell>
          <cell r="L498">
            <v>16</v>
          </cell>
        </row>
        <row r="499">
          <cell r="B499" t="str">
            <v>WUM</v>
          </cell>
          <cell r="C499" t="str">
            <v>Morrison</v>
          </cell>
          <cell r="D499" t="str">
            <v>Christine</v>
          </cell>
          <cell r="E499">
            <v>0.50999999046325684</v>
          </cell>
          <cell r="F499">
            <v>10202</v>
          </cell>
          <cell r="L499">
            <v>18.5</v>
          </cell>
        </row>
        <row r="500">
          <cell r="B500" t="str">
            <v>WUM</v>
          </cell>
          <cell r="C500" t="str">
            <v>Rochford</v>
          </cell>
          <cell r="D500" t="str">
            <v>Mark</v>
          </cell>
          <cell r="E500">
            <v>1</v>
          </cell>
          <cell r="F500">
            <v>13889</v>
          </cell>
          <cell r="H500">
            <v>0.05</v>
          </cell>
          <cell r="I500" t="str">
            <v>Yes</v>
          </cell>
          <cell r="L500">
            <v>36.25</v>
          </cell>
        </row>
        <row r="501">
          <cell r="B501" t="str">
            <v>WUM</v>
          </cell>
          <cell r="C501" t="str">
            <v>Squires</v>
          </cell>
          <cell r="D501" t="str">
            <v>Karen</v>
          </cell>
          <cell r="E501">
            <v>1</v>
          </cell>
          <cell r="F501">
            <v>15220</v>
          </cell>
          <cell r="L501">
            <v>36.25</v>
          </cell>
        </row>
        <row r="502">
          <cell r="B502" t="str">
            <v>WUM</v>
          </cell>
          <cell r="C502" t="str">
            <v>Stapleton</v>
          </cell>
          <cell r="D502" t="str">
            <v>Sandra</v>
          </cell>
          <cell r="E502">
            <v>0.60000002384185791</v>
          </cell>
          <cell r="F502">
            <v>16304</v>
          </cell>
          <cell r="H502">
            <v>0.05</v>
          </cell>
          <cell r="I502" t="str">
            <v>Yes</v>
          </cell>
          <cell r="J502" t="str">
            <v>Yes</v>
          </cell>
          <cell r="L502">
            <v>21.75</v>
          </cell>
        </row>
        <row r="503">
          <cell r="B503" t="str">
            <v>WZM</v>
          </cell>
          <cell r="C503" t="str">
            <v>Bray</v>
          </cell>
          <cell r="D503" t="str">
            <v>Judy</v>
          </cell>
          <cell r="E503">
            <v>1</v>
          </cell>
          <cell r="F503">
            <v>18904</v>
          </cell>
          <cell r="H503">
            <v>0.05</v>
          </cell>
          <cell r="I503" t="str">
            <v>Yes</v>
          </cell>
          <cell r="L503">
            <v>36.25</v>
          </cell>
        </row>
        <row r="504">
          <cell r="B504" t="str">
            <v>WZM</v>
          </cell>
          <cell r="C504" t="str">
            <v>Smith</v>
          </cell>
          <cell r="D504" t="str">
            <v>Peter</v>
          </cell>
          <cell r="E504">
            <v>1</v>
          </cell>
          <cell r="F504">
            <v>70602</v>
          </cell>
          <cell r="H504">
            <v>0.1</v>
          </cell>
          <cell r="I504" t="str">
            <v>Yes</v>
          </cell>
          <cell r="J504" t="str">
            <v>Yes</v>
          </cell>
          <cell r="K504" t="str">
            <v>Yes</v>
          </cell>
          <cell r="L504">
            <v>36.25</v>
          </cell>
        </row>
        <row r="505">
          <cell r="B505" t="str">
            <v>YHM</v>
          </cell>
          <cell r="C505" t="str">
            <v>Allgate</v>
          </cell>
          <cell r="D505" t="str">
            <v>Joy</v>
          </cell>
          <cell r="E505">
            <v>1</v>
          </cell>
          <cell r="F505">
            <v>12815</v>
          </cell>
          <cell r="H505">
            <v>0.05</v>
          </cell>
          <cell r="I505" t="str">
            <v>Yes</v>
          </cell>
          <cell r="L505">
            <v>36.25</v>
          </cell>
        </row>
        <row r="506">
          <cell r="B506" t="str">
            <v>YHM</v>
          </cell>
          <cell r="C506" t="str">
            <v>Brace</v>
          </cell>
          <cell r="D506" t="str">
            <v>James</v>
          </cell>
          <cell r="E506">
            <v>1</v>
          </cell>
          <cell r="F506">
            <v>20231</v>
          </cell>
          <cell r="H506">
            <v>0.05</v>
          </cell>
          <cell r="I506" t="str">
            <v>Yes</v>
          </cell>
          <cell r="L506">
            <v>36.25</v>
          </cell>
        </row>
        <row r="507">
          <cell r="B507" t="str">
            <v>YHM</v>
          </cell>
          <cell r="C507" t="str">
            <v>Newton</v>
          </cell>
          <cell r="D507" t="str">
            <v>Andrew</v>
          </cell>
          <cell r="E507">
            <v>1</v>
          </cell>
          <cell r="F507">
            <v>22320</v>
          </cell>
          <cell r="H507">
            <v>0.05</v>
          </cell>
          <cell r="I507" t="str">
            <v>Yes</v>
          </cell>
          <cell r="L507">
            <v>36.25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Eckdaten"/>
      <sheetName val="Erg.Rechnung"/>
      <sheetName val="KFR"/>
      <sheetName val="GG"/>
      <sheetName val="VKA"/>
      <sheetName val="Op2003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BU01</v>
          </cell>
          <cell r="C3" t="str">
            <v>IOS001</v>
          </cell>
          <cell r="D3" t="str">
            <v>g</v>
          </cell>
          <cell r="E3" t="str">
            <v>IND</v>
          </cell>
          <cell r="F3" t="str">
            <v>General Lighting</v>
          </cell>
          <cell r="G3">
            <v>6</v>
          </cell>
          <cell r="H3" t="str">
            <v>IOS</v>
          </cell>
        </row>
        <row r="4">
          <cell r="B4" t="str">
            <v>BU02</v>
          </cell>
          <cell r="C4" t="str">
            <v>IOS002</v>
          </cell>
          <cell r="D4" t="str">
            <v>g</v>
          </cell>
          <cell r="E4" t="str">
            <v>IND</v>
          </cell>
          <cell r="F4" t="str">
            <v>Automotive Lighting</v>
          </cell>
          <cell r="G4">
            <v>6</v>
          </cell>
          <cell r="H4" t="str">
            <v>IOS</v>
          </cell>
          <cell r="L4" t="str">
            <v>Industry</v>
          </cell>
        </row>
        <row r="5">
          <cell r="B5" t="str">
            <v>BU03</v>
          </cell>
          <cell r="C5" t="str">
            <v>IOS003</v>
          </cell>
          <cell r="D5" t="str">
            <v>g</v>
          </cell>
          <cell r="E5" t="str">
            <v>IND</v>
          </cell>
          <cell r="F5" t="str">
            <v>Display / Optic</v>
          </cell>
          <cell r="G5">
            <v>6</v>
          </cell>
          <cell r="H5" t="str">
            <v>IOS</v>
          </cell>
          <cell r="L5" t="str">
            <v>I IA</v>
          </cell>
        </row>
        <row r="6">
          <cell r="B6" t="str">
            <v>BU04</v>
          </cell>
          <cell r="C6" t="str">
            <v>IOS005</v>
          </cell>
          <cell r="D6" t="str">
            <v>g</v>
          </cell>
          <cell r="E6" t="str">
            <v>IND</v>
          </cell>
          <cell r="F6" t="str">
            <v>Precision Materials &amp; Components</v>
          </cell>
          <cell r="G6">
            <v>6</v>
          </cell>
          <cell r="H6" t="str">
            <v>IOS</v>
          </cell>
          <cell r="L6" t="str">
            <v>I DT</v>
          </cell>
        </row>
        <row r="7">
          <cell r="B7" t="str">
            <v>BU05</v>
          </cell>
          <cell r="C7" t="str">
            <v>IOS006</v>
          </cell>
          <cell r="D7" t="str">
            <v>g</v>
          </cell>
          <cell r="E7" t="str">
            <v>IND</v>
          </cell>
          <cell r="F7" t="str">
            <v>Opto Semiconductors</v>
          </cell>
          <cell r="G7">
            <v>6</v>
          </cell>
          <cell r="H7" t="str">
            <v>IOS</v>
          </cell>
          <cell r="L7" t="str">
            <v>I IS</v>
          </cell>
        </row>
        <row r="8">
          <cell r="B8" t="str">
            <v>BU06</v>
          </cell>
          <cell r="C8" t="str">
            <v>IOS007</v>
          </cell>
          <cell r="D8" t="str">
            <v>g</v>
          </cell>
          <cell r="E8" t="str">
            <v>IND</v>
          </cell>
          <cell r="F8" t="str">
            <v>Electronics and Controls</v>
          </cell>
          <cell r="G8">
            <v>6</v>
          </cell>
          <cell r="H8" t="str">
            <v>IOS</v>
          </cell>
          <cell r="L8" t="str">
            <v>I MO</v>
          </cell>
        </row>
        <row r="9">
          <cell r="B9" t="str">
            <v>BU07</v>
          </cell>
          <cell r="C9" t="str">
            <v>IOS008</v>
          </cell>
          <cell r="D9" t="str">
            <v>g</v>
          </cell>
          <cell r="E9" t="str">
            <v>IND</v>
          </cell>
          <cell r="F9" t="str">
            <v>Luminaires</v>
          </cell>
          <cell r="G9">
            <v>6</v>
          </cell>
          <cell r="H9" t="str">
            <v>IOS</v>
          </cell>
          <cell r="L9" t="str">
            <v>I BT</v>
          </cell>
        </row>
        <row r="10">
          <cell r="B10" t="str">
            <v>BU08</v>
          </cell>
          <cell r="C10" t="str">
            <v>IOS999</v>
          </cell>
          <cell r="D10" t="str">
            <v>g</v>
          </cell>
          <cell r="E10" t="str">
            <v>IND</v>
          </cell>
          <cell r="F10" t="str">
            <v>OS Zentrale, Konsolidierung</v>
          </cell>
          <cell r="G10">
            <v>6</v>
          </cell>
          <cell r="H10" t="str">
            <v>IOS</v>
          </cell>
          <cell r="L10" t="str">
            <v>I OSR</v>
          </cell>
        </row>
        <row r="11">
          <cell r="B11" t="str">
            <v>BU09</v>
          </cell>
          <cell r="C11" t="str">
            <v>IOSTEC</v>
          </cell>
          <cell r="D11" t="str">
            <v>g</v>
          </cell>
          <cell r="E11" t="str">
            <v>IND</v>
          </cell>
          <cell r="F11" t="str">
            <v>IOS Technical</v>
          </cell>
          <cell r="G11">
            <v>6</v>
          </cell>
          <cell r="H11" t="str">
            <v>IOS</v>
          </cell>
        </row>
        <row r="12">
          <cell r="B12" t="str">
            <v>BU10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</row>
        <row r="13">
          <cell r="B13" t="str">
            <v>BU11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L13" t="str">
            <v>Energy</v>
          </cell>
        </row>
        <row r="14">
          <cell r="B14" t="str">
            <v>BU12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L14" t="str">
            <v>E F</v>
          </cell>
        </row>
        <row r="15">
          <cell r="B15" t="str">
            <v>BU13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L15" t="str">
            <v>E R</v>
          </cell>
        </row>
        <row r="16">
          <cell r="B16" t="str">
            <v>BU14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L16" t="str">
            <v>E O</v>
          </cell>
        </row>
        <row r="17">
          <cell r="B17" t="str">
            <v>BU15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L17" t="str">
            <v>E T</v>
          </cell>
        </row>
        <row r="18">
          <cell r="B18" t="str">
            <v>BU16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L18" t="str">
            <v>E D</v>
          </cell>
        </row>
        <row r="19">
          <cell r="B19" t="str">
            <v>BU17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</row>
        <row r="20">
          <cell r="B20" t="str">
            <v>BU18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</row>
        <row r="21">
          <cell r="B21" t="str">
            <v>BU19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L21" t="str">
            <v>Healthcare</v>
          </cell>
        </row>
        <row r="22">
          <cell r="B22" t="str">
            <v>BU20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L22" t="str">
            <v>H DX</v>
          </cell>
        </row>
        <row r="23">
          <cell r="B23" t="str">
            <v>BU21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L23" t="str">
            <v>H IM</v>
          </cell>
        </row>
        <row r="24">
          <cell r="B24" t="str">
            <v>BU22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L24" t="str">
            <v>H WS</v>
          </cell>
        </row>
        <row r="25">
          <cell r="B25" t="str">
            <v>BU23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</row>
        <row r="26">
          <cell r="B26" t="str">
            <v>BU24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</row>
        <row r="27">
          <cell r="B27" t="str">
            <v>BU25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</row>
        <row r="28">
          <cell r="B28" t="str">
            <v>BU26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</row>
        <row r="29">
          <cell r="B29" t="str">
            <v>BU27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</row>
        <row r="30">
          <cell r="B30" t="str">
            <v>BU28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</row>
        <row r="31">
          <cell r="B31" t="str">
            <v>BU29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L31">
            <v>7</v>
          </cell>
        </row>
        <row r="32">
          <cell r="B32" t="str">
            <v>BU30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L32" t="str">
            <v>IOS</v>
          </cell>
          <cell r="M32" t="str">
            <v>IOS</v>
          </cell>
          <cell r="N32" t="str">
            <v>Osram</v>
          </cell>
        </row>
        <row r="33">
          <cell r="B33" t="str">
            <v>BU31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</row>
        <row r="34">
          <cell r="B34" t="str">
            <v>BU32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</row>
        <row r="35">
          <cell r="B35" t="str">
            <v>BU33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L35">
            <v>5</v>
          </cell>
        </row>
        <row r="36">
          <cell r="B36" t="str">
            <v>BU34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</row>
        <row r="37">
          <cell r="B37" t="str">
            <v>BU35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</row>
        <row r="38">
          <cell r="B38" t="str">
            <v>BU36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</row>
        <row r="39">
          <cell r="B39" t="str">
            <v>BU37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</row>
        <row r="40">
          <cell r="B40" t="str">
            <v>BU38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</row>
        <row r="41">
          <cell r="B41" t="str">
            <v>BU39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</row>
        <row r="42">
          <cell r="B42" t="str">
            <v>BU40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</row>
        <row r="43">
          <cell r="B43" t="str">
            <v>BU41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New Brand">
  <a:themeElements>
    <a:clrScheme name="New KPMG Colours">
      <a:dk1>
        <a:srgbClr val="000000"/>
      </a:dk1>
      <a:lt1>
        <a:sysClr val="window" lastClr="FFFFFF"/>
      </a:lt1>
      <a:dk2>
        <a:srgbClr val="00338D"/>
      </a:dk2>
      <a:lt2>
        <a:srgbClr val="F0F0F0"/>
      </a:lt2>
      <a:accent1>
        <a:srgbClr val="0091DA"/>
      </a:accent1>
      <a:accent2>
        <a:srgbClr val="6D2077"/>
      </a:accent2>
      <a:accent3>
        <a:srgbClr val="005EB8"/>
      </a:accent3>
      <a:accent4>
        <a:srgbClr val="00A3A1"/>
      </a:accent4>
      <a:accent5>
        <a:srgbClr val="EAAA00"/>
      </a:accent5>
      <a:accent6>
        <a:srgbClr val="43B02A"/>
      </a:accent6>
      <a:hlink>
        <a:srgbClr val="0091DA"/>
      </a:hlink>
      <a:folHlink>
        <a:srgbClr val="0091DA"/>
      </a:folHlink>
    </a:clrScheme>
    <a:fontScheme name="KPMG">
      <a:majorFont>
        <a:latin typeface="KPMG Extralight"/>
        <a:ea typeface=""/>
        <a:cs typeface=""/>
      </a:majorFont>
      <a:minorFont>
        <a:latin typeface="Arial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lIns="54000" tIns="54000" rIns="54000" bIns="54000" rtlCol="0" anchor="ctr"/>
      <a:lstStyle>
        <a:defPPr algn="ctr">
          <a:defRPr sz="900" dirty="0" err="1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54610" tIns="54610" rIns="54610" bIns="54610" rtlCol="0">
        <a:noAutofit/>
      </a:bodyPr>
      <a:lstStyle>
        <a:defPPr>
          <a:spcAft>
            <a:spcPts val="600"/>
          </a:spcAft>
          <a:defRPr sz="9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KPMG Blue">
      <a:srgbClr val="00338D"/>
    </a:custClr>
    <a:custClr name="Medium Blue">
      <a:srgbClr val="005EB8"/>
    </a:custClr>
    <a:custClr name="Light Blue">
      <a:srgbClr val="0091DA"/>
    </a:custClr>
    <a:custClr name="Violet">
      <a:srgbClr val="483698"/>
    </a:custClr>
    <a:custClr name="Purple">
      <a:srgbClr val="470A68"/>
    </a:custClr>
    <a:custClr name="Light Purple">
      <a:srgbClr val="6D2077"/>
    </a:custClr>
    <a:custClr name="Green">
      <a:srgbClr val="00A3A1"/>
    </a:custClr>
    <a:custClr name="Dark Green">
      <a:srgbClr val="009A44"/>
    </a:custClr>
    <a:custClr name="Light Green">
      <a:srgbClr val="43B02A"/>
    </a:custClr>
    <a:custClr name="Yellow">
      <a:srgbClr val="EAAA00"/>
    </a:custClr>
    <a:custClr name="Orange">
      <a:srgbClr val="F68D2E"/>
    </a:custClr>
    <a:custClr name="Red ">
      <a:srgbClr val="BC204B"/>
    </a:custClr>
    <a:custClr name="Pink">
      <a:srgbClr val="C6007E"/>
    </a:custClr>
    <a:custClr name="Dark Brown">
      <a:srgbClr val="753F19"/>
    </a:custClr>
    <a:custClr name="Light Brown">
      <a:srgbClr val="9B642E"/>
    </a:custClr>
    <a:custClr name="Olive">
      <a:srgbClr val="9D9375"/>
    </a:custClr>
    <a:custClr name="Beige">
      <a:srgbClr val="E3BC9F"/>
    </a:custClr>
    <a:custClr name="Light Pink">
      <a:srgbClr val="E36877"/>
    </a:custClr>
  </a:custClrLst>
  <a:extLst>
    <a:ext uri="{05A4C25C-085E-4340-85A3-A5531E510DB2}">
      <thm15:themeFamily xmlns:thm15="http://schemas.microsoft.com/office/thememl/2012/main" name="New Brand" id="{5D227A78-1C88-4FAA-8970-91B2BED1D2F5}" vid="{D48091E0-B5B5-46C3-B705-994CB908A54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zoomScale="115" zoomScaleNormal="115" workbookViewId="0">
      <selection activeCell="U8" sqref="U8"/>
    </sheetView>
  </sheetViews>
  <sheetFormatPr defaultColWidth="11.42578125" defaultRowHeight="14.25"/>
  <cols>
    <col min="1" max="1" width="21.28515625" style="117" customWidth="1"/>
    <col min="2" max="17" width="5.85546875" style="117" customWidth="1"/>
    <col min="18" max="21" width="5.42578125" style="117" customWidth="1"/>
    <col min="22" max="68" width="5.28515625" style="117" customWidth="1"/>
    <col min="69" max="111" width="5.140625" style="117" customWidth="1"/>
    <col min="112" max="16384" width="11.42578125" style="117"/>
  </cols>
  <sheetData>
    <row r="1" spans="1:18" ht="15">
      <c r="A1" s="140" t="s">
        <v>178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1"/>
    </row>
    <row r="2" spans="1:18">
      <c r="A2" s="122"/>
      <c r="B2" s="409">
        <v>2012</v>
      </c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>
        <v>2013</v>
      </c>
      <c r="O2" s="409"/>
      <c r="P2" s="409"/>
      <c r="Q2" s="410"/>
      <c r="R2" s="118"/>
    </row>
    <row r="3" spans="1:18">
      <c r="A3" s="123" t="s">
        <v>49</v>
      </c>
      <c r="B3" s="124" t="s">
        <v>131</v>
      </c>
      <c r="C3" s="124" t="s">
        <v>132</v>
      </c>
      <c r="D3" s="124" t="s">
        <v>133</v>
      </c>
      <c r="E3" s="124" t="s">
        <v>134</v>
      </c>
      <c r="F3" s="124" t="s">
        <v>135</v>
      </c>
      <c r="G3" s="124" t="s">
        <v>136</v>
      </c>
      <c r="H3" s="124" t="s">
        <v>137</v>
      </c>
      <c r="I3" s="124" t="s">
        <v>138</v>
      </c>
      <c r="J3" s="124" t="s">
        <v>139</v>
      </c>
      <c r="K3" s="124" t="s">
        <v>128</v>
      </c>
      <c r="L3" s="124" t="s">
        <v>129</v>
      </c>
      <c r="M3" s="124" t="s">
        <v>130</v>
      </c>
      <c r="N3" s="124" t="s">
        <v>131</v>
      </c>
      <c r="O3" s="124" t="s">
        <v>132</v>
      </c>
      <c r="P3" s="124" t="s">
        <v>133</v>
      </c>
      <c r="Q3" s="125" t="s">
        <v>134</v>
      </c>
    </row>
    <row r="4" spans="1:18">
      <c r="A4" s="122" t="s">
        <v>177</v>
      </c>
      <c r="B4" s="126">
        <v>42</v>
      </c>
      <c r="C4" s="126">
        <v>43</v>
      </c>
      <c r="D4" s="126">
        <v>44</v>
      </c>
      <c r="E4" s="126">
        <v>43</v>
      </c>
      <c r="F4" s="126">
        <v>44</v>
      </c>
      <c r="G4" s="126">
        <v>45</v>
      </c>
      <c r="H4" s="126">
        <v>47</v>
      </c>
      <c r="I4" s="126">
        <v>48</v>
      </c>
      <c r="J4" s="126">
        <v>50</v>
      </c>
      <c r="K4" s="126">
        <v>52</v>
      </c>
      <c r="L4" s="126">
        <v>52</v>
      </c>
      <c r="M4" s="126">
        <v>53</v>
      </c>
      <c r="N4" s="126">
        <v>54</v>
      </c>
      <c r="O4" s="126">
        <v>55</v>
      </c>
      <c r="P4" s="126">
        <v>56</v>
      </c>
      <c r="Q4" s="127">
        <v>56</v>
      </c>
    </row>
    <row r="5" spans="1:18">
      <c r="A5" s="122" t="s">
        <v>213</v>
      </c>
      <c r="B5" s="124">
        <v>53</v>
      </c>
      <c r="C5" s="124">
        <v>53</v>
      </c>
      <c r="D5" s="124">
        <v>53</v>
      </c>
      <c r="E5" s="124">
        <v>53</v>
      </c>
      <c r="F5" s="124">
        <v>53</v>
      </c>
      <c r="G5" s="124">
        <v>53</v>
      </c>
      <c r="H5" s="124">
        <v>53</v>
      </c>
      <c r="I5" s="124">
        <v>53</v>
      </c>
      <c r="J5" s="124">
        <v>53</v>
      </c>
      <c r="K5" s="124">
        <v>53</v>
      </c>
      <c r="L5" s="124">
        <v>53</v>
      </c>
      <c r="M5" s="124">
        <v>53</v>
      </c>
      <c r="N5" s="124"/>
      <c r="O5" s="124"/>
      <c r="P5" s="124"/>
      <c r="Q5" s="125"/>
    </row>
    <row r="6" spans="1:18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v>62.2</v>
      </c>
      <c r="O6" s="129">
        <v>62.2</v>
      </c>
      <c r="P6" s="129">
        <v>62.2</v>
      </c>
      <c r="Q6" s="130">
        <v>62.2</v>
      </c>
    </row>
    <row r="7" spans="1:18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</row>
  </sheetData>
  <mergeCells count="2">
    <mergeCell ref="B2:M2"/>
    <mergeCell ref="N2:Q2"/>
  </mergeCells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P18"/>
  <sheetViews>
    <sheetView showGridLines="0" zoomScaleNormal="100" zoomScaleSheetLayoutView="100" workbookViewId="0">
      <selection activeCell="A12" sqref="A12"/>
    </sheetView>
  </sheetViews>
  <sheetFormatPr defaultColWidth="0" defaultRowHeight="11.25" outlineLevelRow="1" outlineLevelCol="1"/>
  <cols>
    <col min="1" max="1" width="10.28515625" style="4" customWidth="1" outlineLevel="1"/>
    <col min="2" max="2" width="23.28515625" style="5" bestFit="1" customWidth="1"/>
    <col min="3" max="3" width="11" style="6" customWidth="1"/>
    <col min="4" max="5" width="7.5703125" style="11" customWidth="1"/>
    <col min="6" max="7" width="8" style="11" bestFit="1" customWidth="1"/>
    <col min="8" max="8" width="9" style="11" bestFit="1" customWidth="1"/>
    <col min="9" max="9" width="7.5703125" style="11" customWidth="1"/>
    <col min="10" max="10" width="8" style="11" bestFit="1" customWidth="1"/>
    <col min="11" max="11" width="9" style="11" bestFit="1" customWidth="1"/>
    <col min="12" max="12" width="7.5703125" style="11" customWidth="1"/>
    <col min="13" max="13" width="8" style="11" bestFit="1" customWidth="1"/>
    <col min="14" max="14" width="8.85546875" style="11" bestFit="1" customWidth="1"/>
    <col min="15" max="19" width="7.5703125" style="11" customWidth="1"/>
    <col min="20" max="20" width="8.7109375" style="11" bestFit="1" customWidth="1"/>
    <col min="21" max="21" width="7.140625" style="11" bestFit="1" customWidth="1"/>
    <col min="22" max="22" width="8.7109375" style="11" bestFit="1" customWidth="1"/>
    <col min="23" max="23" width="7.5703125" style="11" customWidth="1"/>
    <col min="24" max="24" width="13" style="4" customWidth="1"/>
    <col min="25" max="25" width="2.42578125" style="5" customWidth="1"/>
    <col min="26" max="33" width="13.5703125" style="5" customWidth="1"/>
    <col min="34" max="34" width="13.5703125" style="4" hidden="1" customWidth="1"/>
    <col min="35" max="35" width="12.42578125" style="4" hidden="1" customWidth="1"/>
    <col min="36" max="42" width="18" style="4" hidden="1" customWidth="1"/>
    <col min="43" max="16384" width="0" style="4" hidden="1"/>
  </cols>
  <sheetData>
    <row r="4" spans="1:33" outlineLevel="1">
      <c r="D4" s="406"/>
      <c r="E4" s="406"/>
      <c r="F4" s="406" t="s">
        <v>7</v>
      </c>
      <c r="G4" s="406" t="s">
        <v>8</v>
      </c>
      <c r="H4" s="406"/>
      <c r="I4" s="406"/>
      <c r="J4" s="406" t="s">
        <v>9</v>
      </c>
      <c r="K4" s="406"/>
      <c r="L4" s="406"/>
      <c r="M4" s="406" t="s">
        <v>11</v>
      </c>
      <c r="N4" s="406"/>
      <c r="O4" s="406"/>
      <c r="P4" s="406" t="s">
        <v>12</v>
      </c>
      <c r="Q4" s="406" t="s">
        <v>13</v>
      </c>
      <c r="R4" s="406"/>
      <c r="S4" s="406"/>
      <c r="T4" s="406"/>
      <c r="U4" s="406"/>
      <c r="V4" s="406"/>
      <c r="W4" s="406"/>
    </row>
    <row r="5" spans="1:33" outlineLevel="1">
      <c r="B5" s="7"/>
      <c r="D5" s="406" t="s">
        <v>14</v>
      </c>
      <c r="E5" s="406" t="s">
        <v>15</v>
      </c>
      <c r="F5" s="406" t="s">
        <v>16</v>
      </c>
      <c r="G5" s="406" t="s">
        <v>17</v>
      </c>
      <c r="H5" s="406" t="s">
        <v>18</v>
      </c>
      <c r="I5" s="406" t="s">
        <v>19</v>
      </c>
      <c r="J5" s="406" t="s">
        <v>20</v>
      </c>
      <c r="K5" s="406" t="s">
        <v>21</v>
      </c>
      <c r="L5" s="406" t="s">
        <v>19</v>
      </c>
      <c r="M5" s="406" t="s">
        <v>22</v>
      </c>
      <c r="N5" s="406" t="s">
        <v>23</v>
      </c>
      <c r="O5" s="406" t="s">
        <v>19</v>
      </c>
      <c r="P5" s="406" t="s">
        <v>24</v>
      </c>
      <c r="Q5" s="406" t="s">
        <v>25</v>
      </c>
      <c r="R5" s="406" t="s">
        <v>26</v>
      </c>
      <c r="S5" s="406" t="s">
        <v>19</v>
      </c>
      <c r="T5" s="406" t="s">
        <v>27</v>
      </c>
      <c r="U5" s="406" t="s">
        <v>19</v>
      </c>
      <c r="V5" s="406" t="s">
        <v>28</v>
      </c>
      <c r="W5" s="406"/>
      <c r="X5" s="5"/>
      <c r="AF5" s="4"/>
      <c r="AG5" s="4"/>
    </row>
    <row r="6" spans="1:33" ht="12" customHeight="1">
      <c r="A6" s="4" t="s">
        <v>29</v>
      </c>
      <c r="B6" s="407" t="s">
        <v>30</v>
      </c>
      <c r="C6" s="408">
        <v>19.574948345124227</v>
      </c>
      <c r="D6" s="406">
        <f>IF(A6="YearEnd",C6,C6+D5)</f>
        <v>19.574948345124227</v>
      </c>
      <c r="E6" s="406">
        <f>IF(A6="YearEnd",C6,"")</f>
        <v>19.574948345124227</v>
      </c>
      <c r="F6" s="406" t="b">
        <f>D6&lt;0</f>
        <v>0</v>
      </c>
      <c r="G6" s="406" t="b">
        <f>D5&lt;0</f>
        <v>0</v>
      </c>
      <c r="H6" s="406" t="b">
        <f>AND(F6:G6)</f>
        <v>0</v>
      </c>
      <c r="I6" s="406" t="str">
        <f>IF(A6="YearEnd","",H6*MAX(D5:D6))</f>
        <v/>
      </c>
      <c r="J6" s="406" t="b">
        <f>C6&lt;0</f>
        <v>0</v>
      </c>
      <c r="K6" s="406" t="b">
        <f>AND(F6,J6)</f>
        <v>0</v>
      </c>
      <c r="L6" s="406" t="str">
        <f>IF(A6="YearEnd","",K6*MAX(C6,D6))</f>
        <v/>
      </c>
      <c r="M6" s="406" t="b">
        <f>C6&gt;0</f>
        <v>1</v>
      </c>
      <c r="N6" s="406" t="b">
        <f>AND(M6,G6)</f>
        <v>0</v>
      </c>
      <c r="O6" s="406" t="str">
        <f>IF(A6="YearEnd","",N6*MAX(-C6,D5))</f>
        <v/>
      </c>
      <c r="P6" s="406" t="b">
        <f>D6&gt;0</f>
        <v>1</v>
      </c>
      <c r="Q6" s="406" t="b">
        <f>D5&gt;0</f>
        <v>1</v>
      </c>
      <c r="R6" s="406" t="b">
        <f>AND(P6:Q6)</f>
        <v>1</v>
      </c>
      <c r="S6" s="406" t="str">
        <f>IF(A6="YearEnd","",R6*MIN(D5:D6))</f>
        <v/>
      </c>
      <c r="T6" s="406" t="b">
        <f>AND(Q6,J6)</f>
        <v>0</v>
      </c>
      <c r="U6" s="406" t="str">
        <f>IF(A6="YearEnd","",T6*MIN(-C6,D5))</f>
        <v/>
      </c>
      <c r="V6" s="406" t="b">
        <f>AND(M6,P6)</f>
        <v>1</v>
      </c>
      <c r="W6" s="406" t="str">
        <f>IF(A6="YearEnd","",V6*MIN(C6:D6))</f>
        <v/>
      </c>
      <c r="X6" s="5"/>
      <c r="AG6" s="4"/>
    </row>
    <row r="7" spans="1:33" ht="22.5">
      <c r="B7" s="8" t="s">
        <v>31</v>
      </c>
      <c r="C7" s="9">
        <v>-17.385626412273758</v>
      </c>
      <c r="D7" s="406">
        <f>IF(A7="YearEnd",C7,C7+D6)</f>
        <v>2.1893219328504685</v>
      </c>
      <c r="E7" s="406" t="str">
        <f>IF(A7="YearEnd",C7,"")</f>
        <v/>
      </c>
      <c r="F7" s="406" t="b">
        <f>D7&lt;0</f>
        <v>0</v>
      </c>
      <c r="G7" s="406" t="b">
        <f>D6&lt;0</f>
        <v>0</v>
      </c>
      <c r="H7" s="406" t="b">
        <f>AND(F7:G7)</f>
        <v>0</v>
      </c>
      <c r="I7" s="406">
        <f>IF(A7="YearEnd","",H7*MAX(D6:D7))</f>
        <v>0</v>
      </c>
      <c r="J7" s="406" t="b">
        <f>C7&lt;0</f>
        <v>1</v>
      </c>
      <c r="K7" s="406" t="b">
        <f>AND(F7,J7)</f>
        <v>0</v>
      </c>
      <c r="L7" s="406">
        <f>IF(A7="YearEnd","",K7*MAX(C7,D7))</f>
        <v>0</v>
      </c>
      <c r="M7" s="406" t="b">
        <f>C7&gt;0</f>
        <v>0</v>
      </c>
      <c r="N7" s="406" t="b">
        <f>AND(M7,G7)</f>
        <v>0</v>
      </c>
      <c r="O7" s="406">
        <f>IF(A7="YearEnd","",N7*MAX(-C7,D6))</f>
        <v>0</v>
      </c>
      <c r="P7" s="406" t="b">
        <f>D7&gt;0</f>
        <v>1</v>
      </c>
      <c r="Q7" s="406" t="b">
        <f>D6&gt;0</f>
        <v>1</v>
      </c>
      <c r="R7" s="406" t="b">
        <f>AND(P7:Q7)</f>
        <v>1</v>
      </c>
      <c r="S7" s="406">
        <f>IF(A7="YearEnd","",R7*MIN(D6:D7))</f>
        <v>2.1893219328504685</v>
      </c>
      <c r="T7" s="406" t="b">
        <f>AND(Q7,J7)</f>
        <v>1</v>
      </c>
      <c r="U7" s="406">
        <f>IF(A7="YearEnd","",T7*MIN(-C7,D6))</f>
        <v>17.385626412273758</v>
      </c>
      <c r="V7" s="406" t="b">
        <f>AND(M7,P7)</f>
        <v>0</v>
      </c>
      <c r="W7" s="406">
        <f>IF(A7="YearEnd","",V7*MIN(C7:D7))</f>
        <v>0</v>
      </c>
      <c r="X7" s="5"/>
      <c r="AG7" s="4"/>
    </row>
    <row r="8" spans="1:33" ht="12" customHeight="1">
      <c r="B8" s="8" t="s">
        <v>32</v>
      </c>
      <c r="C8" s="9">
        <v>4.0935597985974459</v>
      </c>
      <c r="D8" s="406">
        <f t="shared" ref="D8:D16" si="0">IF(A8="YearEnd",C8,C8+D7)</f>
        <v>6.2828817314479144</v>
      </c>
      <c r="E8" s="406" t="str">
        <f t="shared" ref="E8:E16" si="1">IF(A8="YearEnd",C8,"")</f>
        <v/>
      </c>
      <c r="F8" s="406" t="b">
        <f t="shared" ref="F8:F16" si="2">D8&lt;0</f>
        <v>0</v>
      </c>
      <c r="G8" s="406" t="b">
        <f t="shared" ref="G8:G16" si="3">D7&lt;0</f>
        <v>0</v>
      </c>
      <c r="H8" s="406" t="b">
        <f t="shared" ref="H8:H16" si="4">AND(F8:G8)</f>
        <v>0</v>
      </c>
      <c r="I8" s="406">
        <f t="shared" ref="I8:I16" si="5">IF(A8="YearEnd","",H8*MAX(D7:D8))</f>
        <v>0</v>
      </c>
      <c r="J8" s="406" t="b">
        <f t="shared" ref="J8:J16" si="6">C8&lt;0</f>
        <v>0</v>
      </c>
      <c r="K8" s="406" t="b">
        <f t="shared" ref="K8:K16" si="7">AND(F8,J8)</f>
        <v>0</v>
      </c>
      <c r="L8" s="406">
        <f t="shared" ref="L8:L16" si="8">IF(A8="YearEnd","",K8*MAX(C8,D8))</f>
        <v>0</v>
      </c>
      <c r="M8" s="406" t="b">
        <f t="shared" ref="M8:M16" si="9">C8&gt;0</f>
        <v>1</v>
      </c>
      <c r="N8" s="406" t="b">
        <f t="shared" ref="N8:N16" si="10">AND(M8,G8)</f>
        <v>0</v>
      </c>
      <c r="O8" s="406">
        <f t="shared" ref="O8:O16" si="11">IF(A8="YearEnd","",N8*MAX(-C8,D7))</f>
        <v>0</v>
      </c>
      <c r="P8" s="406" t="b">
        <f t="shared" ref="P8:P16" si="12">D8&gt;0</f>
        <v>1</v>
      </c>
      <c r="Q8" s="406" t="b">
        <f t="shared" ref="Q8:Q16" si="13">D7&gt;0</f>
        <v>1</v>
      </c>
      <c r="R8" s="406" t="b">
        <f t="shared" ref="R8:R16" si="14">AND(P8:Q8)</f>
        <v>1</v>
      </c>
      <c r="S8" s="406">
        <f t="shared" ref="S8:S16" si="15">IF(A8="YearEnd","",R8*MIN(D7:D8))</f>
        <v>2.1893219328504685</v>
      </c>
      <c r="T8" s="406" t="b">
        <f t="shared" ref="T8:T16" si="16">AND(Q8,J8)</f>
        <v>0</v>
      </c>
      <c r="U8" s="406">
        <f t="shared" ref="U8:U16" si="17">IF(A8="YearEnd","",T8*MIN(-C8,D7))</f>
        <v>0</v>
      </c>
      <c r="V8" s="406" t="b">
        <f t="shared" ref="V8:V16" si="18">AND(M8,P8)</f>
        <v>1</v>
      </c>
      <c r="W8" s="406">
        <f t="shared" ref="W8:W16" si="19">IF(A8="YearEnd","",V8*MIN(C8:D8))</f>
        <v>4.0935597985974459</v>
      </c>
      <c r="X8" s="5"/>
      <c r="AG8" s="4"/>
    </row>
    <row r="9" spans="1:33" ht="12" customHeight="1" outlineLevel="1">
      <c r="B9" s="8" t="s">
        <v>1</v>
      </c>
      <c r="C9" s="9"/>
      <c r="D9" s="406">
        <f t="shared" si="0"/>
        <v>6.2828817314479144</v>
      </c>
      <c r="E9" s="406" t="str">
        <f t="shared" si="1"/>
        <v/>
      </c>
      <c r="F9" s="406" t="b">
        <f t="shared" si="2"/>
        <v>0</v>
      </c>
      <c r="G9" s="406" t="b">
        <f t="shared" si="3"/>
        <v>0</v>
      </c>
      <c r="H9" s="406" t="b">
        <f t="shared" si="4"/>
        <v>0</v>
      </c>
      <c r="I9" s="406">
        <f t="shared" si="5"/>
        <v>0</v>
      </c>
      <c r="J9" s="406" t="b">
        <f t="shared" si="6"/>
        <v>0</v>
      </c>
      <c r="K9" s="406" t="b">
        <f t="shared" si="7"/>
        <v>0</v>
      </c>
      <c r="L9" s="406">
        <f t="shared" si="8"/>
        <v>0</v>
      </c>
      <c r="M9" s="406" t="b">
        <f t="shared" si="9"/>
        <v>0</v>
      </c>
      <c r="N9" s="406" t="b">
        <f t="shared" si="10"/>
        <v>0</v>
      </c>
      <c r="O9" s="406">
        <f t="shared" si="11"/>
        <v>0</v>
      </c>
      <c r="P9" s="406" t="b">
        <f t="shared" si="12"/>
        <v>1</v>
      </c>
      <c r="Q9" s="406" t="b">
        <f t="shared" si="13"/>
        <v>1</v>
      </c>
      <c r="R9" s="406" t="b">
        <f t="shared" si="14"/>
        <v>1</v>
      </c>
      <c r="S9" s="406">
        <f t="shared" si="15"/>
        <v>6.2828817314479144</v>
      </c>
      <c r="T9" s="406" t="b">
        <f t="shared" si="16"/>
        <v>0</v>
      </c>
      <c r="U9" s="406">
        <f t="shared" si="17"/>
        <v>0</v>
      </c>
      <c r="V9" s="406" t="b">
        <f t="shared" si="18"/>
        <v>0</v>
      </c>
      <c r="W9" s="406">
        <f t="shared" si="19"/>
        <v>0</v>
      </c>
      <c r="X9" s="5"/>
      <c r="AG9" s="4"/>
    </row>
    <row r="10" spans="1:33" ht="12" customHeight="1">
      <c r="B10" s="8" t="s">
        <v>33</v>
      </c>
      <c r="C10" s="9">
        <v>0.43487539503416989</v>
      </c>
      <c r="D10" s="406">
        <f>IF(A10="YearEnd",C10,C10+D9)</f>
        <v>6.7177571264820841</v>
      </c>
      <c r="E10" s="406" t="str">
        <f t="shared" si="1"/>
        <v/>
      </c>
      <c r="F10" s="406" t="b">
        <f t="shared" si="2"/>
        <v>0</v>
      </c>
      <c r="G10" s="406" t="b">
        <f>D9&lt;0</f>
        <v>0</v>
      </c>
      <c r="H10" s="406" t="b">
        <f t="shared" si="4"/>
        <v>0</v>
      </c>
      <c r="I10" s="406">
        <f>IF(A10="YearEnd","",H10*MAX(D9:D10))</f>
        <v>0</v>
      </c>
      <c r="J10" s="406" t="b">
        <f t="shared" si="6"/>
        <v>0</v>
      </c>
      <c r="K10" s="406" t="b">
        <f t="shared" si="7"/>
        <v>0</v>
      </c>
      <c r="L10" s="406">
        <f t="shared" si="8"/>
        <v>0</v>
      </c>
      <c r="M10" s="406" t="b">
        <f t="shared" si="9"/>
        <v>1</v>
      </c>
      <c r="N10" s="406" t="b">
        <f t="shared" si="10"/>
        <v>0</v>
      </c>
      <c r="O10" s="406">
        <f>IF(A10="YearEnd","",N10*MAX(-C10,D9))</f>
        <v>0</v>
      </c>
      <c r="P10" s="406" t="b">
        <f t="shared" si="12"/>
        <v>1</v>
      </c>
      <c r="Q10" s="406" t="b">
        <f>D9&gt;0</f>
        <v>1</v>
      </c>
      <c r="R10" s="406" t="b">
        <f t="shared" si="14"/>
        <v>1</v>
      </c>
      <c r="S10" s="406">
        <f>IF(A10="YearEnd","",R10*MIN(D9:D10))</f>
        <v>6.2828817314479144</v>
      </c>
      <c r="T10" s="406" t="b">
        <f t="shared" si="16"/>
        <v>0</v>
      </c>
      <c r="U10" s="406">
        <f>IF(A10="YearEnd","",T10*MIN(-C10,D9))</f>
        <v>0</v>
      </c>
      <c r="V10" s="406" t="b">
        <f t="shared" si="18"/>
        <v>1</v>
      </c>
      <c r="W10" s="406">
        <f t="shared" si="19"/>
        <v>0.43487539503416989</v>
      </c>
      <c r="X10" s="5"/>
      <c r="AG10" s="4"/>
    </row>
    <row r="11" spans="1:33" ht="12" customHeight="1">
      <c r="B11" s="8" t="s">
        <v>34</v>
      </c>
      <c r="C11" s="9">
        <v>1.0429999999999999</v>
      </c>
      <c r="D11" s="406">
        <f t="shared" si="0"/>
        <v>7.7607571264820843</v>
      </c>
      <c r="E11" s="406" t="str">
        <f t="shared" si="1"/>
        <v/>
      </c>
      <c r="F11" s="406" t="b">
        <f t="shared" si="2"/>
        <v>0</v>
      </c>
      <c r="G11" s="406" t="b">
        <f t="shared" si="3"/>
        <v>0</v>
      </c>
      <c r="H11" s="406" t="b">
        <f t="shared" si="4"/>
        <v>0</v>
      </c>
      <c r="I11" s="406">
        <f t="shared" si="5"/>
        <v>0</v>
      </c>
      <c r="J11" s="406" t="b">
        <f t="shared" si="6"/>
        <v>0</v>
      </c>
      <c r="K11" s="406" t="b">
        <f t="shared" si="7"/>
        <v>0</v>
      </c>
      <c r="L11" s="406">
        <f t="shared" si="8"/>
        <v>0</v>
      </c>
      <c r="M11" s="406" t="b">
        <f t="shared" si="9"/>
        <v>1</v>
      </c>
      <c r="N11" s="406" t="b">
        <f t="shared" si="10"/>
        <v>0</v>
      </c>
      <c r="O11" s="406">
        <f t="shared" si="11"/>
        <v>0</v>
      </c>
      <c r="P11" s="406" t="b">
        <f t="shared" si="12"/>
        <v>1</v>
      </c>
      <c r="Q11" s="406" t="b">
        <f t="shared" si="13"/>
        <v>1</v>
      </c>
      <c r="R11" s="406" t="b">
        <f t="shared" si="14"/>
        <v>1</v>
      </c>
      <c r="S11" s="406">
        <f t="shared" si="15"/>
        <v>6.7177571264820841</v>
      </c>
      <c r="T11" s="406" t="b">
        <f t="shared" si="16"/>
        <v>0</v>
      </c>
      <c r="U11" s="406">
        <f t="shared" si="17"/>
        <v>0</v>
      </c>
      <c r="V11" s="406" t="b">
        <f t="shared" si="18"/>
        <v>1</v>
      </c>
      <c r="W11" s="406">
        <f t="shared" si="19"/>
        <v>1.0429999999999999</v>
      </c>
      <c r="X11" s="5"/>
      <c r="AG11" s="4"/>
    </row>
    <row r="12" spans="1:33" ht="12" customHeight="1" outlineLevel="1">
      <c r="B12" s="8" t="s">
        <v>1</v>
      </c>
      <c r="C12" s="9">
        <v>0</v>
      </c>
      <c r="D12" s="406">
        <f t="shared" si="0"/>
        <v>7.7607571264820843</v>
      </c>
      <c r="E12" s="406" t="str">
        <f t="shared" si="1"/>
        <v/>
      </c>
      <c r="F12" s="406" t="b">
        <f t="shared" si="2"/>
        <v>0</v>
      </c>
      <c r="G12" s="406" t="b">
        <f t="shared" si="3"/>
        <v>0</v>
      </c>
      <c r="H12" s="406" t="b">
        <f t="shared" si="4"/>
        <v>0</v>
      </c>
      <c r="I12" s="406">
        <f t="shared" si="5"/>
        <v>0</v>
      </c>
      <c r="J12" s="406" t="b">
        <f t="shared" si="6"/>
        <v>0</v>
      </c>
      <c r="K12" s="406" t="b">
        <f t="shared" si="7"/>
        <v>0</v>
      </c>
      <c r="L12" s="406">
        <f t="shared" si="8"/>
        <v>0</v>
      </c>
      <c r="M12" s="406" t="b">
        <f t="shared" si="9"/>
        <v>0</v>
      </c>
      <c r="N12" s="406" t="b">
        <f t="shared" si="10"/>
        <v>0</v>
      </c>
      <c r="O12" s="406">
        <f t="shared" si="11"/>
        <v>0</v>
      </c>
      <c r="P12" s="406" t="b">
        <f t="shared" si="12"/>
        <v>1</v>
      </c>
      <c r="Q12" s="406" t="b">
        <f t="shared" si="13"/>
        <v>1</v>
      </c>
      <c r="R12" s="406" t="b">
        <f t="shared" si="14"/>
        <v>1</v>
      </c>
      <c r="S12" s="406">
        <f t="shared" si="15"/>
        <v>7.7607571264820843</v>
      </c>
      <c r="T12" s="406" t="b">
        <f t="shared" si="16"/>
        <v>0</v>
      </c>
      <c r="U12" s="406">
        <f t="shared" si="17"/>
        <v>0</v>
      </c>
      <c r="V12" s="406" t="b">
        <f t="shared" si="18"/>
        <v>0</v>
      </c>
      <c r="W12" s="406">
        <f t="shared" si="19"/>
        <v>0</v>
      </c>
      <c r="X12" s="5"/>
      <c r="AG12" s="4"/>
    </row>
    <row r="13" spans="1:33" ht="12" customHeight="1">
      <c r="B13" s="8" t="s">
        <v>35</v>
      </c>
      <c r="C13" s="9">
        <v>-4.0014495066254732</v>
      </c>
      <c r="D13" s="406">
        <f t="shared" si="0"/>
        <v>3.7593076198566111</v>
      </c>
      <c r="E13" s="406" t="str">
        <f t="shared" si="1"/>
        <v/>
      </c>
      <c r="F13" s="406" t="b">
        <f t="shared" si="2"/>
        <v>0</v>
      </c>
      <c r="G13" s="406" t="b">
        <f t="shared" si="3"/>
        <v>0</v>
      </c>
      <c r="H13" s="406" t="b">
        <f t="shared" si="4"/>
        <v>0</v>
      </c>
      <c r="I13" s="406">
        <f t="shared" si="5"/>
        <v>0</v>
      </c>
      <c r="J13" s="406" t="b">
        <f t="shared" si="6"/>
        <v>1</v>
      </c>
      <c r="K13" s="406" t="b">
        <f t="shared" si="7"/>
        <v>0</v>
      </c>
      <c r="L13" s="406">
        <f t="shared" si="8"/>
        <v>0</v>
      </c>
      <c r="M13" s="406" t="b">
        <f t="shared" si="9"/>
        <v>0</v>
      </c>
      <c r="N13" s="406" t="b">
        <f t="shared" si="10"/>
        <v>0</v>
      </c>
      <c r="O13" s="406">
        <f t="shared" si="11"/>
        <v>0</v>
      </c>
      <c r="P13" s="406" t="b">
        <f t="shared" si="12"/>
        <v>1</v>
      </c>
      <c r="Q13" s="406" t="b">
        <f t="shared" si="13"/>
        <v>1</v>
      </c>
      <c r="R13" s="406" t="b">
        <f t="shared" si="14"/>
        <v>1</v>
      </c>
      <c r="S13" s="406">
        <f t="shared" si="15"/>
        <v>3.7593076198566111</v>
      </c>
      <c r="T13" s="406" t="b">
        <f t="shared" si="16"/>
        <v>1</v>
      </c>
      <c r="U13" s="406">
        <f t="shared" si="17"/>
        <v>4.0014495066254732</v>
      </c>
      <c r="V13" s="406" t="b">
        <f t="shared" si="18"/>
        <v>0</v>
      </c>
      <c r="W13" s="406">
        <f t="shared" si="19"/>
        <v>0</v>
      </c>
      <c r="X13" s="5"/>
      <c r="AG13" s="4"/>
    </row>
    <row r="14" spans="1:33" ht="12" customHeight="1">
      <c r="B14" s="10" t="s">
        <v>36</v>
      </c>
      <c r="C14" s="9">
        <v>2.1859931782320658</v>
      </c>
      <c r="D14" s="406">
        <f t="shared" si="0"/>
        <v>5.9453007980886774</v>
      </c>
      <c r="E14" s="406" t="str">
        <f t="shared" si="1"/>
        <v/>
      </c>
      <c r="F14" s="406" t="b">
        <f t="shared" si="2"/>
        <v>0</v>
      </c>
      <c r="G14" s="406" t="b">
        <f t="shared" si="3"/>
        <v>0</v>
      </c>
      <c r="H14" s="406" t="b">
        <f t="shared" si="4"/>
        <v>0</v>
      </c>
      <c r="I14" s="406">
        <f t="shared" si="5"/>
        <v>0</v>
      </c>
      <c r="J14" s="406" t="b">
        <f t="shared" si="6"/>
        <v>0</v>
      </c>
      <c r="K14" s="406" t="b">
        <f t="shared" si="7"/>
        <v>0</v>
      </c>
      <c r="L14" s="406">
        <f t="shared" si="8"/>
        <v>0</v>
      </c>
      <c r="M14" s="406" t="b">
        <f t="shared" si="9"/>
        <v>1</v>
      </c>
      <c r="N14" s="406" t="b">
        <f t="shared" si="10"/>
        <v>0</v>
      </c>
      <c r="O14" s="406">
        <f t="shared" si="11"/>
        <v>0</v>
      </c>
      <c r="P14" s="406" t="b">
        <f t="shared" si="12"/>
        <v>1</v>
      </c>
      <c r="Q14" s="406" t="b">
        <f t="shared" si="13"/>
        <v>1</v>
      </c>
      <c r="R14" s="406" t="b">
        <f t="shared" si="14"/>
        <v>1</v>
      </c>
      <c r="S14" s="406">
        <f t="shared" si="15"/>
        <v>3.7593076198566111</v>
      </c>
      <c r="T14" s="406" t="b">
        <f t="shared" si="16"/>
        <v>0</v>
      </c>
      <c r="U14" s="406">
        <f t="shared" si="17"/>
        <v>0</v>
      </c>
      <c r="V14" s="406" t="b">
        <f t="shared" si="18"/>
        <v>1</v>
      </c>
      <c r="W14" s="406">
        <f t="shared" si="19"/>
        <v>2.1859931782320658</v>
      </c>
      <c r="X14" s="5"/>
      <c r="AG14" s="4"/>
    </row>
    <row r="15" spans="1:33" ht="12" customHeight="1">
      <c r="B15" s="10" t="s">
        <v>37</v>
      </c>
      <c r="C15" s="9">
        <v>3.934572178826139</v>
      </c>
      <c r="D15" s="406">
        <f t="shared" si="0"/>
        <v>9.8798729769148164</v>
      </c>
      <c r="E15" s="406" t="str">
        <f t="shared" si="1"/>
        <v/>
      </c>
      <c r="F15" s="406" t="b">
        <f t="shared" si="2"/>
        <v>0</v>
      </c>
      <c r="G15" s="406" t="b">
        <f t="shared" si="3"/>
        <v>0</v>
      </c>
      <c r="H15" s="406" t="b">
        <f t="shared" si="4"/>
        <v>0</v>
      </c>
      <c r="I15" s="406">
        <f t="shared" si="5"/>
        <v>0</v>
      </c>
      <c r="J15" s="406" t="b">
        <f t="shared" si="6"/>
        <v>0</v>
      </c>
      <c r="K15" s="406" t="b">
        <f t="shared" si="7"/>
        <v>0</v>
      </c>
      <c r="L15" s="406">
        <f t="shared" si="8"/>
        <v>0</v>
      </c>
      <c r="M15" s="406" t="b">
        <f t="shared" si="9"/>
        <v>1</v>
      </c>
      <c r="N15" s="406" t="b">
        <f t="shared" si="10"/>
        <v>0</v>
      </c>
      <c r="O15" s="406">
        <f t="shared" si="11"/>
        <v>0</v>
      </c>
      <c r="P15" s="406" t="b">
        <f t="shared" si="12"/>
        <v>1</v>
      </c>
      <c r="Q15" s="406" t="b">
        <f t="shared" si="13"/>
        <v>1</v>
      </c>
      <c r="R15" s="406" t="b">
        <f t="shared" si="14"/>
        <v>1</v>
      </c>
      <c r="S15" s="406">
        <f t="shared" si="15"/>
        <v>5.9453007980886774</v>
      </c>
      <c r="T15" s="406" t="b">
        <f t="shared" si="16"/>
        <v>0</v>
      </c>
      <c r="U15" s="406">
        <f t="shared" si="17"/>
        <v>0</v>
      </c>
      <c r="V15" s="406" t="b">
        <f t="shared" si="18"/>
        <v>1</v>
      </c>
      <c r="W15" s="406">
        <f t="shared" si="19"/>
        <v>3.934572178826139</v>
      </c>
      <c r="X15" s="5"/>
      <c r="AG15" s="4"/>
    </row>
    <row r="16" spans="1:33" ht="12" customHeight="1">
      <c r="B16" s="8" t="s">
        <v>1</v>
      </c>
      <c r="C16" s="9">
        <v>3.0605497640777131</v>
      </c>
      <c r="D16" s="406">
        <f t="shared" si="0"/>
        <v>12.940422740992529</v>
      </c>
      <c r="E16" s="406" t="str">
        <f t="shared" si="1"/>
        <v/>
      </c>
      <c r="F16" s="406" t="b">
        <f t="shared" si="2"/>
        <v>0</v>
      </c>
      <c r="G16" s="406" t="b">
        <f t="shared" si="3"/>
        <v>0</v>
      </c>
      <c r="H16" s="406" t="b">
        <f t="shared" si="4"/>
        <v>0</v>
      </c>
      <c r="I16" s="406">
        <f t="shared" si="5"/>
        <v>0</v>
      </c>
      <c r="J16" s="406" t="b">
        <f t="shared" si="6"/>
        <v>0</v>
      </c>
      <c r="K16" s="406" t="b">
        <f t="shared" si="7"/>
        <v>0</v>
      </c>
      <c r="L16" s="406">
        <f t="shared" si="8"/>
        <v>0</v>
      </c>
      <c r="M16" s="406" t="b">
        <f t="shared" si="9"/>
        <v>1</v>
      </c>
      <c r="N16" s="406" t="b">
        <f t="shared" si="10"/>
        <v>0</v>
      </c>
      <c r="O16" s="406">
        <f t="shared" si="11"/>
        <v>0</v>
      </c>
      <c r="P16" s="406" t="b">
        <f t="shared" si="12"/>
        <v>1</v>
      </c>
      <c r="Q16" s="406" t="b">
        <f t="shared" si="13"/>
        <v>1</v>
      </c>
      <c r="R16" s="406" t="b">
        <f t="shared" si="14"/>
        <v>1</v>
      </c>
      <c r="S16" s="406">
        <f t="shared" si="15"/>
        <v>9.8798729769148164</v>
      </c>
      <c r="T16" s="406" t="b">
        <f t="shared" si="16"/>
        <v>0</v>
      </c>
      <c r="U16" s="406">
        <f t="shared" si="17"/>
        <v>0</v>
      </c>
      <c r="V16" s="406" t="b">
        <f t="shared" si="18"/>
        <v>1</v>
      </c>
      <c r="W16" s="406">
        <f t="shared" si="19"/>
        <v>3.0605497640777131</v>
      </c>
      <c r="X16" s="5"/>
      <c r="AG16" s="4"/>
    </row>
    <row r="17" spans="1:33" ht="12" customHeight="1">
      <c r="A17" s="4" t="s">
        <v>29</v>
      </c>
      <c r="B17" s="407" t="s">
        <v>38</v>
      </c>
      <c r="C17" s="408">
        <f>SUM(C6:C16)</f>
        <v>12.940422740992529</v>
      </c>
      <c r="D17" s="406">
        <f>IF(A17="YearEnd",C17,C17+#REF!)</f>
        <v>12.940422740992529</v>
      </c>
      <c r="E17" s="406">
        <f>IF(A17="YearEnd",C17,"")</f>
        <v>12.940422740992529</v>
      </c>
      <c r="F17" s="406" t="b">
        <f>D17&lt;0</f>
        <v>0</v>
      </c>
      <c r="G17" s="406" t="e">
        <f>#REF!&lt;0</f>
        <v>#REF!</v>
      </c>
      <c r="H17" s="406" t="e">
        <f>AND(F17:G17)</f>
        <v>#REF!</v>
      </c>
      <c r="I17" s="406" t="str">
        <f>IF(A17="YearEnd","",H17*MAX(D17:D17))</f>
        <v/>
      </c>
      <c r="J17" s="406" t="b">
        <f>C17&lt;0</f>
        <v>0</v>
      </c>
      <c r="K17" s="406" t="b">
        <f>AND(F17,J17)</f>
        <v>0</v>
      </c>
      <c r="L17" s="406" t="str">
        <f>IF(A17="YearEnd","",K17*MAX(C17,D17))</f>
        <v/>
      </c>
      <c r="M17" s="406" t="b">
        <f>C17&gt;0</f>
        <v>1</v>
      </c>
      <c r="N17" s="406" t="e">
        <f>AND(M17,G17)</f>
        <v>#REF!</v>
      </c>
      <c r="O17" s="406" t="str">
        <f>IF(A17="YearEnd","",N17*MAX(-C17,#REF!))</f>
        <v/>
      </c>
      <c r="P17" s="406" t="b">
        <f>D17&gt;0</f>
        <v>1</v>
      </c>
      <c r="Q17" s="406" t="e">
        <f>#REF!&gt;0</f>
        <v>#REF!</v>
      </c>
      <c r="R17" s="406" t="e">
        <f>AND(P17:Q17)</f>
        <v>#REF!</v>
      </c>
      <c r="S17" s="406" t="str">
        <f>IF(A17="YearEnd","",R17*MIN(D17:D17))</f>
        <v/>
      </c>
      <c r="T17" s="406" t="e">
        <f>AND(Q17,J17)</f>
        <v>#REF!</v>
      </c>
      <c r="U17" s="406" t="str">
        <f>IF(A17="YearEnd","",T17*MIN(-C17,#REF!))</f>
        <v/>
      </c>
      <c r="V17" s="406" t="b">
        <f>AND(M17,P17)</f>
        <v>1</v>
      </c>
      <c r="W17" s="406" t="str">
        <f>IF(A17="YearEnd","",V17*MIN(C17:D17))</f>
        <v/>
      </c>
      <c r="X17" s="5"/>
      <c r="AG17" s="4"/>
    </row>
    <row r="18" spans="1:33" s="5" customFormat="1">
      <c r="B18" s="7"/>
      <c r="C18" s="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4"/>
    </row>
  </sheetData>
  <protectedRanges>
    <protectedRange password="CD92" sqref="B17:C17 B8:B16 B6:C7" name="Range1"/>
  </protectedRanges>
  <pageMargins left="0.75" right="0.49" top="0.79" bottom="1" header="0.5" footer="0.5"/>
  <pageSetup paperSize="9" scale="66" orientation="landscape" r:id="rId1"/>
  <headerFooter alignWithMargins="0">
    <oddFooter>&amp;R&amp;"Arial,Standard"&amp;10&amp;F (Sheet: &amp;A), printed &amp;D&amp;C&amp;7&amp;B&amp;"Arial"Document Classification: KPMG Confidential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opLeftCell="A4" zoomScale="115" zoomScaleNormal="115" workbookViewId="0">
      <selection activeCell="G28" sqref="G28"/>
    </sheetView>
  </sheetViews>
  <sheetFormatPr defaultColWidth="11.42578125" defaultRowHeight="14.25"/>
  <cols>
    <col min="1" max="1" width="26.28515625" style="117" customWidth="1"/>
    <col min="2" max="17" width="5.85546875" style="117" customWidth="1"/>
    <col min="18" max="21" width="5.42578125" style="117" customWidth="1"/>
    <col min="22" max="68" width="5.28515625" style="117" customWidth="1"/>
    <col min="69" max="111" width="5.140625" style="117" customWidth="1"/>
    <col min="112" max="16384" width="11.42578125" style="117"/>
  </cols>
  <sheetData>
    <row r="1" spans="1:25">
      <c r="A1" s="119" t="s">
        <v>178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/>
    </row>
    <row r="2" spans="1:25">
      <c r="A2" s="122"/>
      <c r="B2" s="409">
        <v>2011</v>
      </c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>
        <v>2012</v>
      </c>
      <c r="O2" s="409"/>
      <c r="P2" s="409"/>
      <c r="Q2" s="409"/>
      <c r="R2" s="409"/>
      <c r="S2" s="409"/>
      <c r="T2" s="409"/>
      <c r="U2" s="409"/>
      <c r="V2" s="409"/>
      <c r="W2" s="409"/>
      <c r="X2" s="409"/>
      <c r="Y2" s="410"/>
    </row>
    <row r="3" spans="1:25">
      <c r="A3" s="123" t="s">
        <v>61</v>
      </c>
      <c r="B3" s="124" t="s">
        <v>131</v>
      </c>
      <c r="C3" s="124" t="s">
        <v>132</v>
      </c>
      <c r="D3" s="124" t="s">
        <v>133</v>
      </c>
      <c r="E3" s="124" t="s">
        <v>134</v>
      </c>
      <c r="F3" s="124" t="s">
        <v>135</v>
      </c>
      <c r="G3" s="124" t="s">
        <v>136</v>
      </c>
      <c r="H3" s="124" t="s">
        <v>137</v>
      </c>
      <c r="I3" s="124" t="s">
        <v>138</v>
      </c>
      <c r="J3" s="124" t="s">
        <v>139</v>
      </c>
      <c r="K3" s="124" t="s">
        <v>128</v>
      </c>
      <c r="L3" s="124" t="s">
        <v>129</v>
      </c>
      <c r="M3" s="124" t="s">
        <v>130</v>
      </c>
      <c r="N3" s="124" t="s">
        <v>131</v>
      </c>
      <c r="O3" s="124" t="s">
        <v>132</v>
      </c>
      <c r="P3" s="124" t="s">
        <v>133</v>
      </c>
      <c r="Q3" s="124" t="s">
        <v>134</v>
      </c>
      <c r="R3" s="124" t="s">
        <v>135</v>
      </c>
      <c r="S3" s="124" t="s">
        <v>136</v>
      </c>
      <c r="T3" s="124" t="s">
        <v>137</v>
      </c>
      <c r="U3" s="124" t="s">
        <v>138</v>
      </c>
      <c r="V3" s="124" t="s">
        <v>139</v>
      </c>
      <c r="W3" s="124" t="s">
        <v>128</v>
      </c>
      <c r="X3" s="124" t="s">
        <v>129</v>
      </c>
      <c r="Y3" s="125" t="s">
        <v>130</v>
      </c>
    </row>
    <row r="4" spans="1:25">
      <c r="A4" s="122" t="s">
        <v>5</v>
      </c>
      <c r="B4" s="131">
        <v>3.6</v>
      </c>
      <c r="C4" s="131">
        <v>3.1</v>
      </c>
      <c r="D4" s="131">
        <v>3.6</v>
      </c>
      <c r="E4" s="131">
        <v>2.9</v>
      </c>
      <c r="F4" s="131">
        <v>3.7</v>
      </c>
      <c r="G4" s="131">
        <v>3.6</v>
      </c>
      <c r="H4" s="131">
        <v>3.1</v>
      </c>
      <c r="I4" s="131">
        <v>2.9</v>
      </c>
      <c r="J4" s="131">
        <v>3.5</v>
      </c>
      <c r="K4" s="131">
        <v>3.2</v>
      </c>
      <c r="L4" s="131">
        <v>4.0999999999999996</v>
      </c>
      <c r="M4" s="131">
        <v>4.5</v>
      </c>
      <c r="N4" s="131">
        <v>4.3</v>
      </c>
      <c r="O4" s="131">
        <v>3.7</v>
      </c>
      <c r="P4" s="131">
        <v>3.9</v>
      </c>
      <c r="Q4" s="131">
        <v>4</v>
      </c>
      <c r="R4" s="131">
        <v>4.3</v>
      </c>
      <c r="S4" s="131">
        <v>3.5</v>
      </c>
      <c r="T4" s="131">
        <v>3.6</v>
      </c>
      <c r="U4" s="131">
        <v>3.2</v>
      </c>
      <c r="V4" s="131">
        <v>3.8</v>
      </c>
      <c r="W4" s="131">
        <v>4.5</v>
      </c>
      <c r="X4" s="131">
        <v>5.0999999999999996</v>
      </c>
      <c r="Y4" s="132">
        <v>5.4</v>
      </c>
    </row>
    <row r="5" spans="1:25">
      <c r="A5" s="122" t="s">
        <v>214</v>
      </c>
      <c r="B5" s="131">
        <f t="shared" ref="B5:M5" si="0">AVERAGE($B$4:$M$4)</f>
        <v>3.4833333333333338</v>
      </c>
      <c r="C5" s="131">
        <f t="shared" si="0"/>
        <v>3.4833333333333338</v>
      </c>
      <c r="D5" s="131">
        <f t="shared" si="0"/>
        <v>3.4833333333333338</v>
      </c>
      <c r="E5" s="131">
        <f t="shared" si="0"/>
        <v>3.4833333333333338</v>
      </c>
      <c r="F5" s="131">
        <f t="shared" si="0"/>
        <v>3.4833333333333338</v>
      </c>
      <c r="G5" s="131">
        <f t="shared" si="0"/>
        <v>3.4833333333333338</v>
      </c>
      <c r="H5" s="131">
        <f t="shared" si="0"/>
        <v>3.4833333333333338</v>
      </c>
      <c r="I5" s="131">
        <f t="shared" si="0"/>
        <v>3.4833333333333338</v>
      </c>
      <c r="J5" s="131">
        <f t="shared" si="0"/>
        <v>3.4833333333333338</v>
      </c>
      <c r="K5" s="131">
        <f t="shared" si="0"/>
        <v>3.4833333333333338</v>
      </c>
      <c r="L5" s="131">
        <f t="shared" si="0"/>
        <v>3.4833333333333338</v>
      </c>
      <c r="M5" s="131">
        <f t="shared" si="0"/>
        <v>3.4833333333333338</v>
      </c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5"/>
    </row>
    <row r="6" spans="1: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3">
        <f t="shared" ref="N6:Y6" si="1">AVERAGE($N$4:$Y$4)</f>
        <v>4.1083333333333334</v>
      </c>
      <c r="O6" s="133">
        <f t="shared" si="1"/>
        <v>4.1083333333333334</v>
      </c>
      <c r="P6" s="133">
        <f t="shared" si="1"/>
        <v>4.1083333333333334</v>
      </c>
      <c r="Q6" s="133">
        <f t="shared" si="1"/>
        <v>4.1083333333333334</v>
      </c>
      <c r="R6" s="133">
        <f t="shared" si="1"/>
        <v>4.1083333333333334</v>
      </c>
      <c r="S6" s="133">
        <f t="shared" si="1"/>
        <v>4.1083333333333334</v>
      </c>
      <c r="T6" s="133">
        <f t="shared" si="1"/>
        <v>4.1083333333333334</v>
      </c>
      <c r="U6" s="133">
        <f t="shared" si="1"/>
        <v>4.1083333333333334</v>
      </c>
      <c r="V6" s="133">
        <f t="shared" si="1"/>
        <v>4.1083333333333334</v>
      </c>
      <c r="W6" s="133">
        <f t="shared" si="1"/>
        <v>4.1083333333333334</v>
      </c>
      <c r="X6" s="133">
        <f t="shared" si="1"/>
        <v>4.1083333333333334</v>
      </c>
      <c r="Y6" s="136">
        <f t="shared" si="1"/>
        <v>4.1083333333333334</v>
      </c>
    </row>
  </sheetData>
  <mergeCells count="2">
    <mergeCell ref="B2:M2"/>
    <mergeCell ref="N2:Y2"/>
  </mergeCells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5" zoomScaleNormal="85" workbookViewId="0">
      <selection activeCell="N3" sqref="N3"/>
    </sheetView>
  </sheetViews>
  <sheetFormatPr defaultColWidth="11.42578125" defaultRowHeight="14.25"/>
  <cols>
    <col min="1" max="1" width="21.28515625" style="117" customWidth="1"/>
    <col min="2" max="17" width="5.85546875" style="117" customWidth="1"/>
    <col min="18" max="21" width="5.42578125" style="117" customWidth="1"/>
    <col min="22" max="68" width="5.28515625" style="117" customWidth="1"/>
    <col min="69" max="111" width="5.140625" style="117" customWidth="1"/>
    <col min="112" max="16384" width="11.42578125" style="117"/>
  </cols>
  <sheetData>
    <row r="1" spans="1:25">
      <c r="A1" s="119" t="s">
        <v>178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/>
    </row>
    <row r="2" spans="1:25">
      <c r="A2" s="122"/>
      <c r="B2" s="409">
        <v>2011</v>
      </c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>
        <v>2012</v>
      </c>
      <c r="O2" s="409"/>
      <c r="P2" s="409"/>
      <c r="Q2" s="409"/>
      <c r="R2" s="409"/>
      <c r="S2" s="409"/>
      <c r="T2" s="409"/>
      <c r="U2" s="409"/>
      <c r="V2" s="409"/>
      <c r="W2" s="409"/>
      <c r="X2" s="409"/>
      <c r="Y2" s="410"/>
    </row>
    <row r="3" spans="1:25">
      <c r="A3" s="123" t="s">
        <v>49</v>
      </c>
      <c r="B3" s="124" t="s">
        <v>131</v>
      </c>
      <c r="C3" s="124" t="s">
        <v>132</v>
      </c>
      <c r="D3" s="124" t="s">
        <v>133</v>
      </c>
      <c r="E3" s="124" t="s">
        <v>134</v>
      </c>
      <c r="F3" s="124" t="s">
        <v>135</v>
      </c>
      <c r="G3" s="124" t="s">
        <v>136</v>
      </c>
      <c r="H3" s="124" t="s">
        <v>137</v>
      </c>
      <c r="I3" s="124" t="s">
        <v>138</v>
      </c>
      <c r="J3" s="124" t="s">
        <v>139</v>
      </c>
      <c r="K3" s="124" t="s">
        <v>128</v>
      </c>
      <c r="L3" s="124" t="s">
        <v>129</v>
      </c>
      <c r="M3" s="124" t="s">
        <v>130</v>
      </c>
      <c r="N3" s="124" t="s">
        <v>131</v>
      </c>
      <c r="O3" s="124" t="s">
        <v>132</v>
      </c>
      <c r="P3" s="124" t="s">
        <v>133</v>
      </c>
      <c r="Q3" s="124" t="s">
        <v>134</v>
      </c>
      <c r="R3" s="124" t="s">
        <v>135</v>
      </c>
      <c r="S3" s="124" t="s">
        <v>136</v>
      </c>
      <c r="T3" s="124" t="s">
        <v>137</v>
      </c>
      <c r="U3" s="124" t="s">
        <v>138</v>
      </c>
      <c r="V3" s="124" t="s">
        <v>139</v>
      </c>
      <c r="W3" s="124" t="s">
        <v>128</v>
      </c>
      <c r="X3" s="124" t="s">
        <v>129</v>
      </c>
      <c r="Y3" s="125" t="s">
        <v>130</v>
      </c>
    </row>
    <row r="4" spans="1:25">
      <c r="A4" s="122" t="s">
        <v>147</v>
      </c>
      <c r="B4" s="134">
        <v>0.3</v>
      </c>
      <c r="C4" s="134">
        <v>0.26</v>
      </c>
      <c r="D4" s="134">
        <v>0.28999999999999998</v>
      </c>
      <c r="E4" s="134">
        <v>0.3</v>
      </c>
      <c r="F4" s="134">
        <v>0.35</v>
      </c>
      <c r="G4" s="134">
        <v>0.28000000000000003</v>
      </c>
      <c r="H4" s="134">
        <v>0.31</v>
      </c>
      <c r="I4" s="134">
        <v>0.32</v>
      </c>
      <c r="J4" s="134">
        <v>0.34</v>
      </c>
      <c r="K4" s="134">
        <v>0.36</v>
      </c>
      <c r="L4" s="134">
        <v>0.32</v>
      </c>
      <c r="M4" s="134">
        <v>0.26</v>
      </c>
      <c r="N4" s="134">
        <v>0.33</v>
      </c>
      <c r="O4" s="134">
        <v>0.28000000000000003</v>
      </c>
      <c r="P4" s="134">
        <v>0.28999999999999998</v>
      </c>
      <c r="Q4" s="134">
        <v>0.33</v>
      </c>
      <c r="R4" s="134">
        <v>0.38</v>
      </c>
      <c r="S4" s="134">
        <v>0.3</v>
      </c>
      <c r="T4" s="134">
        <v>0.34</v>
      </c>
      <c r="U4" s="134">
        <v>0.36</v>
      </c>
      <c r="V4" s="134">
        <v>0.37</v>
      </c>
      <c r="W4" s="134">
        <v>0.36</v>
      </c>
      <c r="X4" s="134">
        <v>0.33</v>
      </c>
      <c r="Y4" s="135">
        <v>0.31</v>
      </c>
    </row>
    <row r="5" spans="1:25">
      <c r="A5" s="122" t="s">
        <v>215</v>
      </c>
      <c r="B5" s="131">
        <f t="shared" ref="B5:M5" si="0">AVERAGE($B$4:$M$4)</f>
        <v>0.30749999999999994</v>
      </c>
      <c r="C5" s="131">
        <f t="shared" si="0"/>
        <v>0.30749999999999994</v>
      </c>
      <c r="D5" s="131">
        <f t="shared" si="0"/>
        <v>0.30749999999999994</v>
      </c>
      <c r="E5" s="131">
        <f t="shared" si="0"/>
        <v>0.30749999999999994</v>
      </c>
      <c r="F5" s="131">
        <f t="shared" si="0"/>
        <v>0.30749999999999994</v>
      </c>
      <c r="G5" s="131">
        <f t="shared" si="0"/>
        <v>0.30749999999999994</v>
      </c>
      <c r="H5" s="131">
        <f t="shared" si="0"/>
        <v>0.30749999999999994</v>
      </c>
      <c r="I5" s="131">
        <f t="shared" si="0"/>
        <v>0.30749999999999994</v>
      </c>
      <c r="J5" s="131">
        <f t="shared" si="0"/>
        <v>0.30749999999999994</v>
      </c>
      <c r="K5" s="131">
        <f t="shared" si="0"/>
        <v>0.30749999999999994</v>
      </c>
      <c r="L5" s="131">
        <f t="shared" si="0"/>
        <v>0.30749999999999994</v>
      </c>
      <c r="M5" s="131">
        <f t="shared" si="0"/>
        <v>0.30749999999999994</v>
      </c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5"/>
    </row>
    <row r="6" spans="1: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3">
        <f t="shared" ref="N6:Y6" si="1">AVERAGE($N$4:$Y$4)</f>
        <v>0.33166666666666672</v>
      </c>
      <c r="O6" s="133">
        <f t="shared" si="1"/>
        <v>0.33166666666666672</v>
      </c>
      <c r="P6" s="133">
        <f t="shared" si="1"/>
        <v>0.33166666666666672</v>
      </c>
      <c r="Q6" s="133">
        <f t="shared" si="1"/>
        <v>0.33166666666666672</v>
      </c>
      <c r="R6" s="133">
        <f t="shared" si="1"/>
        <v>0.33166666666666672</v>
      </c>
      <c r="S6" s="133">
        <f t="shared" si="1"/>
        <v>0.33166666666666672</v>
      </c>
      <c r="T6" s="133">
        <f t="shared" si="1"/>
        <v>0.33166666666666672</v>
      </c>
      <c r="U6" s="133">
        <f t="shared" si="1"/>
        <v>0.33166666666666672</v>
      </c>
      <c r="V6" s="133">
        <f t="shared" si="1"/>
        <v>0.33166666666666672</v>
      </c>
      <c r="W6" s="133">
        <f t="shared" si="1"/>
        <v>0.33166666666666672</v>
      </c>
      <c r="X6" s="133">
        <f t="shared" si="1"/>
        <v>0.33166666666666672</v>
      </c>
      <c r="Y6" s="136">
        <f t="shared" si="1"/>
        <v>0.33166666666666672</v>
      </c>
    </row>
    <row r="8" spans="1:25">
      <c r="A8" s="117" t="s">
        <v>234</v>
      </c>
      <c r="B8" s="117">
        <f>B4*'Monthly sales 2011 - 2012'!B4</f>
        <v>1.08</v>
      </c>
      <c r="C8" s="117">
        <f>C4*'Monthly sales 2011 - 2012'!C4</f>
        <v>0.80600000000000005</v>
      </c>
      <c r="D8" s="117">
        <f>D4*'Monthly sales 2011 - 2012'!D4</f>
        <v>1.044</v>
      </c>
      <c r="E8" s="117">
        <f>E4*'Monthly sales 2011 - 2012'!E4</f>
        <v>0.87</v>
      </c>
      <c r="F8" s="117">
        <f>F4*'Monthly sales 2011 - 2012'!F4</f>
        <v>1.2949999999999999</v>
      </c>
      <c r="G8" s="117">
        <f>G4*'Monthly sales 2011 - 2012'!G4</f>
        <v>1.0080000000000002</v>
      </c>
      <c r="H8" s="117">
        <f>H4*'Monthly sales 2011 - 2012'!H4</f>
        <v>0.96099999999999997</v>
      </c>
      <c r="I8" s="117">
        <f>I4*'Monthly sales 2011 - 2012'!I4</f>
        <v>0.92799999999999994</v>
      </c>
      <c r="J8" s="117">
        <f>J4*'Monthly sales 2011 - 2012'!J4</f>
        <v>1.1900000000000002</v>
      </c>
      <c r="K8" s="117">
        <f>K4*'Monthly sales 2011 - 2012'!K4</f>
        <v>1.1519999999999999</v>
      </c>
      <c r="L8" s="117">
        <f>L4*'Monthly sales 2011 - 2012'!L4</f>
        <v>1.3119999999999998</v>
      </c>
      <c r="M8" s="117">
        <f>M4*'Monthly sales 2011 - 2012'!M4</f>
        <v>1.17</v>
      </c>
      <c r="N8" s="117">
        <f>N4*'Monthly sales 2011 - 2012'!N4</f>
        <v>1.419</v>
      </c>
      <c r="O8" s="117">
        <f>O4*'Monthly sales 2011 - 2012'!O4</f>
        <v>1.0360000000000003</v>
      </c>
      <c r="P8" s="117">
        <f>P4*'Monthly sales 2011 - 2012'!P4</f>
        <v>1.131</v>
      </c>
      <c r="Q8" s="117">
        <f>Q4*'Monthly sales 2011 - 2012'!Q4</f>
        <v>1.32</v>
      </c>
      <c r="R8" s="117">
        <f>R4*'Monthly sales 2011 - 2012'!R4</f>
        <v>1.6339999999999999</v>
      </c>
      <c r="S8" s="117">
        <f>S4*'Monthly sales 2011 - 2012'!S4</f>
        <v>1.05</v>
      </c>
      <c r="T8" s="117">
        <f>T4*'Monthly sales 2011 - 2012'!T4</f>
        <v>1.2240000000000002</v>
      </c>
      <c r="U8" s="117">
        <f>U4*'Monthly sales 2011 - 2012'!U4</f>
        <v>1.1519999999999999</v>
      </c>
      <c r="V8" s="117">
        <f>V4*'Monthly sales 2011 - 2012'!V4</f>
        <v>1.4059999999999999</v>
      </c>
      <c r="W8" s="117">
        <f>W4*'Monthly sales 2011 - 2012'!W4</f>
        <v>1.6199999999999999</v>
      </c>
      <c r="X8" s="117">
        <f>X4*'Monthly sales 2011 - 2012'!X4</f>
        <v>1.6830000000000001</v>
      </c>
      <c r="Y8" s="117">
        <f>Y4*'Monthly sales 2011 - 2012'!Y4</f>
        <v>1.6740000000000002</v>
      </c>
    </row>
    <row r="9" spans="1:25">
      <c r="M9" s="117">
        <f>SUM(B8:M8)</f>
        <v>12.815999999999999</v>
      </c>
      <c r="Y9" s="117">
        <f>SUM(N8:Y8)</f>
        <v>16.349</v>
      </c>
    </row>
    <row r="19" spans="21:21">
      <c r="U19" s="117">
        <v>2</v>
      </c>
    </row>
  </sheetData>
  <mergeCells count="2">
    <mergeCell ref="B2:M2"/>
    <mergeCell ref="N2:Y2"/>
  </mergeCells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zoomScale="220" zoomScaleNormal="220" workbookViewId="0">
      <selection activeCell="G19" sqref="G19"/>
    </sheetView>
  </sheetViews>
  <sheetFormatPr defaultColWidth="11.42578125" defaultRowHeight="12.75"/>
  <cols>
    <col min="1" max="1" width="14.28515625" style="36" customWidth="1"/>
    <col min="2" max="7" width="5.7109375" style="36" customWidth="1"/>
    <col min="8" max="16384" width="11.42578125" style="36"/>
  </cols>
  <sheetData>
    <row r="2" spans="1:7" ht="19.5" customHeight="1">
      <c r="A2" s="227" t="s">
        <v>109</v>
      </c>
      <c r="B2" s="227"/>
      <c r="C2" s="227"/>
      <c r="D2" s="227"/>
      <c r="E2" s="227"/>
      <c r="F2" s="227"/>
      <c r="G2" s="227"/>
    </row>
    <row r="3" spans="1:7" ht="12" customHeight="1">
      <c r="A3" s="250" t="s">
        <v>49</v>
      </c>
      <c r="B3" s="39">
        <v>2009</v>
      </c>
      <c r="C3" s="161"/>
      <c r="D3" s="254">
        <v>2010</v>
      </c>
      <c r="E3" s="260"/>
      <c r="F3" s="254">
        <v>2011</v>
      </c>
      <c r="G3" s="249"/>
    </row>
    <row r="4" spans="1:7" ht="12" customHeight="1">
      <c r="A4" s="251" t="s">
        <v>53</v>
      </c>
      <c r="B4" s="252" t="s">
        <v>5</v>
      </c>
      <c r="C4" s="261" t="s">
        <v>101</v>
      </c>
      <c r="D4" s="255" t="s">
        <v>5</v>
      </c>
      <c r="E4" s="261" t="s">
        <v>101</v>
      </c>
      <c r="F4" s="255" t="s">
        <v>5</v>
      </c>
      <c r="G4" s="261" t="s">
        <v>101</v>
      </c>
    </row>
    <row r="5" spans="1:7" ht="12" customHeight="1">
      <c r="A5" s="1" t="s">
        <v>102</v>
      </c>
      <c r="B5" s="153">
        <v>23604</v>
      </c>
      <c r="C5" s="262">
        <v>0.45700000000000002</v>
      </c>
      <c r="D5" s="256">
        <v>20895</v>
      </c>
      <c r="E5" s="262">
        <v>0.46899999999999997</v>
      </c>
      <c r="F5" s="256">
        <v>31083</v>
      </c>
      <c r="G5" s="262">
        <v>0.42599999999999999</v>
      </c>
    </row>
    <row r="6" spans="1:7" ht="12" customHeight="1">
      <c r="A6" s="1" t="s">
        <v>103</v>
      </c>
      <c r="B6" s="154">
        <v>6457</v>
      </c>
      <c r="C6" s="262">
        <v>0.35299999999999998</v>
      </c>
      <c r="D6" s="257">
        <v>7187</v>
      </c>
      <c r="E6" s="262">
        <v>0.438</v>
      </c>
      <c r="F6" s="257">
        <v>12882</v>
      </c>
      <c r="G6" s="262">
        <v>0.41399999999999998</v>
      </c>
    </row>
    <row r="7" spans="1:7" ht="12" customHeight="1">
      <c r="A7" s="1" t="s">
        <v>253</v>
      </c>
      <c r="B7" s="154">
        <v>6125</v>
      </c>
      <c r="C7" s="262">
        <v>0.40300000000000002</v>
      </c>
      <c r="D7" s="257">
        <v>7202</v>
      </c>
      <c r="E7" s="262">
        <v>0.36899999999999999</v>
      </c>
      <c r="F7" s="257">
        <v>7535</v>
      </c>
      <c r="G7" s="262">
        <v>0.38800000000000001</v>
      </c>
    </row>
    <row r="8" spans="1:7" ht="12" customHeight="1">
      <c r="A8" s="1" t="s">
        <v>104</v>
      </c>
      <c r="B8" s="154">
        <v>4193</v>
      </c>
      <c r="C8" s="262">
        <v>0.53300000000000003</v>
      </c>
      <c r="D8" s="257">
        <v>4437</v>
      </c>
      <c r="E8" s="262">
        <v>0.54200000000000004</v>
      </c>
      <c r="F8" s="257">
        <v>6009</v>
      </c>
      <c r="G8" s="262">
        <v>0.48299999999999998</v>
      </c>
    </row>
    <row r="9" spans="1:7" ht="12" customHeight="1">
      <c r="A9" s="1" t="s">
        <v>105</v>
      </c>
      <c r="B9" s="154">
        <v>2028</v>
      </c>
      <c r="C9" s="262">
        <v>0.74099999999999999</v>
      </c>
      <c r="D9" s="257">
        <v>2436</v>
      </c>
      <c r="E9" s="262">
        <v>0.754</v>
      </c>
      <c r="F9" s="257">
        <v>3243</v>
      </c>
      <c r="G9" s="262">
        <v>0.747</v>
      </c>
    </row>
    <row r="10" spans="1:7" ht="12" customHeight="1">
      <c r="A10" s="1" t="s">
        <v>106</v>
      </c>
      <c r="B10" s="154">
        <v>670</v>
      </c>
      <c r="C10" s="262">
        <v>0.28599999999999998</v>
      </c>
      <c r="D10" s="257">
        <v>626</v>
      </c>
      <c r="E10" s="262">
        <v>0.193</v>
      </c>
      <c r="F10" s="257">
        <v>869</v>
      </c>
      <c r="G10" s="262">
        <v>0.222</v>
      </c>
    </row>
    <row r="11" spans="1:7" ht="12" customHeight="1">
      <c r="A11" s="1" t="s">
        <v>107</v>
      </c>
      <c r="B11" s="154">
        <v>534</v>
      </c>
      <c r="C11" s="262">
        <v>0.16400000000000001</v>
      </c>
      <c r="D11" s="257">
        <v>1384</v>
      </c>
      <c r="E11" s="262">
        <v>0.34899999999999998</v>
      </c>
      <c r="F11" s="257">
        <v>2017</v>
      </c>
      <c r="G11" s="262">
        <v>0.123</v>
      </c>
    </row>
    <row r="12" spans="1:7" ht="12" customHeight="1">
      <c r="A12" s="232" t="s">
        <v>1</v>
      </c>
      <c r="B12" s="233">
        <v>5463</v>
      </c>
      <c r="C12" s="263" t="s">
        <v>108</v>
      </c>
      <c r="D12" s="258">
        <v>5493</v>
      </c>
      <c r="E12" s="263" t="s">
        <v>108</v>
      </c>
      <c r="F12" s="258">
        <v>5574</v>
      </c>
      <c r="G12" s="263" t="s">
        <v>108</v>
      </c>
    </row>
    <row r="13" spans="1:7" ht="13.5" thickBot="1">
      <c r="A13" s="253"/>
      <c r="B13" s="237">
        <f>SUM(B5:B12)</f>
        <v>49074</v>
      </c>
      <c r="C13" s="264" t="s">
        <v>108</v>
      </c>
      <c r="D13" s="259">
        <f>SUM(D5:D12)</f>
        <v>49660</v>
      </c>
      <c r="E13" s="264" t="s">
        <v>108</v>
      </c>
      <c r="F13" s="259">
        <f>SUM(F5:F12)</f>
        <v>69212</v>
      </c>
      <c r="G13" s="265" t="s">
        <v>108</v>
      </c>
    </row>
  </sheetData>
  <pageMargins left="0.7" right="0.7" top="0.78740157499999996" bottom="0.78740157499999996" header="0.3" footer="0.3"/>
  <pageSetup paperSize="9" orientation="portrait" horizontalDpi="300" verticalDpi="300" r:id="rId1"/>
  <headerFooter>
    <oddFooter>&amp;C&amp;7&amp;B&amp;"Arial"Document Classification: KPMG Confidential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zoomScaleNormal="100" workbookViewId="0">
      <selection activeCell="W22" sqref="W22"/>
    </sheetView>
  </sheetViews>
  <sheetFormatPr defaultColWidth="11.42578125" defaultRowHeight="14.25"/>
  <cols>
    <col min="1" max="1" width="21.28515625" style="115" customWidth="1"/>
    <col min="2" max="17" width="5.85546875" style="115" customWidth="1"/>
    <col min="18" max="21" width="5.42578125" style="115" customWidth="1"/>
    <col min="22" max="68" width="5.28515625" style="115" customWidth="1"/>
    <col min="69" max="111" width="5.140625" style="115" customWidth="1"/>
    <col min="112" max="16384" width="11.42578125" style="115"/>
  </cols>
  <sheetData>
    <row r="1" spans="1:18">
      <c r="A1" s="119" t="s">
        <v>178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1"/>
    </row>
    <row r="2" spans="1:18">
      <c r="A2" s="122"/>
      <c r="B2" s="409">
        <v>2012</v>
      </c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>
        <v>2013</v>
      </c>
      <c r="O2" s="409"/>
      <c r="P2" s="409"/>
      <c r="Q2" s="410"/>
      <c r="R2" s="116"/>
    </row>
    <row r="3" spans="1:18">
      <c r="A3" s="123" t="s">
        <v>49</v>
      </c>
      <c r="B3" s="124" t="s">
        <v>131</v>
      </c>
      <c r="C3" s="124" t="s">
        <v>132</v>
      </c>
      <c r="D3" s="124" t="s">
        <v>133</v>
      </c>
      <c r="E3" s="124" t="s">
        <v>134</v>
      </c>
      <c r="F3" s="124" t="s">
        <v>135</v>
      </c>
      <c r="G3" s="124" t="s">
        <v>136</v>
      </c>
      <c r="H3" s="124" t="s">
        <v>137</v>
      </c>
      <c r="I3" s="124" t="s">
        <v>138</v>
      </c>
      <c r="J3" s="124" t="s">
        <v>139</v>
      </c>
      <c r="K3" s="124" t="s">
        <v>128</v>
      </c>
      <c r="L3" s="124" t="s">
        <v>129</v>
      </c>
      <c r="M3" s="124" t="s">
        <v>130</v>
      </c>
      <c r="N3" s="124" t="s">
        <v>131</v>
      </c>
      <c r="O3" s="124" t="s">
        <v>132</v>
      </c>
      <c r="P3" s="124" t="s">
        <v>133</v>
      </c>
      <c r="Q3" s="125" t="s">
        <v>134</v>
      </c>
    </row>
    <row r="4" spans="1:18">
      <c r="A4" s="122" t="s">
        <v>217</v>
      </c>
      <c r="B4" s="134">
        <v>0.31</v>
      </c>
      <c r="C4" s="134">
        <v>0.32</v>
      </c>
      <c r="D4" s="134">
        <v>0.33</v>
      </c>
      <c r="E4" s="134">
        <v>0.33</v>
      </c>
      <c r="F4" s="134">
        <v>0.34</v>
      </c>
      <c r="G4" s="134">
        <v>0.32</v>
      </c>
      <c r="H4" s="134">
        <v>0.32</v>
      </c>
      <c r="I4" s="134">
        <v>0.31</v>
      </c>
      <c r="J4" s="134">
        <v>0.28999999999999998</v>
      </c>
      <c r="K4" s="134">
        <v>0.31</v>
      </c>
      <c r="L4" s="134">
        <v>0.33</v>
      </c>
      <c r="M4" s="134">
        <v>0.32</v>
      </c>
      <c r="N4" s="134">
        <v>0.32</v>
      </c>
      <c r="O4" s="134">
        <v>0.31</v>
      </c>
      <c r="P4" s="134">
        <v>0.3</v>
      </c>
      <c r="Q4" s="135">
        <v>0.28999999999999998</v>
      </c>
    </row>
    <row r="5" spans="1:18">
      <c r="A5" s="122" t="s">
        <v>216</v>
      </c>
      <c r="B5" s="137">
        <f t="shared" ref="B5:M5" si="0">AVERAGE($B$4:$M$4)</f>
        <v>0.31916666666666665</v>
      </c>
      <c r="C5" s="137">
        <f t="shared" si="0"/>
        <v>0.31916666666666665</v>
      </c>
      <c r="D5" s="137">
        <f t="shared" si="0"/>
        <v>0.31916666666666665</v>
      </c>
      <c r="E5" s="137">
        <f t="shared" si="0"/>
        <v>0.31916666666666665</v>
      </c>
      <c r="F5" s="137">
        <f t="shared" si="0"/>
        <v>0.31916666666666665</v>
      </c>
      <c r="G5" s="137">
        <f t="shared" si="0"/>
        <v>0.31916666666666665</v>
      </c>
      <c r="H5" s="137">
        <f t="shared" si="0"/>
        <v>0.31916666666666665</v>
      </c>
      <c r="I5" s="137">
        <f t="shared" si="0"/>
        <v>0.31916666666666665</v>
      </c>
      <c r="J5" s="137">
        <f t="shared" si="0"/>
        <v>0.31916666666666665</v>
      </c>
      <c r="K5" s="137">
        <f t="shared" si="0"/>
        <v>0.31916666666666665</v>
      </c>
      <c r="L5" s="137">
        <f t="shared" si="0"/>
        <v>0.31916666666666665</v>
      </c>
      <c r="M5" s="137">
        <f t="shared" si="0"/>
        <v>0.31916666666666665</v>
      </c>
      <c r="N5" s="124"/>
      <c r="O5" s="124"/>
      <c r="P5" s="124"/>
      <c r="Q5" s="125"/>
    </row>
    <row r="6" spans="1:18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8">
        <f>AVERAGE($N$4:$Q$4)</f>
        <v>0.30499999999999999</v>
      </c>
      <c r="O6" s="138">
        <f>AVERAGE($N$4:$Q$4)</f>
        <v>0.30499999999999999</v>
      </c>
      <c r="P6" s="138">
        <f>AVERAGE($N$4:$Q$4)</f>
        <v>0.30499999999999999</v>
      </c>
      <c r="Q6" s="139">
        <f>AVERAGE($N$4:$Q$4)</f>
        <v>0.30499999999999999</v>
      </c>
    </row>
  </sheetData>
  <mergeCells count="2">
    <mergeCell ref="B2:M2"/>
    <mergeCell ref="N2:Q2"/>
  </mergeCells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45" zoomScaleNormal="145" workbookViewId="0">
      <selection activeCell="H24" sqref="H24"/>
    </sheetView>
  </sheetViews>
  <sheetFormatPr defaultColWidth="9.140625" defaultRowHeight="14.25"/>
  <cols>
    <col min="1" max="1" width="20.85546875" style="40" customWidth="1"/>
    <col min="2" max="2" width="8.42578125" style="40" bestFit="1" customWidth="1"/>
    <col min="3" max="3" width="6.140625" style="40" bestFit="1" customWidth="1"/>
    <col min="4" max="4" width="7.5703125" style="40" bestFit="1" customWidth="1"/>
    <col min="5" max="16384" width="9.140625" style="40"/>
  </cols>
  <sheetData>
    <row r="1" spans="1:4" ht="14.25" customHeight="1"/>
    <row r="2" spans="1:4" ht="19.5" customHeight="1">
      <c r="A2" s="266" t="s">
        <v>39</v>
      </c>
      <c r="B2" s="267"/>
      <c r="C2" s="267"/>
      <c r="D2" s="267"/>
    </row>
    <row r="3" spans="1:4" ht="10.5" customHeight="1">
      <c r="A3" s="273" t="s">
        <v>49</v>
      </c>
      <c r="B3" s="274" t="s">
        <v>40</v>
      </c>
      <c r="C3" s="274" t="s">
        <v>41</v>
      </c>
      <c r="D3" s="275" t="s">
        <v>42</v>
      </c>
    </row>
    <row r="4" spans="1:4" ht="10.5" customHeight="1">
      <c r="A4" s="270" t="s">
        <v>43</v>
      </c>
      <c r="B4" s="12"/>
      <c r="C4" s="12"/>
      <c r="D4" s="268"/>
    </row>
    <row r="5" spans="1:4" ht="12" customHeight="1">
      <c r="A5" s="271" t="s">
        <v>44</v>
      </c>
      <c r="B5" s="41">
        <v>-126</v>
      </c>
      <c r="C5" s="41">
        <v>-39</v>
      </c>
      <c r="D5" s="269">
        <f>B5*C5</f>
        <v>4914</v>
      </c>
    </row>
    <row r="6" spans="1:4" ht="12" customHeight="1">
      <c r="A6" s="276" t="s">
        <v>45</v>
      </c>
      <c r="B6" s="277">
        <v>116</v>
      </c>
      <c r="C6" s="277">
        <v>-39</v>
      </c>
      <c r="D6" s="278">
        <f>B6*C6</f>
        <v>-4524</v>
      </c>
    </row>
    <row r="7" spans="1:4" ht="12" customHeight="1">
      <c r="A7" s="271" t="s">
        <v>46</v>
      </c>
      <c r="B7" s="41">
        <f>SUM(B5:B6)</f>
        <v>-10</v>
      </c>
      <c r="C7" s="41">
        <v>-39</v>
      </c>
      <c r="D7" s="269">
        <f>SUM(D5:D6)</f>
        <v>390</v>
      </c>
    </row>
    <row r="8" spans="1:4" ht="12" customHeight="1">
      <c r="A8" s="272" t="s">
        <v>47</v>
      </c>
      <c r="B8" s="41"/>
      <c r="C8" s="41"/>
      <c r="D8" s="269"/>
    </row>
    <row r="9" spans="1:4" ht="12" customHeight="1">
      <c r="A9" s="276" t="s">
        <v>48</v>
      </c>
      <c r="B9" s="277">
        <f>-(28)</f>
        <v>-28</v>
      </c>
      <c r="C9" s="277">
        <v>-64</v>
      </c>
      <c r="D9" s="278">
        <f>B9*C9</f>
        <v>1792</v>
      </c>
    </row>
    <row r="10" spans="1:4" ht="12" customHeight="1" thickBot="1">
      <c r="A10" s="279"/>
      <c r="B10" s="280"/>
      <c r="C10" s="280"/>
      <c r="D10" s="281">
        <f>D7+D9</f>
        <v>2182</v>
      </c>
    </row>
  </sheetData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42578125" defaultRowHeight="12.75"/>
  <sheetData>
    <row r="1" spans="1:5">
      <c r="A1" s="13" t="s">
        <v>54</v>
      </c>
      <c r="B1" s="13" t="s">
        <v>55</v>
      </c>
      <c r="C1" s="13" t="s">
        <v>56</v>
      </c>
      <c r="D1" s="13" t="s">
        <v>57</v>
      </c>
      <c r="E1" s="13" t="s">
        <v>58</v>
      </c>
    </row>
    <row r="2" spans="1:5">
      <c r="A2">
        <v>2</v>
      </c>
      <c r="B2">
        <v>3</v>
      </c>
      <c r="C2">
        <v>6</v>
      </c>
      <c r="D2">
        <v>13</v>
      </c>
      <c r="E2" t="s">
        <v>59</v>
      </c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42578125" defaultRowHeight="12.75"/>
  <sheetData>
    <row r="1" spans="1:5">
      <c r="A1" s="13" t="s">
        <v>54</v>
      </c>
      <c r="B1" s="13" t="s">
        <v>55</v>
      </c>
      <c r="C1" s="13" t="s">
        <v>56</v>
      </c>
      <c r="D1" s="13" t="s">
        <v>57</v>
      </c>
      <c r="E1" s="13" t="s">
        <v>58</v>
      </c>
    </row>
    <row r="2" spans="1:5">
      <c r="A2">
        <v>1</v>
      </c>
      <c r="B2">
        <v>22</v>
      </c>
      <c r="C2">
        <v>7</v>
      </c>
      <c r="D2">
        <v>35</v>
      </c>
      <c r="E2" t="s">
        <v>254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zoomScale="145" zoomScaleNormal="145" workbookViewId="0">
      <selection activeCell="A2" sqref="A2:G15"/>
    </sheetView>
  </sheetViews>
  <sheetFormatPr defaultColWidth="11.42578125" defaultRowHeight="12.75"/>
  <cols>
    <col min="1" max="1" width="12.140625" style="36" customWidth="1"/>
    <col min="2" max="4" width="5.85546875" style="36" customWidth="1"/>
    <col min="5" max="6" width="6.5703125" style="36" customWidth="1"/>
    <col min="7" max="7" width="5.7109375" style="36" customWidth="1"/>
    <col min="8" max="16384" width="11.42578125" style="36"/>
  </cols>
  <sheetData>
    <row r="2" spans="1:7" ht="19.5" customHeight="1">
      <c r="A2" s="227" t="s">
        <v>110</v>
      </c>
      <c r="B2" s="227"/>
      <c r="C2" s="227"/>
      <c r="D2" s="227"/>
      <c r="E2" s="227"/>
      <c r="F2" s="227"/>
      <c r="G2" s="227"/>
    </row>
    <row r="3" spans="1:7" ht="12" customHeight="1">
      <c r="A3" s="282"/>
      <c r="B3" s="2" t="s">
        <v>111</v>
      </c>
      <c r="C3" s="2" t="s">
        <v>112</v>
      </c>
      <c r="D3" s="306" t="s">
        <v>112</v>
      </c>
      <c r="E3" s="308" t="s">
        <v>113</v>
      </c>
      <c r="F3" s="297" t="s">
        <v>113</v>
      </c>
      <c r="G3" s="315" t="s">
        <v>114</v>
      </c>
    </row>
    <row r="4" spans="1:7" ht="12" customHeight="1">
      <c r="A4" s="290" t="s">
        <v>61</v>
      </c>
      <c r="B4" s="291" t="s">
        <v>87</v>
      </c>
      <c r="C4" s="291" t="s">
        <v>87</v>
      </c>
      <c r="D4" s="307" t="s">
        <v>116</v>
      </c>
      <c r="E4" s="309" t="s">
        <v>111</v>
      </c>
      <c r="F4" s="298" t="s">
        <v>117</v>
      </c>
      <c r="G4" s="316" t="s">
        <v>115</v>
      </c>
    </row>
    <row r="5" spans="1:7" ht="12" customHeight="1">
      <c r="A5" s="283" t="s">
        <v>5</v>
      </c>
      <c r="B5" s="173">
        <v>47.1</v>
      </c>
      <c r="C5" s="173">
        <v>48.7</v>
      </c>
      <c r="D5" s="299">
        <v>48.8</v>
      </c>
      <c r="E5" s="310">
        <v>3.4000000000000002E-2</v>
      </c>
      <c r="F5" s="292">
        <v>-2E-3</v>
      </c>
      <c r="G5" s="317">
        <v>162.1</v>
      </c>
    </row>
    <row r="6" spans="1:7" ht="12" customHeight="1">
      <c r="A6" s="284" t="s">
        <v>118</v>
      </c>
      <c r="B6" s="174">
        <v>-30.3</v>
      </c>
      <c r="C6" s="174">
        <v>-31.5</v>
      </c>
      <c r="D6" s="300">
        <v>-31.4</v>
      </c>
      <c r="E6" s="311">
        <v>3.7999999999999999E-2</v>
      </c>
      <c r="F6" s="293">
        <v>3.0000000000000001E-3</v>
      </c>
      <c r="G6" s="318">
        <v>-103.9</v>
      </c>
    </row>
    <row r="7" spans="1:7" ht="12" customHeight="1">
      <c r="A7" s="285" t="s">
        <v>119</v>
      </c>
      <c r="B7" s="175">
        <f>SUM(B5:B6)</f>
        <v>16.8</v>
      </c>
      <c r="C7" s="175">
        <f t="shared" ref="C7:D7" si="0">SUM(C5:C6)</f>
        <v>17.200000000000003</v>
      </c>
      <c r="D7" s="301">
        <f t="shared" si="0"/>
        <v>17.399999999999999</v>
      </c>
      <c r="E7" s="312">
        <v>2.8000000000000001E-2</v>
      </c>
      <c r="F7" s="294">
        <v>-0.01</v>
      </c>
      <c r="G7" s="319">
        <f t="shared" ref="G7" si="1">SUM(G5:G6)</f>
        <v>58.199999999999989</v>
      </c>
    </row>
    <row r="8" spans="1:7" ht="12" customHeight="1">
      <c r="A8" s="284" t="s">
        <v>120</v>
      </c>
      <c r="B8" s="174">
        <v>-12.4</v>
      </c>
      <c r="C8" s="174">
        <v>-13.3</v>
      </c>
      <c r="D8" s="300">
        <v>-13.4</v>
      </c>
      <c r="E8" s="311">
        <v>7.9000000000000001E-2</v>
      </c>
      <c r="F8" s="293">
        <v>-7.0000000000000001E-3</v>
      </c>
      <c r="G8" s="318">
        <v>-41</v>
      </c>
    </row>
    <row r="9" spans="1:7" ht="12" customHeight="1" thickBot="1">
      <c r="A9" s="286" t="s">
        <v>10</v>
      </c>
      <c r="B9" s="176">
        <f>SUM(B7:B8)</f>
        <v>4.4000000000000004</v>
      </c>
      <c r="C9" s="176">
        <f t="shared" ref="C9:D9" si="2">SUM(C7:C8)</f>
        <v>3.9000000000000021</v>
      </c>
      <c r="D9" s="302">
        <f t="shared" si="2"/>
        <v>3.9999999999999982</v>
      </c>
      <c r="E9" s="313">
        <v>-0.12</v>
      </c>
      <c r="F9" s="295">
        <v>-1.2E-2</v>
      </c>
      <c r="G9" s="320">
        <f t="shared" ref="G9" si="3">SUM(G7:G8)</f>
        <v>17.199999999999989</v>
      </c>
    </row>
    <row r="10" spans="1:7" ht="12" customHeight="1">
      <c r="A10" s="287" t="s">
        <v>121</v>
      </c>
      <c r="B10" s="42"/>
      <c r="C10" s="42"/>
      <c r="D10" s="303"/>
      <c r="E10" s="311"/>
      <c r="F10" s="293"/>
      <c r="G10" s="321"/>
    </row>
    <row r="11" spans="1:7" ht="12" customHeight="1">
      <c r="A11" s="284" t="s">
        <v>122</v>
      </c>
      <c r="B11" s="174">
        <v>32.799999999999997</v>
      </c>
      <c r="C11" s="174">
        <v>28.2</v>
      </c>
      <c r="D11" s="300">
        <v>35.9</v>
      </c>
      <c r="E11" s="311">
        <v>-0.14099999999999999</v>
      </c>
      <c r="F11" s="293">
        <v>-0.215</v>
      </c>
      <c r="G11" s="321" t="s">
        <v>125</v>
      </c>
    </row>
    <row r="12" spans="1:7" ht="12" customHeight="1">
      <c r="A12" s="284" t="s">
        <v>123</v>
      </c>
      <c r="B12" s="174">
        <v>52.5</v>
      </c>
      <c r="C12" s="174">
        <v>47.4</v>
      </c>
      <c r="D12" s="300">
        <v>55.2</v>
      </c>
      <c r="E12" s="311">
        <v>-9.9000000000000005E-2</v>
      </c>
      <c r="F12" s="293">
        <v>-0.14099999999999999</v>
      </c>
      <c r="G12" s="321" t="s">
        <v>125</v>
      </c>
    </row>
    <row r="13" spans="1:7" ht="12" customHeight="1">
      <c r="A13" s="287" t="s">
        <v>124</v>
      </c>
      <c r="B13" s="42"/>
      <c r="C13" s="42"/>
      <c r="D13" s="303"/>
      <c r="E13" s="311"/>
      <c r="F13" s="293"/>
      <c r="G13" s="321"/>
    </row>
    <row r="14" spans="1:7" ht="12" customHeight="1">
      <c r="A14" s="288" t="s">
        <v>119</v>
      </c>
      <c r="B14" s="171">
        <v>0.35499999999999998</v>
      </c>
      <c r="C14" s="171">
        <v>0.35299999999999998</v>
      </c>
      <c r="D14" s="304">
        <v>0.35599999999999998</v>
      </c>
      <c r="E14" s="311">
        <v>-2E-3</v>
      </c>
      <c r="F14" s="293">
        <v>-3.0000000000000001E-3</v>
      </c>
      <c r="G14" s="322">
        <v>0.35899999999999999</v>
      </c>
    </row>
    <row r="15" spans="1:7" ht="12" customHeight="1" thickBot="1">
      <c r="A15" s="289" t="s">
        <v>10</v>
      </c>
      <c r="B15" s="172">
        <v>9.4E-2</v>
      </c>
      <c r="C15" s="172">
        <v>0.08</v>
      </c>
      <c r="D15" s="305">
        <v>8.1000000000000003E-2</v>
      </c>
      <c r="E15" s="314">
        <v>-1.4E-2</v>
      </c>
      <c r="F15" s="296">
        <v>-1E-3</v>
      </c>
      <c r="G15" s="323">
        <v>0.107</v>
      </c>
    </row>
    <row r="16" spans="1:7" ht="12" customHeight="1">
      <c r="A16" s="43"/>
      <c r="B16" s="43"/>
      <c r="C16" s="43"/>
      <c r="D16" s="43"/>
      <c r="E16" s="44"/>
      <c r="F16" s="44"/>
      <c r="G16" s="43"/>
    </row>
    <row r="22" ht="19.5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</sheetData>
  <pageMargins left="0.7" right="0.7" top="0.78740157499999996" bottom="0.78740157499999996" header="0.3" footer="0.3"/>
  <pageSetup paperSize="9" orientation="portrait" horizontalDpi="300" verticalDpi="300" r:id="rId1"/>
  <headerFooter>
    <oddFooter>&amp;C&amp;7&amp;B&amp;"Arial"Document Classification: KPMG Confidential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showGridLines="0" topLeftCell="A7" zoomScale="85" zoomScaleNormal="85" workbookViewId="0">
      <selection activeCell="G38" sqref="G38"/>
    </sheetView>
  </sheetViews>
  <sheetFormatPr defaultColWidth="9.140625" defaultRowHeight="14.25"/>
  <cols>
    <col min="1" max="1" width="23" style="108" customWidth="1"/>
    <col min="2" max="2" width="17.140625" style="108" customWidth="1"/>
    <col min="3" max="3" width="15.140625" style="108" customWidth="1"/>
    <col min="4" max="4" width="12.28515625" style="108" customWidth="1"/>
    <col min="5" max="5" width="13" style="108" customWidth="1"/>
    <col min="6" max="6" width="10.7109375" style="108" customWidth="1"/>
    <col min="7" max="7" width="10.5703125" style="108" customWidth="1"/>
    <col min="8" max="8" width="11.140625" style="108" customWidth="1"/>
    <col min="9" max="9" width="10.42578125" style="108" customWidth="1"/>
    <col min="10" max="10" width="13" style="108" customWidth="1"/>
    <col min="11" max="11" width="9.140625" style="108" customWidth="1"/>
    <col min="12" max="12" width="54.42578125" style="108" customWidth="1"/>
    <col min="13" max="13" width="11" style="108" bestFit="1" customWidth="1"/>
    <col min="14" max="16384" width="9.140625" style="108"/>
  </cols>
  <sheetData>
    <row r="1" spans="1:13" s="94" customFormat="1" ht="31.5" customHeight="1" thickTop="1" thickBot="1">
      <c r="A1" s="90" t="s">
        <v>180</v>
      </c>
      <c r="B1" s="90"/>
      <c r="C1" s="90"/>
      <c r="D1" s="91" t="s">
        <v>181</v>
      </c>
      <c r="E1" s="92"/>
      <c r="F1" s="92"/>
      <c r="G1" s="92"/>
      <c r="H1" s="92"/>
      <c r="I1" s="92"/>
      <c r="J1" s="92"/>
      <c r="K1" s="93"/>
    </row>
    <row r="2" spans="1:13" s="100" customFormat="1" ht="60.75" thickBot="1">
      <c r="A2" s="95" t="s">
        <v>182</v>
      </c>
      <c r="B2" s="96" t="s">
        <v>183</v>
      </c>
      <c r="C2" s="96" t="s">
        <v>184</v>
      </c>
      <c r="D2" s="97" t="s">
        <v>185</v>
      </c>
      <c r="E2" s="98" t="s">
        <v>186</v>
      </c>
      <c r="F2" s="98" t="s">
        <v>187</v>
      </c>
      <c r="G2" s="98" t="s">
        <v>188</v>
      </c>
      <c r="H2" s="98" t="s">
        <v>189</v>
      </c>
      <c r="I2" s="98" t="s">
        <v>190</v>
      </c>
      <c r="J2" s="98" t="s">
        <v>2</v>
      </c>
      <c r="K2" s="99" t="s">
        <v>191</v>
      </c>
    </row>
    <row r="3" spans="1:13" ht="30">
      <c r="A3" s="101" t="s">
        <v>204</v>
      </c>
      <c r="B3" s="102">
        <v>16.8</v>
      </c>
      <c r="C3" s="103"/>
      <c r="D3" s="104">
        <f>IF(OR(F3&lt;0,G3&lt;0),CHOOSE(K3,D2+E2-F2+G3,D2+E2-F3+G2,0,0),CHOOSE(K3,D2+E2+F2-G3,D2+E2+F3-G2,0,0))</f>
        <v>0</v>
      </c>
      <c r="E3" s="105">
        <f t="shared" ref="E3:E11" si="0">B3</f>
        <v>16.8</v>
      </c>
      <c r="F3" s="105">
        <v>0</v>
      </c>
      <c r="G3" s="105">
        <v>0</v>
      </c>
      <c r="H3" s="105">
        <v>0</v>
      </c>
      <c r="I3" s="105">
        <f t="shared" ref="I3:I10" si="1">IF(ISERROR(J2&gt;0),0,IF(J2&gt;0,IF(J3&lt;0,J2,0),0))</f>
        <v>0</v>
      </c>
      <c r="J3" s="105">
        <f t="shared" ref="J3:J10" si="2">IF(ISERROR(IF(C3=0,IF(B3=J2,J2,J2+B3),C3+J2)),C3+B3,IF(C3=0,IF(B3=J2,J2,J2+B3),C3+J2))</f>
        <v>16.8</v>
      </c>
      <c r="K3" s="106">
        <f t="shared" ref="K3:K11" si="3">IF(E3=0,IF(OR(H3 &lt;0,I3&gt;0),3,IF(J3&gt;0,1,2)),4)</f>
        <v>4</v>
      </c>
      <c r="L3" s="107" t="s">
        <v>193</v>
      </c>
    </row>
    <row r="4" spans="1:13">
      <c r="A4" s="109" t="s">
        <v>205</v>
      </c>
      <c r="B4" s="110">
        <v>18.100000000000001</v>
      </c>
      <c r="C4" s="111"/>
      <c r="D4" s="104">
        <f>B3</f>
        <v>16.8</v>
      </c>
      <c r="E4" s="105">
        <f t="shared" si="0"/>
        <v>18.100000000000001</v>
      </c>
      <c r="F4" s="105">
        <f t="shared" ref="F4:F11" si="4">CHOOSE(K4,IF(C4&gt;0,IF(H4&lt;0,C4+H4,C4),0),IF(C4&gt;0,IF(H4&lt;0,-(C4+H4),-C4),0),IF(H4&lt;0,J4,0),0)</f>
        <v>0</v>
      </c>
      <c r="G4" s="105">
        <f t="shared" ref="G4:G11" si="5">CHOOSE(K4,IF(C4&lt;0,IF(I4&gt;0,-C4-I4,-C4),0),IF(C4&lt;0,IF(I4&gt;0,C4+I4,C4),0),IF(I4&gt;0,J4,0),0)</f>
        <v>0</v>
      </c>
      <c r="H4" s="105">
        <f t="shared" ref="H4:H10" si="6">IF(ISERROR(J3&lt;0),0,IF(J3&lt;0,IF(J4&gt;0,J3,0),0))</f>
        <v>0</v>
      </c>
      <c r="I4" s="105">
        <f t="shared" si="1"/>
        <v>0</v>
      </c>
      <c r="J4" s="105">
        <f t="shared" si="2"/>
        <v>34.900000000000006</v>
      </c>
      <c r="K4" s="106">
        <f t="shared" si="3"/>
        <v>4</v>
      </c>
    </row>
    <row r="5" spans="1:13">
      <c r="A5" s="109" t="s">
        <v>206</v>
      </c>
      <c r="B5" s="110">
        <v>16.3</v>
      </c>
      <c r="C5" s="111"/>
      <c r="D5" s="104">
        <f t="shared" ref="D5:D10" si="7">IF(OR(F5&lt;0,G5&lt;0),CHOOSE(K5,D4+E4-F4+G5,D4+E4-F5+G4,0,0),CHOOSE(K5,D4+E4+F4-G5,D4+E4+F5-G4,0,0))</f>
        <v>0</v>
      </c>
      <c r="E5" s="105">
        <f t="shared" si="0"/>
        <v>16.3</v>
      </c>
      <c r="F5" s="105">
        <f t="shared" si="4"/>
        <v>0</v>
      </c>
      <c r="G5" s="105">
        <f t="shared" si="5"/>
        <v>0</v>
      </c>
      <c r="H5" s="105">
        <f t="shared" si="6"/>
        <v>0</v>
      </c>
      <c r="I5" s="105">
        <f t="shared" si="1"/>
        <v>0</v>
      </c>
      <c r="J5" s="105">
        <f t="shared" si="2"/>
        <v>51.2</v>
      </c>
      <c r="K5" s="106">
        <f t="shared" si="3"/>
        <v>4</v>
      </c>
    </row>
    <row r="6" spans="1:13">
      <c r="A6" s="109" t="s">
        <v>207</v>
      </c>
      <c r="B6" s="110"/>
      <c r="C6" s="111">
        <v>3.5</v>
      </c>
      <c r="D6" s="104">
        <f t="shared" si="7"/>
        <v>16.3</v>
      </c>
      <c r="E6" s="105">
        <f t="shared" si="0"/>
        <v>0</v>
      </c>
      <c r="F6" s="105">
        <f t="shared" si="4"/>
        <v>3.5</v>
      </c>
      <c r="G6" s="105">
        <f t="shared" si="5"/>
        <v>0</v>
      </c>
      <c r="H6" s="105">
        <f t="shared" si="6"/>
        <v>0</v>
      </c>
      <c r="I6" s="105">
        <f t="shared" si="1"/>
        <v>0</v>
      </c>
      <c r="J6" s="105">
        <f t="shared" si="2"/>
        <v>54.7</v>
      </c>
      <c r="K6" s="106">
        <f t="shared" si="3"/>
        <v>1</v>
      </c>
      <c r="M6" s="112"/>
    </row>
    <row r="7" spans="1:13">
      <c r="A7" s="109" t="s">
        <v>208</v>
      </c>
      <c r="B7" s="111"/>
      <c r="C7" s="111">
        <v>21</v>
      </c>
      <c r="D7" s="104">
        <f t="shared" si="7"/>
        <v>19.8</v>
      </c>
      <c r="E7" s="105">
        <f t="shared" si="0"/>
        <v>0</v>
      </c>
      <c r="F7" s="105">
        <f t="shared" si="4"/>
        <v>21</v>
      </c>
      <c r="G7" s="105">
        <f t="shared" si="5"/>
        <v>0</v>
      </c>
      <c r="H7" s="105">
        <f t="shared" si="6"/>
        <v>0</v>
      </c>
      <c r="I7" s="105">
        <f t="shared" si="1"/>
        <v>0</v>
      </c>
      <c r="J7" s="105">
        <f t="shared" si="2"/>
        <v>75.7</v>
      </c>
      <c r="K7" s="106">
        <f t="shared" si="3"/>
        <v>1</v>
      </c>
      <c r="M7" s="112"/>
    </row>
    <row r="8" spans="1:13">
      <c r="A8" s="109" t="s">
        <v>209</v>
      </c>
      <c r="B8" s="111"/>
      <c r="C8" s="111">
        <v>15.4</v>
      </c>
      <c r="D8" s="104">
        <f t="shared" si="7"/>
        <v>40.799999999999997</v>
      </c>
      <c r="E8" s="105">
        <f t="shared" si="0"/>
        <v>0</v>
      </c>
      <c r="F8" s="105">
        <f t="shared" si="4"/>
        <v>15.4</v>
      </c>
      <c r="G8" s="105">
        <f t="shared" si="5"/>
        <v>0</v>
      </c>
      <c r="H8" s="105">
        <f t="shared" si="6"/>
        <v>0</v>
      </c>
      <c r="I8" s="105">
        <f t="shared" si="1"/>
        <v>0</v>
      </c>
      <c r="J8" s="105">
        <f t="shared" si="2"/>
        <v>91.100000000000009</v>
      </c>
      <c r="K8" s="106">
        <f t="shared" si="3"/>
        <v>1</v>
      </c>
    </row>
    <row r="9" spans="1:13" ht="28.5">
      <c r="A9" s="109" t="s">
        <v>210</v>
      </c>
      <c r="B9" s="110"/>
      <c r="C9" s="111">
        <v>2.8</v>
      </c>
      <c r="D9" s="104">
        <f t="shared" si="7"/>
        <v>56.199999999999996</v>
      </c>
      <c r="E9" s="105">
        <f t="shared" si="0"/>
        <v>0</v>
      </c>
      <c r="F9" s="105">
        <f t="shared" si="4"/>
        <v>2.8</v>
      </c>
      <c r="G9" s="105">
        <f t="shared" si="5"/>
        <v>0</v>
      </c>
      <c r="H9" s="105">
        <f t="shared" si="6"/>
        <v>0</v>
      </c>
      <c r="I9" s="105">
        <f t="shared" si="1"/>
        <v>0</v>
      </c>
      <c r="J9" s="105">
        <f t="shared" si="2"/>
        <v>93.9</v>
      </c>
      <c r="K9" s="106">
        <f t="shared" si="3"/>
        <v>1</v>
      </c>
      <c r="M9" s="113"/>
    </row>
    <row r="10" spans="1:13">
      <c r="A10" s="109" t="s">
        <v>211</v>
      </c>
      <c r="B10" s="110"/>
      <c r="C10" s="111">
        <v>3.3</v>
      </c>
      <c r="D10" s="104">
        <f t="shared" si="7"/>
        <v>58.999999999999993</v>
      </c>
      <c r="E10" s="105">
        <f t="shared" si="0"/>
        <v>0</v>
      </c>
      <c r="F10" s="105">
        <f t="shared" si="4"/>
        <v>3.3</v>
      </c>
      <c r="G10" s="105">
        <f t="shared" si="5"/>
        <v>0</v>
      </c>
      <c r="H10" s="105">
        <f t="shared" si="6"/>
        <v>0</v>
      </c>
      <c r="I10" s="105">
        <f t="shared" si="1"/>
        <v>0</v>
      </c>
      <c r="J10" s="105">
        <f t="shared" si="2"/>
        <v>97.2</v>
      </c>
      <c r="K10" s="106">
        <f t="shared" si="3"/>
        <v>1</v>
      </c>
      <c r="M10" s="113"/>
    </row>
    <row r="11" spans="1:13">
      <c r="A11" s="109" t="s">
        <v>212</v>
      </c>
      <c r="B11" s="110">
        <f>SUM(B5:C10)</f>
        <v>62.29999999999999</v>
      </c>
      <c r="C11" s="111"/>
      <c r="D11" s="104">
        <f>IF(OR(F11&lt;0,G11&lt;0),CHOOSE(K11,D9+E9-F9+G11,D9+E9-F11+G9,0,0),CHOOSE(K11,D9+E9+F9-G11,D9+E9+F11-G9,0,0))</f>
        <v>0</v>
      </c>
      <c r="E11" s="105">
        <f t="shared" si="0"/>
        <v>62.29999999999999</v>
      </c>
      <c r="F11" s="105">
        <f t="shared" si="4"/>
        <v>0</v>
      </c>
      <c r="G11" s="105">
        <f t="shared" si="5"/>
        <v>0</v>
      </c>
      <c r="H11" s="105">
        <f>IF(ISERROR(J9&lt;0),0,IF(J9&lt;0,IF(J11&gt;0,J9,0),0))</f>
        <v>0</v>
      </c>
      <c r="I11" s="105">
        <f>IF(ISERROR(J9&gt;0),0,IF(J9&gt;0,IF(J11&lt;0,J9,0),0))</f>
        <v>0</v>
      </c>
      <c r="J11" s="105">
        <f>IF(ISERROR(IF(C11=0,IF(B11=J9,J9,J9+B11),C11+J9)),C11+B11,IF(C11=0,IF(B11=J9,J9,J9+B11),C11+J9))</f>
        <v>156.19999999999999</v>
      </c>
      <c r="K11" s="106">
        <f t="shared" si="3"/>
        <v>4</v>
      </c>
    </row>
    <row r="13" spans="1:13" ht="18">
      <c r="A13" s="114" t="s">
        <v>200</v>
      </c>
    </row>
  </sheetData>
  <pageMargins left="0.78740157499999996" right="0.78740157499999996" top="0.984251969" bottom="0.984251969" header="0.5" footer="0.5"/>
  <pageSetup paperSize="9" orientation="portrait" r:id="rId1"/>
  <headerFooter alignWithMargins="0">
    <oddFooter>&amp;C&amp;7&amp;B&amp;"Arial"Document Classification: KPMG Confidential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zoomScale="115" zoomScaleNormal="115" workbookViewId="0">
      <selection activeCell="E20" sqref="E20"/>
    </sheetView>
  </sheetViews>
  <sheetFormatPr defaultColWidth="9.140625" defaultRowHeight="14.25"/>
  <cols>
    <col min="1" max="1" width="28.28515625" style="16" customWidth="1"/>
    <col min="2" max="4" width="6.7109375" style="16" customWidth="1"/>
    <col min="5" max="16384" width="9.140625" style="16"/>
  </cols>
  <sheetData>
    <row r="2" spans="1:4" ht="18.600000000000001" customHeight="1">
      <c r="A2" s="183" t="s">
        <v>60</v>
      </c>
      <c r="B2" s="184"/>
      <c r="C2" s="184"/>
      <c r="D2" s="184"/>
    </row>
    <row r="3" spans="1:4" ht="11.25" customHeight="1">
      <c r="A3" s="185" t="s">
        <v>235</v>
      </c>
      <c r="B3" s="14">
        <v>2010</v>
      </c>
      <c r="C3" s="14">
        <v>2011</v>
      </c>
      <c r="D3" s="189">
        <v>2012</v>
      </c>
    </row>
    <row r="4" spans="1:4" ht="11.25" customHeight="1">
      <c r="A4" s="202" t="s">
        <v>61</v>
      </c>
      <c r="B4" s="411" t="s">
        <v>6</v>
      </c>
      <c r="C4" s="411"/>
      <c r="D4" s="412"/>
    </row>
    <row r="5" spans="1:4" ht="11.25" customHeight="1">
      <c r="A5" s="186" t="s">
        <v>62</v>
      </c>
      <c r="B5" s="142">
        <v>898.85814783130434</v>
      </c>
      <c r="C5" s="142">
        <v>871.43452686777766</v>
      </c>
      <c r="D5" s="190">
        <v>828.09541159506159</v>
      </c>
    </row>
    <row r="6" spans="1:4" ht="11.25" customHeight="1">
      <c r="A6" s="186" t="s">
        <v>63</v>
      </c>
      <c r="B6" s="142">
        <v>60.478878374920228</v>
      </c>
      <c r="C6" s="142">
        <v>49.950166754994839</v>
      </c>
      <c r="D6" s="190">
        <v>41.625138962495704</v>
      </c>
    </row>
    <row r="7" spans="1:4" ht="11.25" customHeight="1">
      <c r="A7" s="186" t="s">
        <v>64</v>
      </c>
      <c r="B7" s="142">
        <v>25.464790894703256</v>
      </c>
      <c r="C7" s="142">
        <v>11.263272895734133</v>
      </c>
      <c r="D7" s="190">
        <v>3.6728063790437386</v>
      </c>
    </row>
    <row r="8" spans="1:4" ht="11.25" customHeight="1">
      <c r="A8" s="199" t="s">
        <v>97</v>
      </c>
      <c r="B8" s="200">
        <v>6.6110514822787296</v>
      </c>
      <c r="C8" s="200">
        <v>4.8970751720583179</v>
      </c>
      <c r="D8" s="201">
        <v>-9.7941503441166367E-2</v>
      </c>
    </row>
    <row r="9" spans="1:4" ht="11.25" customHeight="1">
      <c r="A9" s="186" t="s">
        <v>65</v>
      </c>
      <c r="B9" s="142">
        <f>SUM(B5:B8)</f>
        <v>991.41286858320655</v>
      </c>
      <c r="C9" s="142">
        <f t="shared" ref="C9:D9" si="0">SUM(C5:C8)</f>
        <v>937.54504169056486</v>
      </c>
      <c r="D9" s="190">
        <f t="shared" si="0"/>
        <v>873.29541543315997</v>
      </c>
    </row>
    <row r="10" spans="1:4" ht="11.25" customHeight="1">
      <c r="A10" s="186" t="s">
        <v>66</v>
      </c>
      <c r="B10" s="142">
        <v>59.254609581905655</v>
      </c>
      <c r="C10" s="142">
        <v>33.300111169996562</v>
      </c>
      <c r="D10" s="190">
        <v>27.178767204923666</v>
      </c>
    </row>
    <row r="11" spans="1:4" ht="11.25" customHeight="1">
      <c r="A11" s="186" t="s">
        <v>67</v>
      </c>
      <c r="B11" s="142">
        <v>16.405201826395366</v>
      </c>
      <c r="C11" s="142">
        <v>15.670640550586617</v>
      </c>
      <c r="D11" s="190">
        <v>11.508126654337048</v>
      </c>
    </row>
    <row r="12" spans="1:4" ht="11.25" customHeight="1">
      <c r="A12" s="196" t="s">
        <v>2</v>
      </c>
      <c r="B12" s="197">
        <f>SUM(B9:B11)</f>
        <v>1067.0726799915076</v>
      </c>
      <c r="C12" s="197">
        <f t="shared" ref="C12:D12" si="1">SUM(C9:C11)</f>
        <v>986.51579341114802</v>
      </c>
      <c r="D12" s="198">
        <f t="shared" si="1"/>
        <v>911.98230929242072</v>
      </c>
    </row>
    <row r="13" spans="1:4" ht="11.25" customHeight="1">
      <c r="A13" s="187" t="s">
        <v>68</v>
      </c>
      <c r="B13" s="15"/>
      <c r="C13" s="15"/>
      <c r="D13" s="191"/>
    </row>
    <row r="14" spans="1:4" ht="11.25" customHeight="1">
      <c r="A14" s="188" t="s">
        <v>69</v>
      </c>
      <c r="B14" s="141"/>
      <c r="C14" s="141">
        <f>+(C5/B5)-1</f>
        <v>-3.0509397984200604E-2</v>
      </c>
      <c r="D14" s="192">
        <f>+(D5/C5)-1</f>
        <v>-4.9733071087384007E-2</v>
      </c>
    </row>
    <row r="15" spans="1:4" ht="11.25" customHeight="1">
      <c r="A15" s="188" t="s">
        <v>65</v>
      </c>
      <c r="B15" s="141"/>
      <c r="C15" s="141">
        <f>+(C9/B9)-1</f>
        <v>-5.433440355643393E-2</v>
      </c>
      <c r="D15" s="192">
        <f>+(D9/C9)-1</f>
        <v>-6.8529642204230634E-2</v>
      </c>
    </row>
    <row r="16" spans="1:4" ht="11.25" customHeight="1" thickBot="1">
      <c r="A16" s="193" t="s">
        <v>2</v>
      </c>
      <c r="B16" s="194"/>
      <c r="C16" s="194">
        <f>+(C12/B12)-1</f>
        <v>-7.5493345571363224E-2</v>
      </c>
      <c r="D16" s="195">
        <f>+(D12/C12)-1</f>
        <v>-7.5552246214941388E-2</v>
      </c>
    </row>
    <row r="20" spans="1:4" ht="19.149999999999999" customHeight="1">
      <c r="A20" s="183" t="s">
        <v>252</v>
      </c>
      <c r="B20" s="184"/>
      <c r="C20" s="184"/>
      <c r="D20" s="184"/>
    </row>
    <row r="21" spans="1:4" ht="10.9" customHeight="1">
      <c r="A21" s="185" t="s">
        <v>235</v>
      </c>
      <c r="B21" s="14">
        <v>2010</v>
      </c>
      <c r="C21" s="14">
        <v>2011</v>
      </c>
      <c r="D21" s="189">
        <v>2012</v>
      </c>
    </row>
    <row r="22" spans="1:4" ht="10.9" customHeight="1">
      <c r="A22" s="202" t="s">
        <v>61</v>
      </c>
      <c r="B22" s="411" t="s">
        <v>6</v>
      </c>
      <c r="C22" s="411"/>
      <c r="D22" s="412"/>
    </row>
    <row r="23" spans="1:4" ht="10.9" customHeight="1">
      <c r="A23" s="186" t="s">
        <v>70</v>
      </c>
      <c r="B23" s="142">
        <v>400.0910415571646</v>
      </c>
      <c r="C23" s="142">
        <v>384.66525476518086</v>
      </c>
      <c r="D23" s="190">
        <v>371.44315180062341</v>
      </c>
    </row>
    <row r="24" spans="1:4" ht="10.9" customHeight="1">
      <c r="A24" s="186" t="s">
        <v>63</v>
      </c>
      <c r="B24" s="142">
        <v>23.261107067277013</v>
      </c>
      <c r="C24" s="142">
        <v>19.343446929630357</v>
      </c>
      <c r="D24" s="190">
        <v>16.405201826395366</v>
      </c>
    </row>
    <row r="25" spans="1:4" ht="10.9" customHeight="1">
      <c r="A25" s="186" t="s">
        <v>64</v>
      </c>
      <c r="B25" s="142">
        <v>10.7735653785283</v>
      </c>
      <c r="C25" s="142">
        <v>4.6522214134554023</v>
      </c>
      <c r="D25" s="190">
        <v>1.4691225516174953</v>
      </c>
    </row>
    <row r="26" spans="1:4" ht="10.9" customHeight="1">
      <c r="A26" s="199" t="s">
        <v>97</v>
      </c>
      <c r="B26" s="200">
        <v>2.9382451032349906</v>
      </c>
      <c r="C26" s="200">
        <v>1.9588300688233271</v>
      </c>
      <c r="D26" s="201">
        <v>0</v>
      </c>
    </row>
    <row r="27" spans="1:4" ht="10.9" customHeight="1">
      <c r="A27" s="186" t="s">
        <v>71</v>
      </c>
      <c r="B27" s="142">
        <f>SUM(B23:B26)</f>
        <v>437.06395910620489</v>
      </c>
      <c r="C27" s="142">
        <f>SUM(C23:C26)</f>
        <v>410.61975317708993</v>
      </c>
      <c r="D27" s="190">
        <f>SUM(D23:D26)</f>
        <v>389.31747617863624</v>
      </c>
    </row>
    <row r="28" spans="1:4" ht="10.9" customHeight="1">
      <c r="A28" s="186" t="s">
        <v>66</v>
      </c>
      <c r="B28" s="142">
        <v>2.9382451032349906</v>
      </c>
      <c r="C28" s="142">
        <v>1.7139763102204113</v>
      </c>
      <c r="D28" s="190">
        <v>1.4691225516174953</v>
      </c>
    </row>
    <row r="29" spans="1:4" ht="10.9" customHeight="1">
      <c r="A29" s="186" t="s">
        <v>67</v>
      </c>
      <c r="B29" s="142">
        <v>10.283857861322469</v>
      </c>
      <c r="C29" s="142">
        <v>10.283857861322469</v>
      </c>
      <c r="D29" s="190">
        <v>7.5904665166903937</v>
      </c>
    </row>
    <row r="30" spans="1:4" ht="10.9" customHeight="1">
      <c r="A30" s="186" t="s">
        <v>72</v>
      </c>
      <c r="B30" s="142">
        <v>3.9176601376466542</v>
      </c>
      <c r="C30" s="142">
        <v>-4.4073676548524858</v>
      </c>
      <c r="D30" s="190">
        <v>-0.73456127580874764</v>
      </c>
    </row>
    <row r="31" spans="1:4" ht="10.9" customHeight="1">
      <c r="A31" s="203" t="s">
        <v>73</v>
      </c>
      <c r="B31" s="204">
        <f>SUM(B27:B30)</f>
        <v>454.20372220840898</v>
      </c>
      <c r="C31" s="204">
        <f>SUM(C27:C30)</f>
        <v>418.21021969378035</v>
      </c>
      <c r="D31" s="205">
        <f>SUM(D27:D30)</f>
        <v>397.6425039711354</v>
      </c>
    </row>
    <row r="32" spans="1:4" ht="10.9" customHeight="1">
      <c r="A32" s="187" t="s">
        <v>74</v>
      </c>
      <c r="B32" s="15"/>
      <c r="C32" s="15"/>
      <c r="D32" s="191"/>
    </row>
    <row r="33" spans="1:4" ht="10.9" customHeight="1">
      <c r="A33" s="188" t="s">
        <v>75</v>
      </c>
      <c r="B33" s="141">
        <f>+B23/B5</f>
        <v>0.44511032416235358</v>
      </c>
      <c r="C33" s="141">
        <f t="shared" ref="C33:D33" si="2">+C23/C5</f>
        <v>0.44141612812587805</v>
      </c>
      <c r="D33" s="192">
        <f t="shared" si="2"/>
        <v>0.44855115316380839</v>
      </c>
    </row>
    <row r="34" spans="1:4" ht="10.9" customHeight="1" thickBot="1">
      <c r="A34" s="193" t="s">
        <v>73</v>
      </c>
      <c r="B34" s="194">
        <f>+B31/B12</f>
        <v>0.42565396971087649</v>
      </c>
      <c r="C34" s="194">
        <f t="shared" ref="C34:D34" si="3">+C31/C12</f>
        <v>0.42392653263837188</v>
      </c>
      <c r="D34" s="195">
        <f t="shared" si="3"/>
        <v>0.43601997529936093</v>
      </c>
    </row>
  </sheetData>
  <mergeCells count="2">
    <mergeCell ref="B4:D4"/>
    <mergeCell ref="B22:D22"/>
  </mergeCells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showGridLines="0" topLeftCell="A4" zoomScale="120" zoomScaleNormal="120" workbookViewId="0">
      <selection activeCell="I16" sqref="I16"/>
    </sheetView>
  </sheetViews>
  <sheetFormatPr defaultColWidth="9.140625" defaultRowHeight="14.25"/>
  <cols>
    <col min="1" max="1" width="23" style="108" customWidth="1"/>
    <col min="2" max="2" width="17.140625" style="108" customWidth="1"/>
    <col min="3" max="3" width="15.140625" style="108" customWidth="1"/>
    <col min="4" max="4" width="12.28515625" style="108" customWidth="1"/>
    <col min="5" max="5" width="13" style="108" customWidth="1"/>
    <col min="6" max="6" width="10.7109375" style="108" customWidth="1"/>
    <col min="7" max="7" width="10.5703125" style="108" customWidth="1"/>
    <col min="8" max="8" width="11.140625" style="108" customWidth="1"/>
    <col min="9" max="9" width="10.42578125" style="108" customWidth="1"/>
    <col min="10" max="10" width="13" style="108" customWidth="1"/>
    <col min="11" max="11" width="9.140625" style="108" customWidth="1"/>
    <col min="12" max="12" width="54.42578125" style="108" customWidth="1"/>
    <col min="13" max="13" width="11" style="108" bestFit="1" customWidth="1"/>
    <col min="14" max="16384" width="9.140625" style="108"/>
  </cols>
  <sheetData>
    <row r="1" spans="1:12" s="94" customFormat="1" ht="31.5" customHeight="1" thickTop="1" thickBot="1">
      <c r="A1" s="90" t="s">
        <v>180</v>
      </c>
      <c r="B1" s="90"/>
      <c r="C1" s="90"/>
      <c r="D1" s="91" t="s">
        <v>181</v>
      </c>
      <c r="E1" s="92"/>
      <c r="F1" s="92"/>
      <c r="G1" s="92"/>
      <c r="H1" s="92"/>
      <c r="I1" s="92"/>
      <c r="J1" s="92"/>
      <c r="K1" s="93"/>
    </row>
    <row r="2" spans="1:12" s="100" customFormat="1" ht="60.75" thickBot="1">
      <c r="A2" s="95" t="s">
        <v>182</v>
      </c>
      <c r="B2" s="96" t="s">
        <v>183</v>
      </c>
      <c r="C2" s="96" t="s">
        <v>184</v>
      </c>
      <c r="D2" s="97" t="s">
        <v>185</v>
      </c>
      <c r="E2" s="98" t="s">
        <v>186</v>
      </c>
      <c r="F2" s="98" t="s">
        <v>187</v>
      </c>
      <c r="G2" s="98" t="s">
        <v>188</v>
      </c>
      <c r="H2" s="98" t="s">
        <v>189</v>
      </c>
      <c r="I2" s="98" t="s">
        <v>190</v>
      </c>
      <c r="J2" s="98" t="s">
        <v>2</v>
      </c>
      <c r="K2" s="99" t="s">
        <v>191</v>
      </c>
    </row>
    <row r="3" spans="1:12" ht="30">
      <c r="A3" s="101" t="s">
        <v>201</v>
      </c>
      <c r="B3" s="102">
        <v>4.9000000000000004</v>
      </c>
      <c r="C3" s="103"/>
      <c r="D3" s="104">
        <f>IF(OR(F3&lt;0,G3&lt;0),CHOOSE(K3,D2+E2-F2+G3,D2+E2-F3+G2,0,0),CHOOSE(K3,D2+E2+F2-G3,D2+E2+F3-G2,0,0))</f>
        <v>0</v>
      </c>
      <c r="E3" s="105">
        <f t="shared" ref="E3:E5" si="0">B3</f>
        <v>4.9000000000000004</v>
      </c>
      <c r="F3" s="105">
        <v>0</v>
      </c>
      <c r="G3" s="105">
        <v>0</v>
      </c>
      <c r="H3" s="105">
        <v>0</v>
      </c>
      <c r="I3" s="105">
        <f>IF(ISERROR(J2&gt;0),0,IF(J2&gt;0,IF(J3&lt;0,J2,0),0))</f>
        <v>0</v>
      </c>
      <c r="J3" s="105">
        <f>IF(ISERROR(IF(C3=0,IF(B3=J2,J2,J2+B3),C3+J2)),C3+B3,IF(C3=0,IF(B3=J2,J2,J2+B3),C3+J2))</f>
        <v>4.9000000000000004</v>
      </c>
      <c r="K3" s="106">
        <f>IF(E3=0,IF(OR(H3 &lt;0,I3&gt;0),3,IF(J3&gt;0,1,2)),4)</f>
        <v>4</v>
      </c>
      <c r="L3" s="107" t="s">
        <v>193</v>
      </c>
    </row>
    <row r="4" spans="1:12">
      <c r="A4" s="109" t="s">
        <v>202</v>
      </c>
      <c r="B4" s="110">
        <v>5.6</v>
      </c>
      <c r="C4" s="111"/>
      <c r="D4" s="104">
        <f>B3</f>
        <v>4.9000000000000004</v>
      </c>
      <c r="E4" s="105">
        <f t="shared" si="0"/>
        <v>5.6</v>
      </c>
      <c r="F4" s="105">
        <f t="shared" ref="F4:F5" si="1">CHOOSE(K4,IF(C4&gt;0,IF(H4&lt;0,C4+H4,C4),0),IF(C4&gt;0,IF(H4&lt;0,-(C4+H4),-C4),0),IF(H4&lt;0,J4,0),0)</f>
        <v>0</v>
      </c>
      <c r="G4" s="105">
        <f t="shared" ref="G4:G5" si="2">CHOOSE(K4,IF(C4&lt;0,IF(I4&gt;0,-C4-I4,-C4),0),IF(C4&lt;0,IF(I4&gt;0,C4+I4,C4),0),IF(I4&gt;0,J4,0),0)</f>
        <v>0</v>
      </c>
      <c r="H4" s="105">
        <f t="shared" ref="H4:H5" si="3">IF(ISERROR(J3&lt;0),0,IF(J3&lt;0,IF(J4&gt;0,J3,0),0))</f>
        <v>0</v>
      </c>
      <c r="I4" s="105">
        <f t="shared" ref="I4:I5" si="4">IF(ISERROR(J3&gt;0),0,IF(J3&gt;0,IF(J4&lt;0,J3,0),0))</f>
        <v>0</v>
      </c>
      <c r="J4" s="105">
        <f t="shared" ref="J4:J5" si="5">IF(ISERROR(IF(C4=0,IF(B4=J3,J3,J3+B4),C4+J3)),C4+B4,IF(C4=0,IF(B4=J3,J3,J3+B4),C4+J3))</f>
        <v>10.5</v>
      </c>
      <c r="K4" s="106">
        <f t="shared" ref="K4:K5" si="6">IF(E4=0,IF(OR(H4 &lt;0,I4&gt;0),3,IF(J4&gt;0,1,2)),4)</f>
        <v>4</v>
      </c>
    </row>
    <row r="5" spans="1:12">
      <c r="A5" s="109" t="s">
        <v>203</v>
      </c>
      <c r="B5" s="110">
        <v>3.5</v>
      </c>
      <c r="C5" s="111"/>
      <c r="D5" s="104">
        <f t="shared" ref="D5" si="7">IF(OR(F5&lt;0,G5&lt;0),CHOOSE(K5,D4+E4-F4+G5,D4+E4-F5+G4,0,0),CHOOSE(K5,D4+E4+F4-G5,D4+E4+F5-G4,0,0))</f>
        <v>0</v>
      </c>
      <c r="E5" s="105">
        <f t="shared" si="0"/>
        <v>3.5</v>
      </c>
      <c r="F5" s="105">
        <f t="shared" si="1"/>
        <v>0</v>
      </c>
      <c r="G5" s="105">
        <f t="shared" si="2"/>
        <v>0</v>
      </c>
      <c r="H5" s="105">
        <f t="shared" si="3"/>
        <v>0</v>
      </c>
      <c r="I5" s="105">
        <f t="shared" si="4"/>
        <v>0</v>
      </c>
      <c r="J5" s="105">
        <f t="shared" si="5"/>
        <v>14</v>
      </c>
      <c r="K5" s="106">
        <f t="shared" si="6"/>
        <v>4</v>
      </c>
    </row>
    <row r="7" spans="1:12" ht="18">
      <c r="A7" s="114" t="s">
        <v>200</v>
      </c>
    </row>
  </sheetData>
  <pageMargins left="0.78740157499999996" right="0.78740157499999996" top="0.984251969" bottom="0.984251969" header="0.5" footer="0.5"/>
  <pageSetup paperSize="9" orientation="portrait" r:id="rId1"/>
  <headerFooter alignWithMargins="0">
    <oddFooter>&amp;C&amp;7&amp;B&amp;"Arial"Document Classification: KPMG Confidential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zoomScale="130" zoomScaleNormal="130" workbookViewId="0">
      <selection activeCell="N28" sqref="N28"/>
    </sheetView>
  </sheetViews>
  <sheetFormatPr defaultColWidth="11.42578125" defaultRowHeight="14.25"/>
  <cols>
    <col min="1" max="1" width="21.28515625" style="144" customWidth="1"/>
    <col min="2" max="6" width="7.140625" style="144" bestFit="1" customWidth="1"/>
    <col min="7" max="7" width="8.28515625" style="144" bestFit="1" customWidth="1"/>
    <col min="8" max="8" width="7.140625" style="144" bestFit="1" customWidth="1"/>
    <col min="9" max="10" width="8.28515625" style="144" bestFit="1" customWidth="1"/>
    <col min="11" max="22" width="7.140625" style="144" bestFit="1" customWidth="1"/>
    <col min="23" max="37" width="8.28515625" style="144" bestFit="1" customWidth="1"/>
    <col min="38" max="38" width="5.42578125" style="144" customWidth="1"/>
    <col min="39" max="85" width="5.28515625" style="144" customWidth="1"/>
    <col min="86" max="128" width="5.140625" style="144" customWidth="1"/>
    <col min="129" max="16384" width="11.42578125" style="144"/>
  </cols>
  <sheetData>
    <row r="1" spans="1:37" ht="15">
      <c r="A1" s="143"/>
      <c r="B1" s="418">
        <v>2009</v>
      </c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>
        <v>2010</v>
      </c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>
        <v>2011</v>
      </c>
      <c r="AA1" s="418"/>
      <c r="AB1" s="418"/>
      <c r="AC1" s="418"/>
      <c r="AD1" s="418"/>
      <c r="AE1" s="418"/>
      <c r="AF1" s="418"/>
      <c r="AG1" s="418"/>
      <c r="AH1" s="418"/>
      <c r="AI1" s="418"/>
      <c r="AJ1" s="418"/>
      <c r="AK1" s="419"/>
    </row>
    <row r="2" spans="1:37" ht="15">
      <c r="A2" s="145"/>
      <c r="B2" s="146" t="s">
        <v>131</v>
      </c>
      <c r="C2" s="146" t="s">
        <v>132</v>
      </c>
      <c r="D2" s="146" t="s">
        <v>133</v>
      </c>
      <c r="E2" s="146" t="s">
        <v>134</v>
      </c>
      <c r="F2" s="146" t="s">
        <v>135</v>
      </c>
      <c r="G2" s="146" t="s">
        <v>136</v>
      </c>
      <c r="H2" s="146" t="s">
        <v>137</v>
      </c>
      <c r="I2" s="146" t="s">
        <v>138</v>
      </c>
      <c r="J2" s="146" t="s">
        <v>139</v>
      </c>
      <c r="K2" s="146" t="s">
        <v>128</v>
      </c>
      <c r="L2" s="146" t="s">
        <v>129</v>
      </c>
      <c r="M2" s="146" t="s">
        <v>130</v>
      </c>
      <c r="N2" s="146" t="s">
        <v>131</v>
      </c>
      <c r="O2" s="146" t="s">
        <v>132</v>
      </c>
      <c r="P2" s="146" t="s">
        <v>133</v>
      </c>
      <c r="Q2" s="146" t="s">
        <v>134</v>
      </c>
      <c r="R2" s="146" t="s">
        <v>135</v>
      </c>
      <c r="S2" s="146" t="s">
        <v>136</v>
      </c>
      <c r="T2" s="146" t="s">
        <v>137</v>
      </c>
      <c r="U2" s="146" t="s">
        <v>138</v>
      </c>
      <c r="V2" s="146" t="s">
        <v>139</v>
      </c>
      <c r="W2" s="146" t="s">
        <v>128</v>
      </c>
      <c r="X2" s="146" t="s">
        <v>129</v>
      </c>
      <c r="Y2" s="146" t="s">
        <v>130</v>
      </c>
      <c r="Z2" s="146" t="s">
        <v>131</v>
      </c>
      <c r="AA2" s="146" t="s">
        <v>132</v>
      </c>
      <c r="AB2" s="146" t="s">
        <v>133</v>
      </c>
      <c r="AC2" s="146" t="s">
        <v>134</v>
      </c>
      <c r="AD2" s="146" t="s">
        <v>135</v>
      </c>
      <c r="AE2" s="146" t="s">
        <v>136</v>
      </c>
      <c r="AF2" s="146" t="s">
        <v>137</v>
      </c>
      <c r="AG2" s="146" t="s">
        <v>138</v>
      </c>
      <c r="AH2" s="146" t="s">
        <v>139</v>
      </c>
      <c r="AI2" s="146" t="s">
        <v>128</v>
      </c>
      <c r="AJ2" s="146" t="s">
        <v>129</v>
      </c>
      <c r="AK2" s="147" t="s">
        <v>130</v>
      </c>
    </row>
    <row r="3" spans="1:37" ht="15">
      <c r="A3" s="145" t="s">
        <v>236</v>
      </c>
      <c r="B3" s="149">
        <v>9000</v>
      </c>
      <c r="C3" s="149">
        <v>8500</v>
      </c>
      <c r="D3" s="149">
        <v>7500</v>
      </c>
      <c r="E3" s="149">
        <v>9000</v>
      </c>
      <c r="F3" s="149">
        <v>9500</v>
      </c>
      <c r="G3" s="149">
        <v>10000</v>
      </c>
      <c r="H3" s="149">
        <v>9500</v>
      </c>
      <c r="I3" s="149">
        <v>10500</v>
      </c>
      <c r="J3" s="149">
        <v>10000</v>
      </c>
      <c r="K3" s="149">
        <v>9800</v>
      </c>
      <c r="L3" s="149">
        <v>9500</v>
      </c>
      <c r="M3" s="149">
        <v>5000</v>
      </c>
      <c r="N3" s="149">
        <v>6000</v>
      </c>
      <c r="O3" s="149">
        <v>7000</v>
      </c>
      <c r="P3" s="149">
        <v>6000</v>
      </c>
      <c r="Q3" s="149">
        <v>9000</v>
      </c>
      <c r="R3" s="149">
        <v>8000</v>
      </c>
      <c r="S3" s="149">
        <v>8000</v>
      </c>
      <c r="T3" s="149">
        <v>8200</v>
      </c>
      <c r="U3" s="149">
        <v>9300</v>
      </c>
      <c r="V3" s="149">
        <v>9000</v>
      </c>
      <c r="W3" s="149">
        <v>10000</v>
      </c>
      <c r="X3" s="149">
        <v>11500</v>
      </c>
      <c r="Y3" s="149">
        <v>10000</v>
      </c>
      <c r="Z3" s="149">
        <v>12000</v>
      </c>
      <c r="AA3" s="149">
        <v>12500</v>
      </c>
      <c r="AB3" s="149">
        <v>15000</v>
      </c>
      <c r="AC3" s="149">
        <v>16000</v>
      </c>
      <c r="AD3" s="149">
        <v>15500</v>
      </c>
      <c r="AE3" s="149">
        <v>17000</v>
      </c>
      <c r="AF3" s="149">
        <v>15000</v>
      </c>
      <c r="AG3" s="149">
        <v>15500</v>
      </c>
      <c r="AH3" s="149">
        <v>16000</v>
      </c>
      <c r="AI3" s="149">
        <v>16700</v>
      </c>
      <c r="AJ3" s="149">
        <v>15000</v>
      </c>
      <c r="AK3" s="150">
        <v>10000</v>
      </c>
    </row>
    <row r="4" spans="1:37" ht="15">
      <c r="A4" s="145" t="s">
        <v>123</v>
      </c>
      <c r="B4" s="149">
        <v>2500</v>
      </c>
      <c r="C4" s="149">
        <v>2700</v>
      </c>
      <c r="D4" s="149">
        <v>2600</v>
      </c>
      <c r="E4" s="149">
        <v>2800</v>
      </c>
      <c r="F4" s="149">
        <v>3000</v>
      </c>
      <c r="G4" s="149">
        <v>3500</v>
      </c>
      <c r="H4" s="149">
        <v>4000</v>
      </c>
      <c r="I4" s="149">
        <v>3000</v>
      </c>
      <c r="J4" s="149">
        <v>4500</v>
      </c>
      <c r="K4" s="149">
        <v>4000</v>
      </c>
      <c r="L4" s="149">
        <v>4800</v>
      </c>
      <c r="M4" s="149">
        <v>5000</v>
      </c>
      <c r="N4" s="149">
        <v>3700</v>
      </c>
      <c r="O4" s="149">
        <v>4000</v>
      </c>
      <c r="P4" s="149">
        <v>4200</v>
      </c>
      <c r="Q4" s="149">
        <v>3800</v>
      </c>
      <c r="R4" s="149">
        <v>4700</v>
      </c>
      <c r="S4" s="149">
        <v>4800</v>
      </c>
      <c r="T4" s="149">
        <v>4300</v>
      </c>
      <c r="U4" s="149">
        <v>3300</v>
      </c>
      <c r="V4" s="149">
        <v>3600</v>
      </c>
      <c r="W4" s="149">
        <v>5600</v>
      </c>
      <c r="X4" s="149">
        <v>6700</v>
      </c>
      <c r="Y4" s="149">
        <v>7200</v>
      </c>
      <c r="Z4" s="149">
        <v>3000</v>
      </c>
      <c r="AA4" s="149">
        <v>3000</v>
      </c>
      <c r="AB4" s="149">
        <v>6500</v>
      </c>
      <c r="AC4" s="149">
        <v>5500</v>
      </c>
      <c r="AD4" s="149">
        <v>5800</v>
      </c>
      <c r="AE4" s="149">
        <v>6000</v>
      </c>
      <c r="AF4" s="149">
        <v>5800</v>
      </c>
      <c r="AG4" s="149">
        <v>5800</v>
      </c>
      <c r="AH4" s="149">
        <v>7000</v>
      </c>
      <c r="AI4" s="149">
        <v>5600</v>
      </c>
      <c r="AJ4" s="149">
        <v>5700</v>
      </c>
      <c r="AK4" s="150">
        <v>7000</v>
      </c>
    </row>
    <row r="5" spans="1:37" ht="15">
      <c r="A5" s="145" t="s">
        <v>5</v>
      </c>
      <c r="B5" s="149">
        <v>1000</v>
      </c>
      <c r="C5" s="149">
        <v>3000</v>
      </c>
      <c r="D5" s="149">
        <v>4000</v>
      </c>
      <c r="E5" s="149">
        <v>3000</v>
      </c>
      <c r="F5" s="149">
        <v>3000</v>
      </c>
      <c r="G5" s="149">
        <v>4000</v>
      </c>
      <c r="H5" s="149">
        <v>5000</v>
      </c>
      <c r="I5" s="149">
        <v>4500</v>
      </c>
      <c r="J5" s="149">
        <v>3000</v>
      </c>
      <c r="K5" s="149">
        <v>4000</v>
      </c>
      <c r="L5" s="149">
        <v>5000</v>
      </c>
      <c r="M5" s="149">
        <v>8000</v>
      </c>
      <c r="N5" s="149">
        <v>2000</v>
      </c>
      <c r="O5" s="149">
        <v>3000</v>
      </c>
      <c r="P5" s="149">
        <v>5000</v>
      </c>
      <c r="Q5" s="149">
        <v>3000</v>
      </c>
      <c r="R5" s="149">
        <v>4000</v>
      </c>
      <c r="S5" s="149">
        <v>4500</v>
      </c>
      <c r="T5" s="149">
        <v>3500</v>
      </c>
      <c r="U5" s="149">
        <v>3000</v>
      </c>
      <c r="V5" s="149">
        <v>5000</v>
      </c>
      <c r="W5" s="149">
        <v>5500</v>
      </c>
      <c r="X5" s="149">
        <v>6000</v>
      </c>
      <c r="Y5" s="149">
        <v>10000</v>
      </c>
      <c r="Z5" s="149">
        <v>2000</v>
      </c>
      <c r="AA5" s="149">
        <v>3000</v>
      </c>
      <c r="AB5" s="149">
        <v>3500</v>
      </c>
      <c r="AC5" s="149">
        <v>3000</v>
      </c>
      <c r="AD5" s="149">
        <v>5000</v>
      </c>
      <c r="AE5" s="149">
        <v>4500</v>
      </c>
      <c r="AF5" s="149">
        <v>7500</v>
      </c>
      <c r="AG5" s="149">
        <v>4000</v>
      </c>
      <c r="AH5" s="149">
        <v>5000</v>
      </c>
      <c r="AI5" s="149">
        <v>4500</v>
      </c>
      <c r="AJ5" s="149">
        <v>10000</v>
      </c>
      <c r="AK5" s="150">
        <v>13000</v>
      </c>
    </row>
    <row r="6" spans="1:37" ht="15">
      <c r="A6" s="145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50"/>
    </row>
    <row r="7" spans="1:37" ht="15">
      <c r="A7" s="148" t="s">
        <v>237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>
        <f>SUM(B4:M4)</f>
        <v>42400</v>
      </c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>
        <f>SUM(N4:Y4)</f>
        <v>55900</v>
      </c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2">
        <f>SUM(Z4:AK4)</f>
        <v>66700</v>
      </c>
    </row>
  </sheetData>
  <mergeCells count="3">
    <mergeCell ref="B1:M1"/>
    <mergeCell ref="N1:Y1"/>
    <mergeCell ref="Z1:AK1"/>
  </mergeCells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zoomScale="190" zoomScaleNormal="190" workbookViewId="0">
      <selection activeCell="J24" sqref="J24"/>
    </sheetView>
  </sheetViews>
  <sheetFormatPr defaultColWidth="9.140625" defaultRowHeight="12.75"/>
  <cols>
    <col min="1" max="1" width="16.85546875" customWidth="1"/>
    <col min="2" max="13" width="5.85546875" customWidth="1"/>
    <col min="14" max="15" width="6.42578125" customWidth="1"/>
  </cols>
  <sheetData>
    <row r="2" spans="1:15" ht="19.5" customHeight="1">
      <c r="A2" s="227" t="s">
        <v>227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</row>
    <row r="3" spans="1:15" ht="12" customHeight="1">
      <c r="A3" s="346"/>
      <c r="B3" s="422" t="s">
        <v>228</v>
      </c>
      <c r="C3" s="421"/>
      <c r="D3" s="423" t="s">
        <v>229</v>
      </c>
      <c r="E3" s="423"/>
      <c r="F3" s="420" t="s">
        <v>230</v>
      </c>
      <c r="G3" s="421"/>
      <c r="H3" s="423" t="s">
        <v>231</v>
      </c>
      <c r="I3" s="423"/>
      <c r="J3" s="420" t="s">
        <v>232</v>
      </c>
      <c r="K3" s="421"/>
      <c r="L3" s="423" t="s">
        <v>233</v>
      </c>
      <c r="M3" s="423"/>
      <c r="N3" s="420" t="s">
        <v>2</v>
      </c>
      <c r="O3" s="421"/>
    </row>
    <row r="4" spans="1:15" ht="12" customHeight="1">
      <c r="A4" s="349" t="s">
        <v>61</v>
      </c>
      <c r="B4" s="353" t="s">
        <v>226</v>
      </c>
      <c r="C4" s="362" t="s">
        <v>225</v>
      </c>
      <c r="D4" s="353" t="s">
        <v>226</v>
      </c>
      <c r="E4" s="353" t="s">
        <v>225</v>
      </c>
      <c r="F4" s="371" t="s">
        <v>226</v>
      </c>
      <c r="G4" s="362" t="s">
        <v>225</v>
      </c>
      <c r="H4" s="353" t="s">
        <v>226</v>
      </c>
      <c r="I4" s="353" t="s">
        <v>225</v>
      </c>
      <c r="J4" s="371" t="s">
        <v>226</v>
      </c>
      <c r="K4" s="362" t="s">
        <v>225</v>
      </c>
      <c r="L4" s="353" t="s">
        <v>226</v>
      </c>
      <c r="M4" s="353" t="s">
        <v>225</v>
      </c>
      <c r="N4" s="371" t="s">
        <v>226</v>
      </c>
      <c r="O4" s="362" t="s">
        <v>225</v>
      </c>
    </row>
    <row r="5" spans="1:15" ht="12" customHeight="1">
      <c r="A5" s="347" t="s">
        <v>224</v>
      </c>
      <c r="B5" s="354">
        <v>23.6</v>
      </c>
      <c r="C5" s="363">
        <v>26.3</v>
      </c>
      <c r="D5" s="354">
        <v>4.4000000000000004</v>
      </c>
      <c r="E5" s="354">
        <v>5.2</v>
      </c>
      <c r="F5" s="372">
        <v>9</v>
      </c>
      <c r="G5" s="363">
        <v>11.2</v>
      </c>
      <c r="H5" s="354">
        <v>4.9000000000000004</v>
      </c>
      <c r="I5" s="354">
        <v>5.0999999999999996</v>
      </c>
      <c r="J5" s="372">
        <v>2.4</v>
      </c>
      <c r="K5" s="363">
        <v>2.8</v>
      </c>
      <c r="L5" s="354">
        <v>4.2</v>
      </c>
      <c r="M5" s="354">
        <v>5.6</v>
      </c>
      <c r="N5" s="372">
        <f>SUM(B5,D5,F5,H5,J5,L5)</f>
        <v>48.5</v>
      </c>
      <c r="O5" s="363">
        <f>SUM(C5,E5,G5,I5,K5,M5)</f>
        <v>56.2</v>
      </c>
    </row>
    <row r="6" spans="1:15" ht="12" customHeight="1">
      <c r="A6" s="350" t="s">
        <v>223</v>
      </c>
      <c r="B6" s="355">
        <v>0.3</v>
      </c>
      <c r="C6" s="364">
        <v>0.4</v>
      </c>
      <c r="D6" s="355">
        <v>0.1</v>
      </c>
      <c r="E6" s="355">
        <v>0.1</v>
      </c>
      <c r="F6" s="373">
        <v>0.7</v>
      </c>
      <c r="G6" s="364">
        <v>0</v>
      </c>
      <c r="H6" s="355">
        <v>0.2</v>
      </c>
      <c r="I6" s="355">
        <v>0</v>
      </c>
      <c r="J6" s="373">
        <v>0</v>
      </c>
      <c r="K6" s="364">
        <v>0.01</v>
      </c>
      <c r="L6" s="355">
        <v>0.01</v>
      </c>
      <c r="M6" s="355">
        <v>0.01</v>
      </c>
      <c r="N6" s="373">
        <f>SUM(B6,D6,F6,H6,J6,L6)</f>
        <v>1.31</v>
      </c>
      <c r="O6" s="364">
        <f>SUM(C6,E6,G6,I6,K6,M6)</f>
        <v>0.52</v>
      </c>
    </row>
    <row r="7" spans="1:15" ht="12" customHeight="1">
      <c r="A7" s="347"/>
      <c r="B7" s="354">
        <f t="shared" ref="B7:O7" si="0">SUM(B5:B6)</f>
        <v>23.900000000000002</v>
      </c>
      <c r="C7" s="363">
        <f t="shared" si="0"/>
        <v>26.7</v>
      </c>
      <c r="D7" s="354">
        <f t="shared" si="0"/>
        <v>4.5</v>
      </c>
      <c r="E7" s="354">
        <f t="shared" si="0"/>
        <v>5.3</v>
      </c>
      <c r="F7" s="372">
        <f t="shared" si="0"/>
        <v>9.6999999999999993</v>
      </c>
      <c r="G7" s="363">
        <f t="shared" si="0"/>
        <v>11.2</v>
      </c>
      <c r="H7" s="354">
        <f t="shared" si="0"/>
        <v>5.1000000000000005</v>
      </c>
      <c r="I7" s="354">
        <f t="shared" si="0"/>
        <v>5.0999999999999996</v>
      </c>
      <c r="J7" s="372">
        <f t="shared" si="0"/>
        <v>2.4</v>
      </c>
      <c r="K7" s="363">
        <f t="shared" si="0"/>
        <v>2.8099999999999996</v>
      </c>
      <c r="L7" s="354">
        <f t="shared" si="0"/>
        <v>4.21</v>
      </c>
      <c r="M7" s="354">
        <f t="shared" si="0"/>
        <v>5.6099999999999994</v>
      </c>
      <c r="N7" s="372">
        <f t="shared" si="0"/>
        <v>49.81</v>
      </c>
      <c r="O7" s="363">
        <f t="shared" si="0"/>
        <v>56.720000000000006</v>
      </c>
    </row>
    <row r="8" spans="1:15" ht="3.75" customHeight="1">
      <c r="A8" s="347"/>
      <c r="B8" s="356"/>
      <c r="C8" s="365"/>
      <c r="D8" s="356"/>
      <c r="E8" s="356"/>
      <c r="F8" s="374"/>
      <c r="G8" s="365"/>
      <c r="H8" s="356"/>
      <c r="I8" s="356"/>
      <c r="J8" s="374"/>
      <c r="K8" s="365"/>
      <c r="L8" s="356"/>
      <c r="M8" s="356"/>
      <c r="N8" s="374"/>
      <c r="O8" s="365"/>
    </row>
    <row r="9" spans="1:15" ht="12" customHeight="1">
      <c r="A9" s="347" t="s">
        <v>222</v>
      </c>
      <c r="B9" s="357">
        <v>24551</v>
      </c>
      <c r="C9" s="366">
        <v>23914</v>
      </c>
      <c r="D9" s="357">
        <v>5189</v>
      </c>
      <c r="E9" s="357">
        <v>5054</v>
      </c>
      <c r="F9" s="375">
        <v>12317</v>
      </c>
      <c r="G9" s="366">
        <v>11855</v>
      </c>
      <c r="H9" s="357">
        <v>6168</v>
      </c>
      <c r="I9" s="357">
        <v>5140</v>
      </c>
      <c r="J9" s="375">
        <v>2876</v>
      </c>
      <c r="K9" s="366">
        <v>2788</v>
      </c>
      <c r="L9" s="357">
        <v>5219</v>
      </c>
      <c r="M9" s="357">
        <v>5451</v>
      </c>
      <c r="N9" s="375">
        <f>SUM(B9,D9,F9,H9,J9,L9)</f>
        <v>56320</v>
      </c>
      <c r="O9" s="366">
        <f>SUM(C9,E9,G9,I9,K9,M9)</f>
        <v>54202</v>
      </c>
    </row>
    <row r="10" spans="1:15" ht="12" customHeight="1">
      <c r="A10" s="350" t="s">
        <v>221</v>
      </c>
      <c r="B10" s="358">
        <v>87579</v>
      </c>
      <c r="C10" s="367">
        <v>87905</v>
      </c>
      <c r="D10" s="358">
        <v>17893</v>
      </c>
      <c r="E10" s="358">
        <v>17711</v>
      </c>
      <c r="F10" s="376">
        <v>52040</v>
      </c>
      <c r="G10" s="367">
        <v>50855</v>
      </c>
      <c r="H10" s="358">
        <v>19209</v>
      </c>
      <c r="I10" s="358">
        <v>16502</v>
      </c>
      <c r="J10" s="376">
        <v>9798</v>
      </c>
      <c r="K10" s="367">
        <v>9663</v>
      </c>
      <c r="L10" s="358">
        <v>14225</v>
      </c>
      <c r="M10" s="358">
        <v>14663</v>
      </c>
      <c r="N10" s="376">
        <f>SUM(B10,D10,F10,H10,J10,L10)</f>
        <v>200744</v>
      </c>
      <c r="O10" s="367">
        <f>SUM(C10,E10,G10,I10,K10,M10)</f>
        <v>197299</v>
      </c>
    </row>
    <row r="11" spans="1:15" ht="12" customHeight="1">
      <c r="A11" s="351" t="s">
        <v>220</v>
      </c>
      <c r="B11" s="359">
        <f t="shared" ref="B11:O11" si="1">B5/(B9/1000)</f>
        <v>0.96126430695287368</v>
      </c>
      <c r="C11" s="368">
        <f t="shared" si="1"/>
        <v>1.0997741908505478</v>
      </c>
      <c r="D11" s="359">
        <f t="shared" si="1"/>
        <v>0.84794758142223936</v>
      </c>
      <c r="E11" s="359">
        <f t="shared" si="1"/>
        <v>1.0288880094974278</v>
      </c>
      <c r="F11" s="377">
        <f t="shared" si="1"/>
        <v>0.73069741008362421</v>
      </c>
      <c r="G11" s="368">
        <f t="shared" si="1"/>
        <v>0.94474905103331919</v>
      </c>
      <c r="H11" s="359">
        <f t="shared" si="1"/>
        <v>0.79442282749675752</v>
      </c>
      <c r="I11" s="359">
        <f t="shared" si="1"/>
        <v>0.99221789883268485</v>
      </c>
      <c r="J11" s="377">
        <f t="shared" si="1"/>
        <v>0.83449235048678716</v>
      </c>
      <c r="K11" s="368">
        <f t="shared" si="1"/>
        <v>1.0043041606886658</v>
      </c>
      <c r="L11" s="359">
        <f t="shared" si="1"/>
        <v>0.8047518681739797</v>
      </c>
      <c r="M11" s="359">
        <f t="shared" si="1"/>
        <v>1.0273344340487984</v>
      </c>
      <c r="N11" s="377">
        <f t="shared" si="1"/>
        <v>0.86115056818181823</v>
      </c>
      <c r="O11" s="368">
        <f t="shared" si="1"/>
        <v>1.0368621084092839</v>
      </c>
    </row>
    <row r="12" spans="1:15" ht="12" customHeight="1">
      <c r="A12" s="348" t="s">
        <v>218</v>
      </c>
      <c r="B12" s="360" t="s">
        <v>125</v>
      </c>
      <c r="C12" s="369">
        <f>C11/B11-1</f>
        <v>0.14409136269372036</v>
      </c>
      <c r="D12" s="360" t="s">
        <v>125</v>
      </c>
      <c r="E12" s="360">
        <f>E11/D11-1</f>
        <v>0.21338633665503459</v>
      </c>
      <c r="F12" s="378" t="s">
        <v>125</v>
      </c>
      <c r="G12" s="369">
        <f>G11/F11-1</f>
        <v>0.29294156239748803</v>
      </c>
      <c r="H12" s="360" t="s">
        <v>125</v>
      </c>
      <c r="I12" s="360">
        <f>I11/H11-1</f>
        <v>0.24897959183673457</v>
      </c>
      <c r="J12" s="378" t="s">
        <v>125</v>
      </c>
      <c r="K12" s="369">
        <f>K11/J11-1</f>
        <v>0.20349115255858452</v>
      </c>
      <c r="L12" s="360" t="s">
        <v>125</v>
      </c>
      <c r="M12" s="360">
        <f>M11/L11-1</f>
        <v>0.27658533602397117</v>
      </c>
      <c r="N12" s="378" t="s">
        <v>125</v>
      </c>
      <c r="O12" s="369">
        <f>O11/N11-1</f>
        <v>0.20404276176517255</v>
      </c>
    </row>
    <row r="13" spans="1:15" ht="12" customHeight="1">
      <c r="A13" s="351" t="s">
        <v>219</v>
      </c>
      <c r="B13" s="359">
        <f t="shared" ref="B13:O13" si="2">B9*100/B10</f>
        <v>28.03297594172119</v>
      </c>
      <c r="C13" s="368">
        <f t="shared" si="2"/>
        <v>27.204368352198397</v>
      </c>
      <c r="D13" s="359">
        <f t="shared" si="2"/>
        <v>29.000167663332029</v>
      </c>
      <c r="E13" s="359">
        <f t="shared" si="2"/>
        <v>28.535938117554064</v>
      </c>
      <c r="F13" s="377">
        <f t="shared" si="2"/>
        <v>23.668332052267488</v>
      </c>
      <c r="G13" s="368">
        <f t="shared" si="2"/>
        <v>23.311375479303905</v>
      </c>
      <c r="H13" s="359">
        <f t="shared" si="2"/>
        <v>32.109948461658597</v>
      </c>
      <c r="I13" s="359">
        <f t="shared" si="2"/>
        <v>31.147739667919041</v>
      </c>
      <c r="J13" s="377">
        <f t="shared" si="2"/>
        <v>29.352929169218207</v>
      </c>
      <c r="K13" s="368">
        <f t="shared" si="2"/>
        <v>28.852323295042947</v>
      </c>
      <c r="L13" s="359">
        <f t="shared" si="2"/>
        <v>36.688927943760987</v>
      </c>
      <c r="M13" s="359">
        <f t="shared" si="2"/>
        <v>37.175202891631997</v>
      </c>
      <c r="N13" s="377">
        <f t="shared" si="2"/>
        <v>28.05563304507233</v>
      </c>
      <c r="O13" s="368">
        <f t="shared" si="2"/>
        <v>27.472009488137296</v>
      </c>
    </row>
    <row r="14" spans="1:15" ht="12" customHeight="1" thickBot="1">
      <c r="A14" s="352" t="s">
        <v>218</v>
      </c>
      <c r="B14" s="361" t="s">
        <v>125</v>
      </c>
      <c r="C14" s="370">
        <f>C13/B13-1</f>
        <v>-2.9558317006564527E-2</v>
      </c>
      <c r="D14" s="361" t="s">
        <v>125</v>
      </c>
      <c r="E14" s="361">
        <f>E13/D13-1</f>
        <v>-1.6007822822519002E-2</v>
      </c>
      <c r="F14" s="379" t="s">
        <v>125</v>
      </c>
      <c r="G14" s="370">
        <f>G13/F13-1</f>
        <v>-1.5081610828143854E-2</v>
      </c>
      <c r="H14" s="361" t="s">
        <v>125</v>
      </c>
      <c r="I14" s="361">
        <f>I13/H13-1</f>
        <v>-2.9966064719427865E-2</v>
      </c>
      <c r="J14" s="379" t="s">
        <v>125</v>
      </c>
      <c r="K14" s="370">
        <f>K13/J13-1</f>
        <v>-1.7054716116721824E-2</v>
      </c>
      <c r="L14" s="361" t="s">
        <v>125</v>
      </c>
      <c r="M14" s="361">
        <f>M13/L13-1</f>
        <v>1.325399719000786E-2</v>
      </c>
      <c r="N14" s="379" t="s">
        <v>125</v>
      </c>
      <c r="O14" s="370">
        <f>O13/N13-1</f>
        <v>-2.0802366355356261E-2</v>
      </c>
    </row>
  </sheetData>
  <mergeCells count="7">
    <mergeCell ref="N3:O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zoomScale="115" zoomScaleNormal="115" workbookViewId="0">
      <selection activeCell="F24" sqref="F24"/>
    </sheetView>
  </sheetViews>
  <sheetFormatPr defaultColWidth="11.42578125" defaultRowHeight="12.75"/>
  <cols>
    <col min="1" max="1" width="18.42578125" style="36" customWidth="1"/>
    <col min="2" max="7" width="6.7109375" style="36" customWidth="1"/>
    <col min="8" max="8" width="20.140625" style="36" customWidth="1"/>
    <col min="9" max="9" width="20.7109375" style="87" bestFit="1" customWidth="1"/>
    <col min="10" max="16384" width="11.42578125" style="36"/>
  </cols>
  <sheetData>
    <row r="2" spans="1:9" ht="19.5" customHeight="1">
      <c r="A2" s="227" t="s">
        <v>149</v>
      </c>
      <c r="B2" s="227"/>
      <c r="C2" s="227"/>
      <c r="D2" s="227"/>
      <c r="E2" s="227"/>
      <c r="F2" s="227"/>
      <c r="G2" s="227"/>
      <c r="H2" s="227"/>
      <c r="I2" s="227"/>
    </row>
    <row r="3" spans="1:9" ht="12" customHeight="1">
      <c r="A3" s="282" t="s">
        <v>0</v>
      </c>
      <c r="B3" s="426">
        <v>2009</v>
      </c>
      <c r="C3" s="425"/>
      <c r="D3" s="424">
        <v>2010</v>
      </c>
      <c r="E3" s="425"/>
      <c r="F3" s="424">
        <v>2011</v>
      </c>
      <c r="G3" s="425"/>
      <c r="H3" s="177"/>
      <c r="I3" s="324"/>
    </row>
    <row r="4" spans="1:9" ht="12" customHeight="1">
      <c r="A4" s="290"/>
      <c r="B4" s="334" t="s">
        <v>49</v>
      </c>
      <c r="C4" s="341" t="s">
        <v>4</v>
      </c>
      <c r="D4" s="337" t="s">
        <v>49</v>
      </c>
      <c r="E4" s="341" t="s">
        <v>4</v>
      </c>
      <c r="F4" s="337" t="s">
        <v>49</v>
      </c>
      <c r="G4" s="341" t="s">
        <v>4</v>
      </c>
      <c r="H4" s="335" t="s">
        <v>154</v>
      </c>
      <c r="I4" s="336" t="s">
        <v>155</v>
      </c>
    </row>
    <row r="5" spans="1:9" ht="12" customHeight="1">
      <c r="A5" s="284" t="s">
        <v>7</v>
      </c>
      <c r="B5" s="41">
        <v>1794</v>
      </c>
      <c r="C5" s="342">
        <v>0.09</v>
      </c>
      <c r="D5" s="338">
        <v>2633</v>
      </c>
      <c r="E5" s="342">
        <v>0.12</v>
      </c>
      <c r="F5" s="338">
        <v>4418</v>
      </c>
      <c r="G5" s="342">
        <v>0.14000000000000001</v>
      </c>
      <c r="H5" s="178" t="s">
        <v>163</v>
      </c>
      <c r="I5" s="325" t="s">
        <v>171</v>
      </c>
    </row>
    <row r="6" spans="1:9" ht="12" customHeight="1">
      <c r="A6" s="284" t="s">
        <v>8</v>
      </c>
      <c r="B6" s="41">
        <v>2423</v>
      </c>
      <c r="C6" s="342">
        <v>0.12</v>
      </c>
      <c r="D6" s="338">
        <v>4582</v>
      </c>
      <c r="E6" s="342">
        <v>0.2</v>
      </c>
      <c r="F6" s="338">
        <v>2914</v>
      </c>
      <c r="G6" s="342">
        <v>0.09</v>
      </c>
      <c r="H6" s="178" t="s">
        <v>163</v>
      </c>
      <c r="I6" s="325" t="s">
        <v>170</v>
      </c>
    </row>
    <row r="7" spans="1:9" ht="12" customHeight="1">
      <c r="A7" s="284" t="s">
        <v>9</v>
      </c>
      <c r="B7" s="41">
        <v>1047</v>
      </c>
      <c r="C7" s="342">
        <v>0.05</v>
      </c>
      <c r="D7" s="338">
        <v>1085</v>
      </c>
      <c r="E7" s="342">
        <v>0.05</v>
      </c>
      <c r="F7" s="338">
        <v>1816</v>
      </c>
      <c r="G7" s="342">
        <v>0.06</v>
      </c>
      <c r="H7" s="178" t="s">
        <v>164</v>
      </c>
      <c r="I7" s="325" t="s">
        <v>172</v>
      </c>
    </row>
    <row r="8" spans="1:9" ht="12" customHeight="1">
      <c r="A8" s="284" t="s">
        <v>11</v>
      </c>
      <c r="B8" s="41">
        <v>474</v>
      </c>
      <c r="C8" s="342">
        <v>0.02</v>
      </c>
      <c r="D8" s="338">
        <v>684</v>
      </c>
      <c r="E8" s="342">
        <v>0.03</v>
      </c>
      <c r="F8" s="338">
        <v>1676</v>
      </c>
      <c r="G8" s="342">
        <v>0.05</v>
      </c>
      <c r="H8" s="178" t="s">
        <v>164</v>
      </c>
      <c r="I8" s="325" t="s">
        <v>175</v>
      </c>
    </row>
    <row r="9" spans="1:9" ht="12" customHeight="1">
      <c r="A9" s="284" t="s">
        <v>12</v>
      </c>
      <c r="B9" s="41">
        <v>1510</v>
      </c>
      <c r="C9" s="342">
        <v>7.0000000000000007E-2</v>
      </c>
      <c r="D9" s="338">
        <v>720</v>
      </c>
      <c r="E9" s="342">
        <v>0.03</v>
      </c>
      <c r="F9" s="338">
        <v>1622</v>
      </c>
      <c r="G9" s="342">
        <v>0.05</v>
      </c>
      <c r="H9" s="178" t="s">
        <v>165</v>
      </c>
      <c r="I9" s="325" t="s">
        <v>175</v>
      </c>
    </row>
    <row r="10" spans="1:9" ht="12" customHeight="1">
      <c r="A10" s="284" t="s">
        <v>13</v>
      </c>
      <c r="B10" s="41">
        <v>557</v>
      </c>
      <c r="C10" s="342">
        <v>0.03</v>
      </c>
      <c r="D10" s="338">
        <v>766</v>
      </c>
      <c r="E10" s="342">
        <v>0.03</v>
      </c>
      <c r="F10" s="338">
        <v>1458</v>
      </c>
      <c r="G10" s="342">
        <v>0.04</v>
      </c>
      <c r="H10" s="178" t="s">
        <v>166</v>
      </c>
      <c r="I10" s="325" t="s">
        <v>173</v>
      </c>
    </row>
    <row r="11" spans="1:9" ht="12" customHeight="1">
      <c r="A11" s="284" t="s">
        <v>150</v>
      </c>
      <c r="B11" s="41">
        <v>757</v>
      </c>
      <c r="C11" s="342">
        <v>0.04</v>
      </c>
      <c r="D11" s="338">
        <v>749</v>
      </c>
      <c r="E11" s="342">
        <v>0.03</v>
      </c>
      <c r="F11" s="338">
        <v>1043</v>
      </c>
      <c r="G11" s="342">
        <v>0.03</v>
      </c>
      <c r="H11" s="178" t="s">
        <v>167</v>
      </c>
      <c r="I11" s="325" t="s">
        <v>172</v>
      </c>
    </row>
    <row r="12" spans="1:9" ht="12" customHeight="1">
      <c r="A12" s="284" t="s">
        <v>151</v>
      </c>
      <c r="B12" s="41">
        <v>540</v>
      </c>
      <c r="C12" s="342">
        <v>0.03</v>
      </c>
      <c r="D12" s="338">
        <v>521</v>
      </c>
      <c r="E12" s="342">
        <v>0.02</v>
      </c>
      <c r="F12" s="338">
        <v>820</v>
      </c>
      <c r="G12" s="342">
        <v>0.03</v>
      </c>
      <c r="H12" s="178" t="s">
        <v>168</v>
      </c>
      <c r="I12" s="325" t="s">
        <v>173</v>
      </c>
    </row>
    <row r="13" spans="1:9" ht="12" customHeight="1">
      <c r="A13" s="284" t="s">
        <v>152</v>
      </c>
      <c r="B13" s="41">
        <v>727</v>
      </c>
      <c r="C13" s="342">
        <v>0.04</v>
      </c>
      <c r="D13" s="338">
        <v>630</v>
      </c>
      <c r="E13" s="342">
        <v>0.03</v>
      </c>
      <c r="F13" s="338">
        <v>746</v>
      </c>
      <c r="G13" s="342">
        <v>0.02</v>
      </c>
      <c r="H13" s="178" t="s">
        <v>164</v>
      </c>
      <c r="I13" s="325" t="s">
        <v>172</v>
      </c>
    </row>
    <row r="14" spans="1:9" ht="12" customHeight="1">
      <c r="A14" s="284" t="s">
        <v>153</v>
      </c>
      <c r="B14" s="41">
        <v>578</v>
      </c>
      <c r="C14" s="342">
        <v>0.03</v>
      </c>
      <c r="D14" s="338">
        <v>140</v>
      </c>
      <c r="E14" s="342">
        <v>0.01</v>
      </c>
      <c r="F14" s="338">
        <v>697</v>
      </c>
      <c r="G14" s="342">
        <v>0.02</v>
      </c>
      <c r="H14" s="178" t="s">
        <v>169</v>
      </c>
      <c r="I14" s="325" t="s">
        <v>174</v>
      </c>
    </row>
    <row r="15" spans="1:9" s="88" customFormat="1" ht="12" customHeight="1">
      <c r="A15" s="326"/>
      <c r="B15" s="327">
        <f>SUM(B5:B14)</f>
        <v>10407</v>
      </c>
      <c r="C15" s="343">
        <v>0.51</v>
      </c>
      <c r="D15" s="339">
        <f>SUM(D5:D14)</f>
        <v>12510</v>
      </c>
      <c r="E15" s="343">
        <v>0.55000000000000004</v>
      </c>
      <c r="F15" s="339">
        <f>SUM(F5:F14)</f>
        <v>17210</v>
      </c>
      <c r="G15" s="343">
        <v>0.53</v>
      </c>
      <c r="H15" s="328"/>
      <c r="I15" s="329"/>
    </row>
    <row r="16" spans="1:9" ht="12" customHeight="1" thickBot="1">
      <c r="A16" s="330" t="s">
        <v>176</v>
      </c>
      <c r="B16" s="331">
        <v>20433</v>
      </c>
      <c r="C16" s="344">
        <v>1</v>
      </c>
      <c r="D16" s="340">
        <v>22888</v>
      </c>
      <c r="E16" s="344">
        <v>1</v>
      </c>
      <c r="F16" s="340">
        <v>32481</v>
      </c>
      <c r="G16" s="344">
        <v>1</v>
      </c>
      <c r="H16" s="332"/>
      <c r="I16" s="333"/>
    </row>
  </sheetData>
  <mergeCells count="3">
    <mergeCell ref="D3:E3"/>
    <mergeCell ref="F3:G3"/>
    <mergeCell ref="B3:C3"/>
  </mergeCells>
  <pageMargins left="0.7" right="0.7" top="0.78740157499999996" bottom="0.78740157499999996" header="0.3" footer="0.3"/>
  <pageSetup paperSize="9" orientation="portrait" horizontalDpi="300" verticalDpi="300" r:id="rId1"/>
  <headerFooter>
    <oddFooter>&amp;C&amp;7&amp;B&amp;"Arial"Document Classification: KPMG Confidential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0"/>
  <sheetViews>
    <sheetView showZeros="0" view="pageBreakPreview" zoomScale="130" zoomScaleNormal="130" zoomScaleSheetLayoutView="130" workbookViewId="0">
      <selection activeCell="N19" sqref="N19"/>
    </sheetView>
  </sheetViews>
  <sheetFormatPr defaultColWidth="11.42578125" defaultRowHeight="12.75"/>
  <cols>
    <col min="1" max="1" width="6.7109375" style="179" customWidth="1"/>
    <col min="2" max="2" width="6.42578125" style="179" customWidth="1"/>
    <col min="3" max="4" width="4.85546875" style="179" customWidth="1"/>
    <col min="5" max="6" width="5.140625" style="179" customWidth="1"/>
    <col min="7" max="7" width="4.5703125" style="179" customWidth="1"/>
    <col min="8" max="8" width="5.140625" style="179" customWidth="1"/>
    <col min="9" max="9" width="5.7109375" style="182" customWidth="1"/>
    <col min="10" max="173" width="11.42578125" style="179"/>
    <col min="174" max="175" width="0" style="179" hidden="1" customWidth="1"/>
    <col min="176" max="176" width="7.5703125" style="179" customWidth="1"/>
    <col min="177" max="181" width="0" style="179" hidden="1" customWidth="1"/>
    <col min="182" max="182" width="6" style="179" customWidth="1"/>
    <col min="183" max="196" width="0" style="179" hidden="1" customWidth="1"/>
    <col min="197" max="197" width="5" style="179" customWidth="1"/>
    <col min="198" max="208" width="0" style="179" hidden="1" customWidth="1"/>
    <col min="209" max="209" width="5" style="179" customWidth="1"/>
    <col min="210" max="236" width="0" style="179" hidden="1" customWidth="1"/>
    <col min="237" max="237" width="6.28515625" style="179" customWidth="1"/>
    <col min="238" max="243" width="0" style="179" hidden="1" customWidth="1"/>
    <col min="244" max="244" width="5.42578125" style="179" customWidth="1"/>
    <col min="245" max="248" width="0" style="179" hidden="1" customWidth="1"/>
    <col min="249" max="249" width="4.85546875" style="179" customWidth="1"/>
    <col min="250" max="263" width="0" style="179" hidden="1" customWidth="1"/>
    <col min="264" max="264" width="5.42578125" style="179" customWidth="1"/>
    <col min="265" max="265" width="6" style="179" customWidth="1"/>
    <col min="266" max="429" width="11.42578125" style="179"/>
    <col min="430" max="431" width="0" style="179" hidden="1" customWidth="1"/>
    <col min="432" max="432" width="7.5703125" style="179" customWidth="1"/>
    <col min="433" max="437" width="0" style="179" hidden="1" customWidth="1"/>
    <col min="438" max="438" width="6" style="179" customWidth="1"/>
    <col min="439" max="452" width="0" style="179" hidden="1" customWidth="1"/>
    <col min="453" max="453" width="5" style="179" customWidth="1"/>
    <col min="454" max="464" width="0" style="179" hidden="1" customWidth="1"/>
    <col min="465" max="465" width="5" style="179" customWidth="1"/>
    <col min="466" max="492" width="0" style="179" hidden="1" customWidth="1"/>
    <col min="493" max="493" width="6.28515625" style="179" customWidth="1"/>
    <col min="494" max="499" width="0" style="179" hidden="1" customWidth="1"/>
    <col min="500" max="500" width="5.42578125" style="179" customWidth="1"/>
    <col min="501" max="504" width="0" style="179" hidden="1" customWidth="1"/>
    <col min="505" max="505" width="4.85546875" style="179" customWidth="1"/>
    <col min="506" max="519" width="0" style="179" hidden="1" customWidth="1"/>
    <col min="520" max="520" width="5.42578125" style="179" customWidth="1"/>
    <col min="521" max="521" width="6" style="179" customWidth="1"/>
    <col min="522" max="685" width="11.42578125" style="179"/>
    <col min="686" max="687" width="0" style="179" hidden="1" customWidth="1"/>
    <col min="688" max="688" width="7.5703125" style="179" customWidth="1"/>
    <col min="689" max="693" width="0" style="179" hidden="1" customWidth="1"/>
    <col min="694" max="694" width="6" style="179" customWidth="1"/>
    <col min="695" max="708" width="0" style="179" hidden="1" customWidth="1"/>
    <col min="709" max="709" width="5" style="179" customWidth="1"/>
    <col min="710" max="720" width="0" style="179" hidden="1" customWidth="1"/>
    <col min="721" max="721" width="5" style="179" customWidth="1"/>
    <col min="722" max="748" width="0" style="179" hidden="1" customWidth="1"/>
    <col min="749" max="749" width="6.28515625" style="179" customWidth="1"/>
    <col min="750" max="755" width="0" style="179" hidden="1" customWidth="1"/>
    <col min="756" max="756" width="5.42578125" style="179" customWidth="1"/>
    <col min="757" max="760" width="0" style="179" hidden="1" customWidth="1"/>
    <col min="761" max="761" width="4.85546875" style="179" customWidth="1"/>
    <col min="762" max="775" width="0" style="179" hidden="1" customWidth="1"/>
    <col min="776" max="776" width="5.42578125" style="179" customWidth="1"/>
    <col min="777" max="777" width="6" style="179" customWidth="1"/>
    <col min="778" max="941" width="11.42578125" style="179"/>
    <col min="942" max="943" width="0" style="179" hidden="1" customWidth="1"/>
    <col min="944" max="944" width="7.5703125" style="179" customWidth="1"/>
    <col min="945" max="949" width="0" style="179" hidden="1" customWidth="1"/>
    <col min="950" max="950" width="6" style="179" customWidth="1"/>
    <col min="951" max="964" width="0" style="179" hidden="1" customWidth="1"/>
    <col min="965" max="965" width="5" style="179" customWidth="1"/>
    <col min="966" max="976" width="0" style="179" hidden="1" customWidth="1"/>
    <col min="977" max="977" width="5" style="179" customWidth="1"/>
    <col min="978" max="1004" width="0" style="179" hidden="1" customWidth="1"/>
    <col min="1005" max="1005" width="6.28515625" style="179" customWidth="1"/>
    <col min="1006" max="1011" width="0" style="179" hidden="1" customWidth="1"/>
    <col min="1012" max="1012" width="5.42578125" style="179" customWidth="1"/>
    <col min="1013" max="1016" width="0" style="179" hidden="1" customWidth="1"/>
    <col min="1017" max="1017" width="4.85546875" style="179" customWidth="1"/>
    <col min="1018" max="1031" width="0" style="179" hidden="1" customWidth="1"/>
    <col min="1032" max="1032" width="5.42578125" style="179" customWidth="1"/>
    <col min="1033" max="1033" width="6" style="179" customWidth="1"/>
    <col min="1034" max="1197" width="11.42578125" style="179"/>
    <col min="1198" max="1199" width="0" style="179" hidden="1" customWidth="1"/>
    <col min="1200" max="1200" width="7.5703125" style="179" customWidth="1"/>
    <col min="1201" max="1205" width="0" style="179" hidden="1" customWidth="1"/>
    <col min="1206" max="1206" width="6" style="179" customWidth="1"/>
    <col min="1207" max="1220" width="0" style="179" hidden="1" customWidth="1"/>
    <col min="1221" max="1221" width="5" style="179" customWidth="1"/>
    <col min="1222" max="1232" width="0" style="179" hidden="1" customWidth="1"/>
    <col min="1233" max="1233" width="5" style="179" customWidth="1"/>
    <col min="1234" max="1260" width="0" style="179" hidden="1" customWidth="1"/>
    <col min="1261" max="1261" width="6.28515625" style="179" customWidth="1"/>
    <col min="1262" max="1267" width="0" style="179" hidden="1" customWidth="1"/>
    <col min="1268" max="1268" width="5.42578125" style="179" customWidth="1"/>
    <col min="1269" max="1272" width="0" style="179" hidden="1" customWidth="1"/>
    <col min="1273" max="1273" width="4.85546875" style="179" customWidth="1"/>
    <col min="1274" max="1287" width="0" style="179" hidden="1" customWidth="1"/>
    <col min="1288" max="1288" width="5.42578125" style="179" customWidth="1"/>
    <col min="1289" max="1289" width="6" style="179" customWidth="1"/>
    <col min="1290" max="1453" width="11.42578125" style="179"/>
    <col min="1454" max="1455" width="0" style="179" hidden="1" customWidth="1"/>
    <col min="1456" max="1456" width="7.5703125" style="179" customWidth="1"/>
    <col min="1457" max="1461" width="0" style="179" hidden="1" customWidth="1"/>
    <col min="1462" max="1462" width="6" style="179" customWidth="1"/>
    <col min="1463" max="1476" width="0" style="179" hidden="1" customWidth="1"/>
    <col min="1477" max="1477" width="5" style="179" customWidth="1"/>
    <col min="1478" max="1488" width="0" style="179" hidden="1" customWidth="1"/>
    <col min="1489" max="1489" width="5" style="179" customWidth="1"/>
    <col min="1490" max="1516" width="0" style="179" hidden="1" customWidth="1"/>
    <col min="1517" max="1517" width="6.28515625" style="179" customWidth="1"/>
    <col min="1518" max="1523" width="0" style="179" hidden="1" customWidth="1"/>
    <col min="1524" max="1524" width="5.42578125" style="179" customWidth="1"/>
    <col min="1525" max="1528" width="0" style="179" hidden="1" customWidth="1"/>
    <col min="1529" max="1529" width="4.85546875" style="179" customWidth="1"/>
    <col min="1530" max="1543" width="0" style="179" hidden="1" customWidth="1"/>
    <col min="1544" max="1544" width="5.42578125" style="179" customWidth="1"/>
    <col min="1545" max="1545" width="6" style="179" customWidth="1"/>
    <col min="1546" max="1709" width="11.42578125" style="179"/>
    <col min="1710" max="1711" width="0" style="179" hidden="1" customWidth="1"/>
    <col min="1712" max="1712" width="7.5703125" style="179" customWidth="1"/>
    <col min="1713" max="1717" width="0" style="179" hidden="1" customWidth="1"/>
    <col min="1718" max="1718" width="6" style="179" customWidth="1"/>
    <col min="1719" max="1732" width="0" style="179" hidden="1" customWidth="1"/>
    <col min="1733" max="1733" width="5" style="179" customWidth="1"/>
    <col min="1734" max="1744" width="0" style="179" hidden="1" customWidth="1"/>
    <col min="1745" max="1745" width="5" style="179" customWidth="1"/>
    <col min="1746" max="1772" width="0" style="179" hidden="1" customWidth="1"/>
    <col min="1773" max="1773" width="6.28515625" style="179" customWidth="1"/>
    <col min="1774" max="1779" width="0" style="179" hidden="1" customWidth="1"/>
    <col min="1780" max="1780" width="5.42578125" style="179" customWidth="1"/>
    <col min="1781" max="1784" width="0" style="179" hidden="1" customWidth="1"/>
    <col min="1785" max="1785" width="4.85546875" style="179" customWidth="1"/>
    <col min="1786" max="1799" width="0" style="179" hidden="1" customWidth="1"/>
    <col min="1800" max="1800" width="5.42578125" style="179" customWidth="1"/>
    <col min="1801" max="1801" width="6" style="179" customWidth="1"/>
    <col min="1802" max="1965" width="11.42578125" style="179"/>
    <col min="1966" max="1967" width="0" style="179" hidden="1" customWidth="1"/>
    <col min="1968" max="1968" width="7.5703125" style="179" customWidth="1"/>
    <col min="1969" max="1973" width="0" style="179" hidden="1" customWidth="1"/>
    <col min="1974" max="1974" width="6" style="179" customWidth="1"/>
    <col min="1975" max="1988" width="0" style="179" hidden="1" customWidth="1"/>
    <col min="1989" max="1989" width="5" style="179" customWidth="1"/>
    <col min="1990" max="2000" width="0" style="179" hidden="1" customWidth="1"/>
    <col min="2001" max="2001" width="5" style="179" customWidth="1"/>
    <col min="2002" max="2028" width="0" style="179" hidden="1" customWidth="1"/>
    <col min="2029" max="2029" width="6.28515625" style="179" customWidth="1"/>
    <col min="2030" max="2035" width="0" style="179" hidden="1" customWidth="1"/>
    <col min="2036" max="2036" width="5.42578125" style="179" customWidth="1"/>
    <col min="2037" max="2040" width="0" style="179" hidden="1" customWidth="1"/>
    <col min="2041" max="2041" width="4.85546875" style="179" customWidth="1"/>
    <col min="2042" max="2055" width="0" style="179" hidden="1" customWidth="1"/>
    <col min="2056" max="2056" width="5.42578125" style="179" customWidth="1"/>
    <col min="2057" max="2057" width="6" style="179" customWidth="1"/>
    <col min="2058" max="2221" width="11.42578125" style="179"/>
    <col min="2222" max="2223" width="0" style="179" hidden="1" customWidth="1"/>
    <col min="2224" max="2224" width="7.5703125" style="179" customWidth="1"/>
    <col min="2225" max="2229" width="0" style="179" hidden="1" customWidth="1"/>
    <col min="2230" max="2230" width="6" style="179" customWidth="1"/>
    <col min="2231" max="2244" width="0" style="179" hidden="1" customWidth="1"/>
    <col min="2245" max="2245" width="5" style="179" customWidth="1"/>
    <col min="2246" max="2256" width="0" style="179" hidden="1" customWidth="1"/>
    <col min="2257" max="2257" width="5" style="179" customWidth="1"/>
    <col min="2258" max="2284" width="0" style="179" hidden="1" customWidth="1"/>
    <col min="2285" max="2285" width="6.28515625" style="179" customWidth="1"/>
    <col min="2286" max="2291" width="0" style="179" hidden="1" customWidth="1"/>
    <col min="2292" max="2292" width="5.42578125" style="179" customWidth="1"/>
    <col min="2293" max="2296" width="0" style="179" hidden="1" customWidth="1"/>
    <col min="2297" max="2297" width="4.85546875" style="179" customWidth="1"/>
    <col min="2298" max="2311" width="0" style="179" hidden="1" customWidth="1"/>
    <col min="2312" max="2312" width="5.42578125" style="179" customWidth="1"/>
    <col min="2313" max="2313" width="6" style="179" customWidth="1"/>
    <col min="2314" max="2477" width="11.42578125" style="179"/>
    <col min="2478" max="2479" width="0" style="179" hidden="1" customWidth="1"/>
    <col min="2480" max="2480" width="7.5703125" style="179" customWidth="1"/>
    <col min="2481" max="2485" width="0" style="179" hidden="1" customWidth="1"/>
    <col min="2486" max="2486" width="6" style="179" customWidth="1"/>
    <col min="2487" max="2500" width="0" style="179" hidden="1" customWidth="1"/>
    <col min="2501" max="2501" width="5" style="179" customWidth="1"/>
    <col min="2502" max="2512" width="0" style="179" hidden="1" customWidth="1"/>
    <col min="2513" max="2513" width="5" style="179" customWidth="1"/>
    <col min="2514" max="2540" width="0" style="179" hidden="1" customWidth="1"/>
    <col min="2541" max="2541" width="6.28515625" style="179" customWidth="1"/>
    <col min="2542" max="2547" width="0" style="179" hidden="1" customWidth="1"/>
    <col min="2548" max="2548" width="5.42578125" style="179" customWidth="1"/>
    <col min="2549" max="2552" width="0" style="179" hidden="1" customWidth="1"/>
    <col min="2553" max="2553" width="4.85546875" style="179" customWidth="1"/>
    <col min="2554" max="2567" width="0" style="179" hidden="1" customWidth="1"/>
    <col min="2568" max="2568" width="5.42578125" style="179" customWidth="1"/>
    <col min="2569" max="2569" width="6" style="179" customWidth="1"/>
    <col min="2570" max="2733" width="11.42578125" style="179"/>
    <col min="2734" max="2735" width="0" style="179" hidden="1" customWidth="1"/>
    <col min="2736" max="2736" width="7.5703125" style="179" customWidth="1"/>
    <col min="2737" max="2741" width="0" style="179" hidden="1" customWidth="1"/>
    <col min="2742" max="2742" width="6" style="179" customWidth="1"/>
    <col min="2743" max="2756" width="0" style="179" hidden="1" customWidth="1"/>
    <col min="2757" max="2757" width="5" style="179" customWidth="1"/>
    <col min="2758" max="2768" width="0" style="179" hidden="1" customWidth="1"/>
    <col min="2769" max="2769" width="5" style="179" customWidth="1"/>
    <col min="2770" max="2796" width="0" style="179" hidden="1" customWidth="1"/>
    <col min="2797" max="2797" width="6.28515625" style="179" customWidth="1"/>
    <col min="2798" max="2803" width="0" style="179" hidden="1" customWidth="1"/>
    <col min="2804" max="2804" width="5.42578125" style="179" customWidth="1"/>
    <col min="2805" max="2808" width="0" style="179" hidden="1" customWidth="1"/>
    <col min="2809" max="2809" width="4.85546875" style="179" customWidth="1"/>
    <col min="2810" max="2823" width="0" style="179" hidden="1" customWidth="1"/>
    <col min="2824" max="2824" width="5.42578125" style="179" customWidth="1"/>
    <col min="2825" max="2825" width="6" style="179" customWidth="1"/>
    <col min="2826" max="2989" width="11.42578125" style="179"/>
    <col min="2990" max="2991" width="0" style="179" hidden="1" customWidth="1"/>
    <col min="2992" max="2992" width="7.5703125" style="179" customWidth="1"/>
    <col min="2993" max="2997" width="0" style="179" hidden="1" customWidth="1"/>
    <col min="2998" max="2998" width="6" style="179" customWidth="1"/>
    <col min="2999" max="3012" width="0" style="179" hidden="1" customWidth="1"/>
    <col min="3013" max="3013" width="5" style="179" customWidth="1"/>
    <col min="3014" max="3024" width="0" style="179" hidden="1" customWidth="1"/>
    <col min="3025" max="3025" width="5" style="179" customWidth="1"/>
    <col min="3026" max="3052" width="0" style="179" hidden="1" customWidth="1"/>
    <col min="3053" max="3053" width="6.28515625" style="179" customWidth="1"/>
    <col min="3054" max="3059" width="0" style="179" hidden="1" customWidth="1"/>
    <col min="3060" max="3060" width="5.42578125" style="179" customWidth="1"/>
    <col min="3061" max="3064" width="0" style="179" hidden="1" customWidth="1"/>
    <col min="3065" max="3065" width="4.85546875" style="179" customWidth="1"/>
    <col min="3066" max="3079" width="0" style="179" hidden="1" customWidth="1"/>
    <col min="3080" max="3080" width="5.42578125" style="179" customWidth="1"/>
    <col min="3081" max="3081" width="6" style="179" customWidth="1"/>
    <col min="3082" max="3245" width="11.42578125" style="179"/>
    <col min="3246" max="3247" width="0" style="179" hidden="1" customWidth="1"/>
    <col min="3248" max="3248" width="7.5703125" style="179" customWidth="1"/>
    <col min="3249" max="3253" width="0" style="179" hidden="1" customWidth="1"/>
    <col min="3254" max="3254" width="6" style="179" customWidth="1"/>
    <col min="3255" max="3268" width="0" style="179" hidden="1" customWidth="1"/>
    <col min="3269" max="3269" width="5" style="179" customWidth="1"/>
    <col min="3270" max="3280" width="0" style="179" hidden="1" customWidth="1"/>
    <col min="3281" max="3281" width="5" style="179" customWidth="1"/>
    <col min="3282" max="3308" width="0" style="179" hidden="1" customWidth="1"/>
    <col min="3309" max="3309" width="6.28515625" style="179" customWidth="1"/>
    <col min="3310" max="3315" width="0" style="179" hidden="1" customWidth="1"/>
    <col min="3316" max="3316" width="5.42578125" style="179" customWidth="1"/>
    <col min="3317" max="3320" width="0" style="179" hidden="1" customWidth="1"/>
    <col min="3321" max="3321" width="4.85546875" style="179" customWidth="1"/>
    <col min="3322" max="3335" width="0" style="179" hidden="1" customWidth="1"/>
    <col min="3336" max="3336" width="5.42578125" style="179" customWidth="1"/>
    <col min="3337" max="3337" width="6" style="179" customWidth="1"/>
    <col min="3338" max="3501" width="11.42578125" style="179"/>
    <col min="3502" max="3503" width="0" style="179" hidden="1" customWidth="1"/>
    <col min="3504" max="3504" width="7.5703125" style="179" customWidth="1"/>
    <col min="3505" max="3509" width="0" style="179" hidden="1" customWidth="1"/>
    <col min="3510" max="3510" width="6" style="179" customWidth="1"/>
    <col min="3511" max="3524" width="0" style="179" hidden="1" customWidth="1"/>
    <col min="3525" max="3525" width="5" style="179" customWidth="1"/>
    <col min="3526" max="3536" width="0" style="179" hidden="1" customWidth="1"/>
    <col min="3537" max="3537" width="5" style="179" customWidth="1"/>
    <col min="3538" max="3564" width="0" style="179" hidden="1" customWidth="1"/>
    <col min="3565" max="3565" width="6.28515625" style="179" customWidth="1"/>
    <col min="3566" max="3571" width="0" style="179" hidden="1" customWidth="1"/>
    <col min="3572" max="3572" width="5.42578125" style="179" customWidth="1"/>
    <col min="3573" max="3576" width="0" style="179" hidden="1" customWidth="1"/>
    <col min="3577" max="3577" width="4.85546875" style="179" customWidth="1"/>
    <col min="3578" max="3591" width="0" style="179" hidden="1" customWidth="1"/>
    <col min="3592" max="3592" width="5.42578125" style="179" customWidth="1"/>
    <col min="3593" max="3593" width="6" style="179" customWidth="1"/>
    <col min="3594" max="3757" width="11.42578125" style="179"/>
    <col min="3758" max="3759" width="0" style="179" hidden="1" customWidth="1"/>
    <col min="3760" max="3760" width="7.5703125" style="179" customWidth="1"/>
    <col min="3761" max="3765" width="0" style="179" hidden="1" customWidth="1"/>
    <col min="3766" max="3766" width="6" style="179" customWidth="1"/>
    <col min="3767" max="3780" width="0" style="179" hidden="1" customWidth="1"/>
    <col min="3781" max="3781" width="5" style="179" customWidth="1"/>
    <col min="3782" max="3792" width="0" style="179" hidden="1" customWidth="1"/>
    <col min="3793" max="3793" width="5" style="179" customWidth="1"/>
    <col min="3794" max="3820" width="0" style="179" hidden="1" customWidth="1"/>
    <col min="3821" max="3821" width="6.28515625" style="179" customWidth="1"/>
    <col min="3822" max="3827" width="0" style="179" hidden="1" customWidth="1"/>
    <col min="3828" max="3828" width="5.42578125" style="179" customWidth="1"/>
    <col min="3829" max="3832" width="0" style="179" hidden="1" customWidth="1"/>
    <col min="3833" max="3833" width="4.85546875" style="179" customWidth="1"/>
    <col min="3834" max="3847" width="0" style="179" hidden="1" customWidth="1"/>
    <col min="3848" max="3848" width="5.42578125" style="179" customWidth="1"/>
    <col min="3849" max="3849" width="6" style="179" customWidth="1"/>
    <col min="3850" max="4013" width="11.42578125" style="179"/>
    <col min="4014" max="4015" width="0" style="179" hidden="1" customWidth="1"/>
    <col min="4016" max="4016" width="7.5703125" style="179" customWidth="1"/>
    <col min="4017" max="4021" width="0" style="179" hidden="1" customWidth="1"/>
    <col min="4022" max="4022" width="6" style="179" customWidth="1"/>
    <col min="4023" max="4036" width="0" style="179" hidden="1" customWidth="1"/>
    <col min="4037" max="4037" width="5" style="179" customWidth="1"/>
    <col min="4038" max="4048" width="0" style="179" hidden="1" customWidth="1"/>
    <col min="4049" max="4049" width="5" style="179" customWidth="1"/>
    <col min="4050" max="4076" width="0" style="179" hidden="1" customWidth="1"/>
    <col min="4077" max="4077" width="6.28515625" style="179" customWidth="1"/>
    <col min="4078" max="4083" width="0" style="179" hidden="1" customWidth="1"/>
    <col min="4084" max="4084" width="5.42578125" style="179" customWidth="1"/>
    <col min="4085" max="4088" width="0" style="179" hidden="1" customWidth="1"/>
    <col min="4089" max="4089" width="4.85546875" style="179" customWidth="1"/>
    <col min="4090" max="4103" width="0" style="179" hidden="1" customWidth="1"/>
    <col min="4104" max="4104" width="5.42578125" style="179" customWidth="1"/>
    <col min="4105" max="4105" width="6" style="179" customWidth="1"/>
    <col min="4106" max="4269" width="11.42578125" style="179"/>
    <col min="4270" max="4271" width="0" style="179" hidden="1" customWidth="1"/>
    <col min="4272" max="4272" width="7.5703125" style="179" customWidth="1"/>
    <col min="4273" max="4277" width="0" style="179" hidden="1" customWidth="1"/>
    <col min="4278" max="4278" width="6" style="179" customWidth="1"/>
    <col min="4279" max="4292" width="0" style="179" hidden="1" customWidth="1"/>
    <col min="4293" max="4293" width="5" style="179" customWidth="1"/>
    <col min="4294" max="4304" width="0" style="179" hidden="1" customWidth="1"/>
    <col min="4305" max="4305" width="5" style="179" customWidth="1"/>
    <col min="4306" max="4332" width="0" style="179" hidden="1" customWidth="1"/>
    <col min="4333" max="4333" width="6.28515625" style="179" customWidth="1"/>
    <col min="4334" max="4339" width="0" style="179" hidden="1" customWidth="1"/>
    <col min="4340" max="4340" width="5.42578125" style="179" customWidth="1"/>
    <col min="4341" max="4344" width="0" style="179" hidden="1" customWidth="1"/>
    <col min="4345" max="4345" width="4.85546875" style="179" customWidth="1"/>
    <col min="4346" max="4359" width="0" style="179" hidden="1" customWidth="1"/>
    <col min="4360" max="4360" width="5.42578125" style="179" customWidth="1"/>
    <col min="4361" max="4361" width="6" style="179" customWidth="1"/>
    <col min="4362" max="4525" width="11.42578125" style="179"/>
    <col min="4526" max="4527" width="0" style="179" hidden="1" customWidth="1"/>
    <col min="4528" max="4528" width="7.5703125" style="179" customWidth="1"/>
    <col min="4529" max="4533" width="0" style="179" hidden="1" customWidth="1"/>
    <col min="4534" max="4534" width="6" style="179" customWidth="1"/>
    <col min="4535" max="4548" width="0" style="179" hidden="1" customWidth="1"/>
    <col min="4549" max="4549" width="5" style="179" customWidth="1"/>
    <col min="4550" max="4560" width="0" style="179" hidden="1" customWidth="1"/>
    <col min="4561" max="4561" width="5" style="179" customWidth="1"/>
    <col min="4562" max="4588" width="0" style="179" hidden="1" customWidth="1"/>
    <col min="4589" max="4589" width="6.28515625" style="179" customWidth="1"/>
    <col min="4590" max="4595" width="0" style="179" hidden="1" customWidth="1"/>
    <col min="4596" max="4596" width="5.42578125" style="179" customWidth="1"/>
    <col min="4597" max="4600" width="0" style="179" hidden="1" customWidth="1"/>
    <col min="4601" max="4601" width="4.85546875" style="179" customWidth="1"/>
    <col min="4602" max="4615" width="0" style="179" hidden="1" customWidth="1"/>
    <col min="4616" max="4616" width="5.42578125" style="179" customWidth="1"/>
    <col min="4617" max="4617" width="6" style="179" customWidth="1"/>
    <col min="4618" max="4781" width="11.42578125" style="179"/>
    <col min="4782" max="4783" width="0" style="179" hidden="1" customWidth="1"/>
    <col min="4784" max="4784" width="7.5703125" style="179" customWidth="1"/>
    <col min="4785" max="4789" width="0" style="179" hidden="1" customWidth="1"/>
    <col min="4790" max="4790" width="6" style="179" customWidth="1"/>
    <col min="4791" max="4804" width="0" style="179" hidden="1" customWidth="1"/>
    <col min="4805" max="4805" width="5" style="179" customWidth="1"/>
    <col min="4806" max="4816" width="0" style="179" hidden="1" customWidth="1"/>
    <col min="4817" max="4817" width="5" style="179" customWidth="1"/>
    <col min="4818" max="4844" width="0" style="179" hidden="1" customWidth="1"/>
    <col min="4845" max="4845" width="6.28515625" style="179" customWidth="1"/>
    <col min="4846" max="4851" width="0" style="179" hidden="1" customWidth="1"/>
    <col min="4852" max="4852" width="5.42578125" style="179" customWidth="1"/>
    <col min="4853" max="4856" width="0" style="179" hidden="1" customWidth="1"/>
    <col min="4857" max="4857" width="4.85546875" style="179" customWidth="1"/>
    <col min="4858" max="4871" width="0" style="179" hidden="1" customWidth="1"/>
    <col min="4872" max="4872" width="5.42578125" style="179" customWidth="1"/>
    <col min="4873" max="4873" width="6" style="179" customWidth="1"/>
    <col min="4874" max="5037" width="11.42578125" style="179"/>
    <col min="5038" max="5039" width="0" style="179" hidden="1" customWidth="1"/>
    <col min="5040" max="5040" width="7.5703125" style="179" customWidth="1"/>
    <col min="5041" max="5045" width="0" style="179" hidden="1" customWidth="1"/>
    <col min="5046" max="5046" width="6" style="179" customWidth="1"/>
    <col min="5047" max="5060" width="0" style="179" hidden="1" customWidth="1"/>
    <col min="5061" max="5061" width="5" style="179" customWidth="1"/>
    <col min="5062" max="5072" width="0" style="179" hidden="1" customWidth="1"/>
    <col min="5073" max="5073" width="5" style="179" customWidth="1"/>
    <col min="5074" max="5100" width="0" style="179" hidden="1" customWidth="1"/>
    <col min="5101" max="5101" width="6.28515625" style="179" customWidth="1"/>
    <col min="5102" max="5107" width="0" style="179" hidden="1" customWidth="1"/>
    <col min="5108" max="5108" width="5.42578125" style="179" customWidth="1"/>
    <col min="5109" max="5112" width="0" style="179" hidden="1" customWidth="1"/>
    <col min="5113" max="5113" width="4.85546875" style="179" customWidth="1"/>
    <col min="5114" max="5127" width="0" style="179" hidden="1" customWidth="1"/>
    <col min="5128" max="5128" width="5.42578125" style="179" customWidth="1"/>
    <col min="5129" max="5129" width="6" style="179" customWidth="1"/>
    <col min="5130" max="5293" width="11.42578125" style="179"/>
    <col min="5294" max="5295" width="0" style="179" hidden="1" customWidth="1"/>
    <col min="5296" max="5296" width="7.5703125" style="179" customWidth="1"/>
    <col min="5297" max="5301" width="0" style="179" hidden="1" customWidth="1"/>
    <col min="5302" max="5302" width="6" style="179" customWidth="1"/>
    <col min="5303" max="5316" width="0" style="179" hidden="1" customWidth="1"/>
    <col min="5317" max="5317" width="5" style="179" customWidth="1"/>
    <col min="5318" max="5328" width="0" style="179" hidden="1" customWidth="1"/>
    <col min="5329" max="5329" width="5" style="179" customWidth="1"/>
    <col min="5330" max="5356" width="0" style="179" hidden="1" customWidth="1"/>
    <col min="5357" max="5357" width="6.28515625" style="179" customWidth="1"/>
    <col min="5358" max="5363" width="0" style="179" hidden="1" customWidth="1"/>
    <col min="5364" max="5364" width="5.42578125" style="179" customWidth="1"/>
    <col min="5365" max="5368" width="0" style="179" hidden="1" customWidth="1"/>
    <col min="5369" max="5369" width="4.85546875" style="179" customWidth="1"/>
    <col min="5370" max="5383" width="0" style="179" hidden="1" customWidth="1"/>
    <col min="5384" max="5384" width="5.42578125" style="179" customWidth="1"/>
    <col min="5385" max="5385" width="6" style="179" customWidth="1"/>
    <col min="5386" max="5549" width="11.42578125" style="179"/>
    <col min="5550" max="5551" width="0" style="179" hidden="1" customWidth="1"/>
    <col min="5552" max="5552" width="7.5703125" style="179" customWidth="1"/>
    <col min="5553" max="5557" width="0" style="179" hidden="1" customWidth="1"/>
    <col min="5558" max="5558" width="6" style="179" customWidth="1"/>
    <col min="5559" max="5572" width="0" style="179" hidden="1" customWidth="1"/>
    <col min="5573" max="5573" width="5" style="179" customWidth="1"/>
    <col min="5574" max="5584" width="0" style="179" hidden="1" customWidth="1"/>
    <col min="5585" max="5585" width="5" style="179" customWidth="1"/>
    <col min="5586" max="5612" width="0" style="179" hidden="1" customWidth="1"/>
    <col min="5613" max="5613" width="6.28515625" style="179" customWidth="1"/>
    <col min="5614" max="5619" width="0" style="179" hidden="1" customWidth="1"/>
    <col min="5620" max="5620" width="5.42578125" style="179" customWidth="1"/>
    <col min="5621" max="5624" width="0" style="179" hidden="1" customWidth="1"/>
    <col min="5625" max="5625" width="4.85546875" style="179" customWidth="1"/>
    <col min="5626" max="5639" width="0" style="179" hidden="1" customWidth="1"/>
    <col min="5640" max="5640" width="5.42578125" style="179" customWidth="1"/>
    <col min="5641" max="5641" width="6" style="179" customWidth="1"/>
    <col min="5642" max="5805" width="11.42578125" style="179"/>
    <col min="5806" max="5807" width="0" style="179" hidden="1" customWidth="1"/>
    <col min="5808" max="5808" width="7.5703125" style="179" customWidth="1"/>
    <col min="5809" max="5813" width="0" style="179" hidden="1" customWidth="1"/>
    <col min="5814" max="5814" width="6" style="179" customWidth="1"/>
    <col min="5815" max="5828" width="0" style="179" hidden="1" customWidth="1"/>
    <col min="5829" max="5829" width="5" style="179" customWidth="1"/>
    <col min="5830" max="5840" width="0" style="179" hidden="1" customWidth="1"/>
    <col min="5841" max="5841" width="5" style="179" customWidth="1"/>
    <col min="5842" max="5868" width="0" style="179" hidden="1" customWidth="1"/>
    <col min="5869" max="5869" width="6.28515625" style="179" customWidth="1"/>
    <col min="5870" max="5875" width="0" style="179" hidden="1" customWidth="1"/>
    <col min="5876" max="5876" width="5.42578125" style="179" customWidth="1"/>
    <col min="5877" max="5880" width="0" style="179" hidden="1" customWidth="1"/>
    <col min="5881" max="5881" width="4.85546875" style="179" customWidth="1"/>
    <col min="5882" max="5895" width="0" style="179" hidden="1" customWidth="1"/>
    <col min="5896" max="5896" width="5.42578125" style="179" customWidth="1"/>
    <col min="5897" max="5897" width="6" style="179" customWidth="1"/>
    <col min="5898" max="6061" width="11.42578125" style="179"/>
    <col min="6062" max="6063" width="0" style="179" hidden="1" customWidth="1"/>
    <col min="6064" max="6064" width="7.5703125" style="179" customWidth="1"/>
    <col min="6065" max="6069" width="0" style="179" hidden="1" customWidth="1"/>
    <col min="6070" max="6070" width="6" style="179" customWidth="1"/>
    <col min="6071" max="6084" width="0" style="179" hidden="1" customWidth="1"/>
    <col min="6085" max="6085" width="5" style="179" customWidth="1"/>
    <col min="6086" max="6096" width="0" style="179" hidden="1" customWidth="1"/>
    <col min="6097" max="6097" width="5" style="179" customWidth="1"/>
    <col min="6098" max="6124" width="0" style="179" hidden="1" customWidth="1"/>
    <col min="6125" max="6125" width="6.28515625" style="179" customWidth="1"/>
    <col min="6126" max="6131" width="0" style="179" hidden="1" customWidth="1"/>
    <col min="6132" max="6132" width="5.42578125" style="179" customWidth="1"/>
    <col min="6133" max="6136" width="0" style="179" hidden="1" customWidth="1"/>
    <col min="6137" max="6137" width="4.85546875" style="179" customWidth="1"/>
    <col min="6138" max="6151" width="0" style="179" hidden="1" customWidth="1"/>
    <col min="6152" max="6152" width="5.42578125" style="179" customWidth="1"/>
    <col min="6153" max="6153" width="6" style="179" customWidth="1"/>
    <col min="6154" max="6317" width="11.42578125" style="179"/>
    <col min="6318" max="6319" width="0" style="179" hidden="1" customWidth="1"/>
    <col min="6320" max="6320" width="7.5703125" style="179" customWidth="1"/>
    <col min="6321" max="6325" width="0" style="179" hidden="1" customWidth="1"/>
    <col min="6326" max="6326" width="6" style="179" customWidth="1"/>
    <col min="6327" max="6340" width="0" style="179" hidden="1" customWidth="1"/>
    <col min="6341" max="6341" width="5" style="179" customWidth="1"/>
    <col min="6342" max="6352" width="0" style="179" hidden="1" customWidth="1"/>
    <col min="6353" max="6353" width="5" style="179" customWidth="1"/>
    <col min="6354" max="6380" width="0" style="179" hidden="1" customWidth="1"/>
    <col min="6381" max="6381" width="6.28515625" style="179" customWidth="1"/>
    <col min="6382" max="6387" width="0" style="179" hidden="1" customWidth="1"/>
    <col min="6388" max="6388" width="5.42578125" style="179" customWidth="1"/>
    <col min="6389" max="6392" width="0" style="179" hidden="1" customWidth="1"/>
    <col min="6393" max="6393" width="4.85546875" style="179" customWidth="1"/>
    <col min="6394" max="6407" width="0" style="179" hidden="1" customWidth="1"/>
    <col min="6408" max="6408" width="5.42578125" style="179" customWidth="1"/>
    <col min="6409" max="6409" width="6" style="179" customWidth="1"/>
    <col min="6410" max="6573" width="11.42578125" style="179"/>
    <col min="6574" max="6575" width="0" style="179" hidden="1" customWidth="1"/>
    <col min="6576" max="6576" width="7.5703125" style="179" customWidth="1"/>
    <col min="6577" max="6581" width="0" style="179" hidden="1" customWidth="1"/>
    <col min="6582" max="6582" width="6" style="179" customWidth="1"/>
    <col min="6583" max="6596" width="0" style="179" hidden="1" customWidth="1"/>
    <col min="6597" max="6597" width="5" style="179" customWidth="1"/>
    <col min="6598" max="6608" width="0" style="179" hidden="1" customWidth="1"/>
    <col min="6609" max="6609" width="5" style="179" customWidth="1"/>
    <col min="6610" max="6636" width="0" style="179" hidden="1" customWidth="1"/>
    <col min="6637" max="6637" width="6.28515625" style="179" customWidth="1"/>
    <col min="6638" max="6643" width="0" style="179" hidden="1" customWidth="1"/>
    <col min="6644" max="6644" width="5.42578125" style="179" customWidth="1"/>
    <col min="6645" max="6648" width="0" style="179" hidden="1" customWidth="1"/>
    <col min="6649" max="6649" width="4.85546875" style="179" customWidth="1"/>
    <col min="6650" max="6663" width="0" style="179" hidden="1" customWidth="1"/>
    <col min="6664" max="6664" width="5.42578125" style="179" customWidth="1"/>
    <col min="6665" max="6665" width="6" style="179" customWidth="1"/>
    <col min="6666" max="6829" width="11.42578125" style="179"/>
    <col min="6830" max="6831" width="0" style="179" hidden="1" customWidth="1"/>
    <col min="6832" max="6832" width="7.5703125" style="179" customWidth="1"/>
    <col min="6833" max="6837" width="0" style="179" hidden="1" customWidth="1"/>
    <col min="6838" max="6838" width="6" style="179" customWidth="1"/>
    <col min="6839" max="6852" width="0" style="179" hidden="1" customWidth="1"/>
    <col min="6853" max="6853" width="5" style="179" customWidth="1"/>
    <col min="6854" max="6864" width="0" style="179" hidden="1" customWidth="1"/>
    <col min="6865" max="6865" width="5" style="179" customWidth="1"/>
    <col min="6866" max="6892" width="0" style="179" hidden="1" customWidth="1"/>
    <col min="6893" max="6893" width="6.28515625" style="179" customWidth="1"/>
    <col min="6894" max="6899" width="0" style="179" hidden="1" customWidth="1"/>
    <col min="6900" max="6900" width="5.42578125" style="179" customWidth="1"/>
    <col min="6901" max="6904" width="0" style="179" hidden="1" customWidth="1"/>
    <col min="6905" max="6905" width="4.85546875" style="179" customWidth="1"/>
    <col min="6906" max="6919" width="0" style="179" hidden="1" customWidth="1"/>
    <col min="6920" max="6920" width="5.42578125" style="179" customWidth="1"/>
    <col min="6921" max="6921" width="6" style="179" customWidth="1"/>
    <col min="6922" max="7085" width="11.42578125" style="179"/>
    <col min="7086" max="7087" width="0" style="179" hidden="1" customWidth="1"/>
    <col min="7088" max="7088" width="7.5703125" style="179" customWidth="1"/>
    <col min="7089" max="7093" width="0" style="179" hidden="1" customWidth="1"/>
    <col min="7094" max="7094" width="6" style="179" customWidth="1"/>
    <col min="7095" max="7108" width="0" style="179" hidden="1" customWidth="1"/>
    <col min="7109" max="7109" width="5" style="179" customWidth="1"/>
    <col min="7110" max="7120" width="0" style="179" hidden="1" customWidth="1"/>
    <col min="7121" max="7121" width="5" style="179" customWidth="1"/>
    <col min="7122" max="7148" width="0" style="179" hidden="1" customWidth="1"/>
    <col min="7149" max="7149" width="6.28515625" style="179" customWidth="1"/>
    <col min="7150" max="7155" width="0" style="179" hidden="1" customWidth="1"/>
    <col min="7156" max="7156" width="5.42578125" style="179" customWidth="1"/>
    <col min="7157" max="7160" width="0" style="179" hidden="1" customWidth="1"/>
    <col min="7161" max="7161" width="4.85546875" style="179" customWidth="1"/>
    <col min="7162" max="7175" width="0" style="179" hidden="1" customWidth="1"/>
    <col min="7176" max="7176" width="5.42578125" style="179" customWidth="1"/>
    <col min="7177" max="7177" width="6" style="179" customWidth="1"/>
    <col min="7178" max="7341" width="11.42578125" style="179"/>
    <col min="7342" max="7343" width="0" style="179" hidden="1" customWidth="1"/>
    <col min="7344" max="7344" width="7.5703125" style="179" customWidth="1"/>
    <col min="7345" max="7349" width="0" style="179" hidden="1" customWidth="1"/>
    <col min="7350" max="7350" width="6" style="179" customWidth="1"/>
    <col min="7351" max="7364" width="0" style="179" hidden="1" customWidth="1"/>
    <col min="7365" max="7365" width="5" style="179" customWidth="1"/>
    <col min="7366" max="7376" width="0" style="179" hidden="1" customWidth="1"/>
    <col min="7377" max="7377" width="5" style="179" customWidth="1"/>
    <col min="7378" max="7404" width="0" style="179" hidden="1" customWidth="1"/>
    <col min="7405" max="7405" width="6.28515625" style="179" customWidth="1"/>
    <col min="7406" max="7411" width="0" style="179" hidden="1" customWidth="1"/>
    <col min="7412" max="7412" width="5.42578125" style="179" customWidth="1"/>
    <col min="7413" max="7416" width="0" style="179" hidden="1" customWidth="1"/>
    <col min="7417" max="7417" width="4.85546875" style="179" customWidth="1"/>
    <col min="7418" max="7431" width="0" style="179" hidden="1" customWidth="1"/>
    <col min="7432" max="7432" width="5.42578125" style="179" customWidth="1"/>
    <col min="7433" max="7433" width="6" style="179" customWidth="1"/>
    <col min="7434" max="7597" width="11.42578125" style="179"/>
    <col min="7598" max="7599" width="0" style="179" hidden="1" customWidth="1"/>
    <col min="7600" max="7600" width="7.5703125" style="179" customWidth="1"/>
    <col min="7601" max="7605" width="0" style="179" hidden="1" customWidth="1"/>
    <col min="7606" max="7606" width="6" style="179" customWidth="1"/>
    <col min="7607" max="7620" width="0" style="179" hidden="1" customWidth="1"/>
    <col min="7621" max="7621" width="5" style="179" customWidth="1"/>
    <col min="7622" max="7632" width="0" style="179" hidden="1" customWidth="1"/>
    <col min="7633" max="7633" width="5" style="179" customWidth="1"/>
    <col min="7634" max="7660" width="0" style="179" hidden="1" customWidth="1"/>
    <col min="7661" max="7661" width="6.28515625" style="179" customWidth="1"/>
    <col min="7662" max="7667" width="0" style="179" hidden="1" customWidth="1"/>
    <col min="7668" max="7668" width="5.42578125" style="179" customWidth="1"/>
    <col min="7669" max="7672" width="0" style="179" hidden="1" customWidth="1"/>
    <col min="7673" max="7673" width="4.85546875" style="179" customWidth="1"/>
    <col min="7674" max="7687" width="0" style="179" hidden="1" customWidth="1"/>
    <col min="7688" max="7688" width="5.42578125" style="179" customWidth="1"/>
    <col min="7689" max="7689" width="6" style="179" customWidth="1"/>
    <col min="7690" max="7853" width="11.42578125" style="179"/>
    <col min="7854" max="7855" width="0" style="179" hidden="1" customWidth="1"/>
    <col min="7856" max="7856" width="7.5703125" style="179" customWidth="1"/>
    <col min="7857" max="7861" width="0" style="179" hidden="1" customWidth="1"/>
    <col min="7862" max="7862" width="6" style="179" customWidth="1"/>
    <col min="7863" max="7876" width="0" style="179" hidden="1" customWidth="1"/>
    <col min="7877" max="7877" width="5" style="179" customWidth="1"/>
    <col min="7878" max="7888" width="0" style="179" hidden="1" customWidth="1"/>
    <col min="7889" max="7889" width="5" style="179" customWidth="1"/>
    <col min="7890" max="7916" width="0" style="179" hidden="1" customWidth="1"/>
    <col min="7917" max="7917" width="6.28515625" style="179" customWidth="1"/>
    <col min="7918" max="7923" width="0" style="179" hidden="1" customWidth="1"/>
    <col min="7924" max="7924" width="5.42578125" style="179" customWidth="1"/>
    <col min="7925" max="7928" width="0" style="179" hidden="1" customWidth="1"/>
    <col min="7929" max="7929" width="4.85546875" style="179" customWidth="1"/>
    <col min="7930" max="7943" width="0" style="179" hidden="1" customWidth="1"/>
    <col min="7944" max="7944" width="5.42578125" style="179" customWidth="1"/>
    <col min="7945" max="7945" width="6" style="179" customWidth="1"/>
    <col min="7946" max="8109" width="11.42578125" style="179"/>
    <col min="8110" max="8111" width="0" style="179" hidden="1" customWidth="1"/>
    <col min="8112" max="8112" width="7.5703125" style="179" customWidth="1"/>
    <col min="8113" max="8117" width="0" style="179" hidden="1" customWidth="1"/>
    <col min="8118" max="8118" width="6" style="179" customWidth="1"/>
    <col min="8119" max="8132" width="0" style="179" hidden="1" customWidth="1"/>
    <col min="8133" max="8133" width="5" style="179" customWidth="1"/>
    <col min="8134" max="8144" width="0" style="179" hidden="1" customWidth="1"/>
    <col min="8145" max="8145" width="5" style="179" customWidth="1"/>
    <col min="8146" max="8172" width="0" style="179" hidden="1" customWidth="1"/>
    <col min="8173" max="8173" width="6.28515625" style="179" customWidth="1"/>
    <col min="8174" max="8179" width="0" style="179" hidden="1" customWidth="1"/>
    <col min="8180" max="8180" width="5.42578125" style="179" customWidth="1"/>
    <col min="8181" max="8184" width="0" style="179" hidden="1" customWidth="1"/>
    <col min="8185" max="8185" width="4.85546875" style="179" customWidth="1"/>
    <col min="8186" max="8199" width="0" style="179" hidden="1" customWidth="1"/>
    <col min="8200" max="8200" width="5.42578125" style="179" customWidth="1"/>
    <col min="8201" max="8201" width="6" style="179" customWidth="1"/>
    <col min="8202" max="8365" width="11.42578125" style="179"/>
    <col min="8366" max="8367" width="0" style="179" hidden="1" customWidth="1"/>
    <col min="8368" max="8368" width="7.5703125" style="179" customWidth="1"/>
    <col min="8369" max="8373" width="0" style="179" hidden="1" customWidth="1"/>
    <col min="8374" max="8374" width="6" style="179" customWidth="1"/>
    <col min="8375" max="8388" width="0" style="179" hidden="1" customWidth="1"/>
    <col min="8389" max="8389" width="5" style="179" customWidth="1"/>
    <col min="8390" max="8400" width="0" style="179" hidden="1" customWidth="1"/>
    <col min="8401" max="8401" width="5" style="179" customWidth="1"/>
    <col min="8402" max="8428" width="0" style="179" hidden="1" customWidth="1"/>
    <col min="8429" max="8429" width="6.28515625" style="179" customWidth="1"/>
    <col min="8430" max="8435" width="0" style="179" hidden="1" customWidth="1"/>
    <col min="8436" max="8436" width="5.42578125" style="179" customWidth="1"/>
    <col min="8437" max="8440" width="0" style="179" hidden="1" customWidth="1"/>
    <col min="8441" max="8441" width="4.85546875" style="179" customWidth="1"/>
    <col min="8442" max="8455" width="0" style="179" hidden="1" customWidth="1"/>
    <col min="8456" max="8456" width="5.42578125" style="179" customWidth="1"/>
    <col min="8457" max="8457" width="6" style="179" customWidth="1"/>
    <col min="8458" max="8621" width="11.42578125" style="179"/>
    <col min="8622" max="8623" width="0" style="179" hidden="1" customWidth="1"/>
    <col min="8624" max="8624" width="7.5703125" style="179" customWidth="1"/>
    <col min="8625" max="8629" width="0" style="179" hidden="1" customWidth="1"/>
    <col min="8630" max="8630" width="6" style="179" customWidth="1"/>
    <col min="8631" max="8644" width="0" style="179" hidden="1" customWidth="1"/>
    <col min="8645" max="8645" width="5" style="179" customWidth="1"/>
    <col min="8646" max="8656" width="0" style="179" hidden="1" customWidth="1"/>
    <col min="8657" max="8657" width="5" style="179" customWidth="1"/>
    <col min="8658" max="8684" width="0" style="179" hidden="1" customWidth="1"/>
    <col min="8685" max="8685" width="6.28515625" style="179" customWidth="1"/>
    <col min="8686" max="8691" width="0" style="179" hidden="1" customWidth="1"/>
    <col min="8692" max="8692" width="5.42578125" style="179" customWidth="1"/>
    <col min="8693" max="8696" width="0" style="179" hidden="1" customWidth="1"/>
    <col min="8697" max="8697" width="4.85546875" style="179" customWidth="1"/>
    <col min="8698" max="8711" width="0" style="179" hidden="1" customWidth="1"/>
    <col min="8712" max="8712" width="5.42578125" style="179" customWidth="1"/>
    <col min="8713" max="8713" width="6" style="179" customWidth="1"/>
    <col min="8714" max="8877" width="11.42578125" style="179"/>
    <col min="8878" max="8879" width="0" style="179" hidden="1" customWidth="1"/>
    <col min="8880" max="8880" width="7.5703125" style="179" customWidth="1"/>
    <col min="8881" max="8885" width="0" style="179" hidden="1" customWidth="1"/>
    <col min="8886" max="8886" width="6" style="179" customWidth="1"/>
    <col min="8887" max="8900" width="0" style="179" hidden="1" customWidth="1"/>
    <col min="8901" max="8901" width="5" style="179" customWidth="1"/>
    <col min="8902" max="8912" width="0" style="179" hidden="1" customWidth="1"/>
    <col min="8913" max="8913" width="5" style="179" customWidth="1"/>
    <col min="8914" max="8940" width="0" style="179" hidden="1" customWidth="1"/>
    <col min="8941" max="8941" width="6.28515625" style="179" customWidth="1"/>
    <col min="8942" max="8947" width="0" style="179" hidden="1" customWidth="1"/>
    <col min="8948" max="8948" width="5.42578125" style="179" customWidth="1"/>
    <col min="8949" max="8952" width="0" style="179" hidden="1" customWidth="1"/>
    <col min="8953" max="8953" width="4.85546875" style="179" customWidth="1"/>
    <col min="8954" max="8967" width="0" style="179" hidden="1" customWidth="1"/>
    <col min="8968" max="8968" width="5.42578125" style="179" customWidth="1"/>
    <col min="8969" max="8969" width="6" style="179" customWidth="1"/>
    <col min="8970" max="9133" width="11.42578125" style="179"/>
    <col min="9134" max="9135" width="0" style="179" hidden="1" customWidth="1"/>
    <col min="9136" max="9136" width="7.5703125" style="179" customWidth="1"/>
    <col min="9137" max="9141" width="0" style="179" hidden="1" customWidth="1"/>
    <col min="9142" max="9142" width="6" style="179" customWidth="1"/>
    <col min="9143" max="9156" width="0" style="179" hidden="1" customWidth="1"/>
    <col min="9157" max="9157" width="5" style="179" customWidth="1"/>
    <col min="9158" max="9168" width="0" style="179" hidden="1" customWidth="1"/>
    <col min="9169" max="9169" width="5" style="179" customWidth="1"/>
    <col min="9170" max="9196" width="0" style="179" hidden="1" customWidth="1"/>
    <col min="9197" max="9197" width="6.28515625" style="179" customWidth="1"/>
    <col min="9198" max="9203" width="0" style="179" hidden="1" customWidth="1"/>
    <col min="9204" max="9204" width="5.42578125" style="179" customWidth="1"/>
    <col min="9205" max="9208" width="0" style="179" hidden="1" customWidth="1"/>
    <col min="9209" max="9209" width="4.85546875" style="179" customWidth="1"/>
    <col min="9210" max="9223" width="0" style="179" hidden="1" customWidth="1"/>
    <col min="9224" max="9224" width="5.42578125" style="179" customWidth="1"/>
    <col min="9225" max="9225" width="6" style="179" customWidth="1"/>
    <col min="9226" max="9389" width="11.42578125" style="179"/>
    <col min="9390" max="9391" width="0" style="179" hidden="1" customWidth="1"/>
    <col min="9392" max="9392" width="7.5703125" style="179" customWidth="1"/>
    <col min="9393" max="9397" width="0" style="179" hidden="1" customWidth="1"/>
    <col min="9398" max="9398" width="6" style="179" customWidth="1"/>
    <col min="9399" max="9412" width="0" style="179" hidden="1" customWidth="1"/>
    <col min="9413" max="9413" width="5" style="179" customWidth="1"/>
    <col min="9414" max="9424" width="0" style="179" hidden="1" customWidth="1"/>
    <col min="9425" max="9425" width="5" style="179" customWidth="1"/>
    <col min="9426" max="9452" width="0" style="179" hidden="1" customWidth="1"/>
    <col min="9453" max="9453" width="6.28515625" style="179" customWidth="1"/>
    <col min="9454" max="9459" width="0" style="179" hidden="1" customWidth="1"/>
    <col min="9460" max="9460" width="5.42578125" style="179" customWidth="1"/>
    <col min="9461" max="9464" width="0" style="179" hidden="1" customWidth="1"/>
    <col min="9465" max="9465" width="4.85546875" style="179" customWidth="1"/>
    <col min="9466" max="9479" width="0" style="179" hidden="1" customWidth="1"/>
    <col min="9480" max="9480" width="5.42578125" style="179" customWidth="1"/>
    <col min="9481" max="9481" width="6" style="179" customWidth="1"/>
    <col min="9482" max="9645" width="11.42578125" style="179"/>
    <col min="9646" max="9647" width="0" style="179" hidden="1" customWidth="1"/>
    <col min="9648" max="9648" width="7.5703125" style="179" customWidth="1"/>
    <col min="9649" max="9653" width="0" style="179" hidden="1" customWidth="1"/>
    <col min="9654" max="9654" width="6" style="179" customWidth="1"/>
    <col min="9655" max="9668" width="0" style="179" hidden="1" customWidth="1"/>
    <col min="9669" max="9669" width="5" style="179" customWidth="1"/>
    <col min="9670" max="9680" width="0" style="179" hidden="1" customWidth="1"/>
    <col min="9681" max="9681" width="5" style="179" customWidth="1"/>
    <col min="9682" max="9708" width="0" style="179" hidden="1" customWidth="1"/>
    <col min="9709" max="9709" width="6.28515625" style="179" customWidth="1"/>
    <col min="9710" max="9715" width="0" style="179" hidden="1" customWidth="1"/>
    <col min="9716" max="9716" width="5.42578125" style="179" customWidth="1"/>
    <col min="9717" max="9720" width="0" style="179" hidden="1" customWidth="1"/>
    <col min="9721" max="9721" width="4.85546875" style="179" customWidth="1"/>
    <col min="9722" max="9735" width="0" style="179" hidden="1" customWidth="1"/>
    <col min="9736" max="9736" width="5.42578125" style="179" customWidth="1"/>
    <col min="9737" max="9737" width="6" style="179" customWidth="1"/>
    <col min="9738" max="9901" width="11.42578125" style="179"/>
    <col min="9902" max="9903" width="0" style="179" hidden="1" customWidth="1"/>
    <col min="9904" max="9904" width="7.5703125" style="179" customWidth="1"/>
    <col min="9905" max="9909" width="0" style="179" hidden="1" customWidth="1"/>
    <col min="9910" max="9910" width="6" style="179" customWidth="1"/>
    <col min="9911" max="9924" width="0" style="179" hidden="1" customWidth="1"/>
    <col min="9925" max="9925" width="5" style="179" customWidth="1"/>
    <col min="9926" max="9936" width="0" style="179" hidden="1" customWidth="1"/>
    <col min="9937" max="9937" width="5" style="179" customWidth="1"/>
    <col min="9938" max="9964" width="0" style="179" hidden="1" customWidth="1"/>
    <col min="9965" max="9965" width="6.28515625" style="179" customWidth="1"/>
    <col min="9966" max="9971" width="0" style="179" hidden="1" customWidth="1"/>
    <col min="9972" max="9972" width="5.42578125" style="179" customWidth="1"/>
    <col min="9973" max="9976" width="0" style="179" hidden="1" customWidth="1"/>
    <col min="9977" max="9977" width="4.85546875" style="179" customWidth="1"/>
    <col min="9978" max="9991" width="0" style="179" hidden="1" customWidth="1"/>
    <col min="9992" max="9992" width="5.42578125" style="179" customWidth="1"/>
    <col min="9993" max="9993" width="6" style="179" customWidth="1"/>
    <col min="9994" max="10157" width="11.42578125" style="179"/>
    <col min="10158" max="10159" width="0" style="179" hidden="1" customWidth="1"/>
    <col min="10160" max="10160" width="7.5703125" style="179" customWidth="1"/>
    <col min="10161" max="10165" width="0" style="179" hidden="1" customWidth="1"/>
    <col min="10166" max="10166" width="6" style="179" customWidth="1"/>
    <col min="10167" max="10180" width="0" style="179" hidden="1" customWidth="1"/>
    <col min="10181" max="10181" width="5" style="179" customWidth="1"/>
    <col min="10182" max="10192" width="0" style="179" hidden="1" customWidth="1"/>
    <col min="10193" max="10193" width="5" style="179" customWidth="1"/>
    <col min="10194" max="10220" width="0" style="179" hidden="1" customWidth="1"/>
    <col min="10221" max="10221" width="6.28515625" style="179" customWidth="1"/>
    <col min="10222" max="10227" width="0" style="179" hidden="1" customWidth="1"/>
    <col min="10228" max="10228" width="5.42578125" style="179" customWidth="1"/>
    <col min="10229" max="10232" width="0" style="179" hidden="1" customWidth="1"/>
    <col min="10233" max="10233" width="4.85546875" style="179" customWidth="1"/>
    <col min="10234" max="10247" width="0" style="179" hidden="1" customWidth="1"/>
    <col min="10248" max="10248" width="5.42578125" style="179" customWidth="1"/>
    <col min="10249" max="10249" width="6" style="179" customWidth="1"/>
    <col min="10250" max="10413" width="11.42578125" style="179"/>
    <col min="10414" max="10415" width="0" style="179" hidden="1" customWidth="1"/>
    <col min="10416" max="10416" width="7.5703125" style="179" customWidth="1"/>
    <col min="10417" max="10421" width="0" style="179" hidden="1" customWidth="1"/>
    <col min="10422" max="10422" width="6" style="179" customWidth="1"/>
    <col min="10423" max="10436" width="0" style="179" hidden="1" customWidth="1"/>
    <col min="10437" max="10437" width="5" style="179" customWidth="1"/>
    <col min="10438" max="10448" width="0" style="179" hidden="1" customWidth="1"/>
    <col min="10449" max="10449" width="5" style="179" customWidth="1"/>
    <col min="10450" max="10476" width="0" style="179" hidden="1" customWidth="1"/>
    <col min="10477" max="10477" width="6.28515625" style="179" customWidth="1"/>
    <col min="10478" max="10483" width="0" style="179" hidden="1" customWidth="1"/>
    <col min="10484" max="10484" width="5.42578125" style="179" customWidth="1"/>
    <col min="10485" max="10488" width="0" style="179" hidden="1" customWidth="1"/>
    <col min="10489" max="10489" width="4.85546875" style="179" customWidth="1"/>
    <col min="10490" max="10503" width="0" style="179" hidden="1" customWidth="1"/>
    <col min="10504" max="10504" width="5.42578125" style="179" customWidth="1"/>
    <col min="10505" max="10505" width="6" style="179" customWidth="1"/>
    <col min="10506" max="10669" width="11.42578125" style="179"/>
    <col min="10670" max="10671" width="0" style="179" hidden="1" customWidth="1"/>
    <col min="10672" max="10672" width="7.5703125" style="179" customWidth="1"/>
    <col min="10673" max="10677" width="0" style="179" hidden="1" customWidth="1"/>
    <col min="10678" max="10678" width="6" style="179" customWidth="1"/>
    <col min="10679" max="10692" width="0" style="179" hidden="1" customWidth="1"/>
    <col min="10693" max="10693" width="5" style="179" customWidth="1"/>
    <col min="10694" max="10704" width="0" style="179" hidden="1" customWidth="1"/>
    <col min="10705" max="10705" width="5" style="179" customWidth="1"/>
    <col min="10706" max="10732" width="0" style="179" hidden="1" customWidth="1"/>
    <col min="10733" max="10733" width="6.28515625" style="179" customWidth="1"/>
    <col min="10734" max="10739" width="0" style="179" hidden="1" customWidth="1"/>
    <col min="10740" max="10740" width="5.42578125" style="179" customWidth="1"/>
    <col min="10741" max="10744" width="0" style="179" hidden="1" customWidth="1"/>
    <col min="10745" max="10745" width="4.85546875" style="179" customWidth="1"/>
    <col min="10746" max="10759" width="0" style="179" hidden="1" customWidth="1"/>
    <col min="10760" max="10760" width="5.42578125" style="179" customWidth="1"/>
    <col min="10761" max="10761" width="6" style="179" customWidth="1"/>
    <col min="10762" max="10925" width="11.42578125" style="179"/>
    <col min="10926" max="10927" width="0" style="179" hidden="1" customWidth="1"/>
    <col min="10928" max="10928" width="7.5703125" style="179" customWidth="1"/>
    <col min="10929" max="10933" width="0" style="179" hidden="1" customWidth="1"/>
    <col min="10934" max="10934" width="6" style="179" customWidth="1"/>
    <col min="10935" max="10948" width="0" style="179" hidden="1" customWidth="1"/>
    <col min="10949" max="10949" width="5" style="179" customWidth="1"/>
    <col min="10950" max="10960" width="0" style="179" hidden="1" customWidth="1"/>
    <col min="10961" max="10961" width="5" style="179" customWidth="1"/>
    <col min="10962" max="10988" width="0" style="179" hidden="1" customWidth="1"/>
    <col min="10989" max="10989" width="6.28515625" style="179" customWidth="1"/>
    <col min="10990" max="10995" width="0" style="179" hidden="1" customWidth="1"/>
    <col min="10996" max="10996" width="5.42578125" style="179" customWidth="1"/>
    <col min="10997" max="11000" width="0" style="179" hidden="1" customWidth="1"/>
    <col min="11001" max="11001" width="4.85546875" style="179" customWidth="1"/>
    <col min="11002" max="11015" width="0" style="179" hidden="1" customWidth="1"/>
    <col min="11016" max="11016" width="5.42578125" style="179" customWidth="1"/>
    <col min="11017" max="11017" width="6" style="179" customWidth="1"/>
    <col min="11018" max="11181" width="11.42578125" style="179"/>
    <col min="11182" max="11183" width="0" style="179" hidden="1" customWidth="1"/>
    <col min="11184" max="11184" width="7.5703125" style="179" customWidth="1"/>
    <col min="11185" max="11189" width="0" style="179" hidden="1" customWidth="1"/>
    <col min="11190" max="11190" width="6" style="179" customWidth="1"/>
    <col min="11191" max="11204" width="0" style="179" hidden="1" customWidth="1"/>
    <col min="11205" max="11205" width="5" style="179" customWidth="1"/>
    <col min="11206" max="11216" width="0" style="179" hidden="1" customWidth="1"/>
    <col min="11217" max="11217" width="5" style="179" customWidth="1"/>
    <col min="11218" max="11244" width="0" style="179" hidden="1" customWidth="1"/>
    <col min="11245" max="11245" width="6.28515625" style="179" customWidth="1"/>
    <col min="11246" max="11251" width="0" style="179" hidden="1" customWidth="1"/>
    <col min="11252" max="11252" width="5.42578125" style="179" customWidth="1"/>
    <col min="11253" max="11256" width="0" style="179" hidden="1" customWidth="1"/>
    <col min="11257" max="11257" width="4.85546875" style="179" customWidth="1"/>
    <col min="11258" max="11271" width="0" style="179" hidden="1" customWidth="1"/>
    <col min="11272" max="11272" width="5.42578125" style="179" customWidth="1"/>
    <col min="11273" max="11273" width="6" style="179" customWidth="1"/>
    <col min="11274" max="11437" width="11.42578125" style="179"/>
    <col min="11438" max="11439" width="0" style="179" hidden="1" customWidth="1"/>
    <col min="11440" max="11440" width="7.5703125" style="179" customWidth="1"/>
    <col min="11441" max="11445" width="0" style="179" hidden="1" customWidth="1"/>
    <col min="11446" max="11446" width="6" style="179" customWidth="1"/>
    <col min="11447" max="11460" width="0" style="179" hidden="1" customWidth="1"/>
    <col min="11461" max="11461" width="5" style="179" customWidth="1"/>
    <col min="11462" max="11472" width="0" style="179" hidden="1" customWidth="1"/>
    <col min="11473" max="11473" width="5" style="179" customWidth="1"/>
    <col min="11474" max="11500" width="0" style="179" hidden="1" customWidth="1"/>
    <col min="11501" max="11501" width="6.28515625" style="179" customWidth="1"/>
    <col min="11502" max="11507" width="0" style="179" hidden="1" customWidth="1"/>
    <col min="11508" max="11508" width="5.42578125" style="179" customWidth="1"/>
    <col min="11509" max="11512" width="0" style="179" hidden="1" customWidth="1"/>
    <col min="11513" max="11513" width="4.85546875" style="179" customWidth="1"/>
    <col min="11514" max="11527" width="0" style="179" hidden="1" customWidth="1"/>
    <col min="11528" max="11528" width="5.42578125" style="179" customWidth="1"/>
    <col min="11529" max="11529" width="6" style="179" customWidth="1"/>
    <col min="11530" max="11693" width="11.42578125" style="179"/>
    <col min="11694" max="11695" width="0" style="179" hidden="1" customWidth="1"/>
    <col min="11696" max="11696" width="7.5703125" style="179" customWidth="1"/>
    <col min="11697" max="11701" width="0" style="179" hidden="1" customWidth="1"/>
    <col min="11702" max="11702" width="6" style="179" customWidth="1"/>
    <col min="11703" max="11716" width="0" style="179" hidden="1" customWidth="1"/>
    <col min="11717" max="11717" width="5" style="179" customWidth="1"/>
    <col min="11718" max="11728" width="0" style="179" hidden="1" customWidth="1"/>
    <col min="11729" max="11729" width="5" style="179" customWidth="1"/>
    <col min="11730" max="11756" width="0" style="179" hidden="1" customWidth="1"/>
    <col min="11757" max="11757" width="6.28515625" style="179" customWidth="1"/>
    <col min="11758" max="11763" width="0" style="179" hidden="1" customWidth="1"/>
    <col min="11764" max="11764" width="5.42578125" style="179" customWidth="1"/>
    <col min="11765" max="11768" width="0" style="179" hidden="1" customWidth="1"/>
    <col min="11769" max="11769" width="4.85546875" style="179" customWidth="1"/>
    <col min="11770" max="11783" width="0" style="179" hidden="1" customWidth="1"/>
    <col min="11784" max="11784" width="5.42578125" style="179" customWidth="1"/>
    <col min="11785" max="11785" width="6" style="179" customWidth="1"/>
    <col min="11786" max="11949" width="11.42578125" style="179"/>
    <col min="11950" max="11951" width="0" style="179" hidden="1" customWidth="1"/>
    <col min="11952" max="11952" width="7.5703125" style="179" customWidth="1"/>
    <col min="11953" max="11957" width="0" style="179" hidden="1" customWidth="1"/>
    <col min="11958" max="11958" width="6" style="179" customWidth="1"/>
    <col min="11959" max="11972" width="0" style="179" hidden="1" customWidth="1"/>
    <col min="11973" max="11973" width="5" style="179" customWidth="1"/>
    <col min="11974" max="11984" width="0" style="179" hidden="1" customWidth="1"/>
    <col min="11985" max="11985" width="5" style="179" customWidth="1"/>
    <col min="11986" max="12012" width="0" style="179" hidden="1" customWidth="1"/>
    <col min="12013" max="12013" width="6.28515625" style="179" customWidth="1"/>
    <col min="12014" max="12019" width="0" style="179" hidden="1" customWidth="1"/>
    <col min="12020" max="12020" width="5.42578125" style="179" customWidth="1"/>
    <col min="12021" max="12024" width="0" style="179" hidden="1" customWidth="1"/>
    <col min="12025" max="12025" width="4.85546875" style="179" customWidth="1"/>
    <col min="12026" max="12039" width="0" style="179" hidden="1" customWidth="1"/>
    <col min="12040" max="12040" width="5.42578125" style="179" customWidth="1"/>
    <col min="12041" max="12041" width="6" style="179" customWidth="1"/>
    <col min="12042" max="12205" width="11.42578125" style="179"/>
    <col min="12206" max="12207" width="0" style="179" hidden="1" customWidth="1"/>
    <col min="12208" max="12208" width="7.5703125" style="179" customWidth="1"/>
    <col min="12209" max="12213" width="0" style="179" hidden="1" customWidth="1"/>
    <col min="12214" max="12214" width="6" style="179" customWidth="1"/>
    <col min="12215" max="12228" width="0" style="179" hidden="1" customWidth="1"/>
    <col min="12229" max="12229" width="5" style="179" customWidth="1"/>
    <col min="12230" max="12240" width="0" style="179" hidden="1" customWidth="1"/>
    <col min="12241" max="12241" width="5" style="179" customWidth="1"/>
    <col min="12242" max="12268" width="0" style="179" hidden="1" customWidth="1"/>
    <col min="12269" max="12269" width="6.28515625" style="179" customWidth="1"/>
    <col min="12270" max="12275" width="0" style="179" hidden="1" customWidth="1"/>
    <col min="12276" max="12276" width="5.42578125" style="179" customWidth="1"/>
    <col min="12277" max="12280" width="0" style="179" hidden="1" customWidth="1"/>
    <col min="12281" max="12281" width="4.85546875" style="179" customWidth="1"/>
    <col min="12282" max="12295" width="0" style="179" hidden="1" customWidth="1"/>
    <col min="12296" max="12296" width="5.42578125" style="179" customWidth="1"/>
    <col min="12297" max="12297" width="6" style="179" customWidth="1"/>
    <col min="12298" max="12461" width="11.42578125" style="179"/>
    <col min="12462" max="12463" width="0" style="179" hidden="1" customWidth="1"/>
    <col min="12464" max="12464" width="7.5703125" style="179" customWidth="1"/>
    <col min="12465" max="12469" width="0" style="179" hidden="1" customWidth="1"/>
    <col min="12470" max="12470" width="6" style="179" customWidth="1"/>
    <col min="12471" max="12484" width="0" style="179" hidden="1" customWidth="1"/>
    <col min="12485" max="12485" width="5" style="179" customWidth="1"/>
    <col min="12486" max="12496" width="0" style="179" hidden="1" customWidth="1"/>
    <col min="12497" max="12497" width="5" style="179" customWidth="1"/>
    <col min="12498" max="12524" width="0" style="179" hidden="1" customWidth="1"/>
    <col min="12525" max="12525" width="6.28515625" style="179" customWidth="1"/>
    <col min="12526" max="12531" width="0" style="179" hidden="1" customWidth="1"/>
    <col min="12532" max="12532" width="5.42578125" style="179" customWidth="1"/>
    <col min="12533" max="12536" width="0" style="179" hidden="1" customWidth="1"/>
    <col min="12537" max="12537" width="4.85546875" style="179" customWidth="1"/>
    <col min="12538" max="12551" width="0" style="179" hidden="1" customWidth="1"/>
    <col min="12552" max="12552" width="5.42578125" style="179" customWidth="1"/>
    <col min="12553" max="12553" width="6" style="179" customWidth="1"/>
    <col min="12554" max="12717" width="11.42578125" style="179"/>
    <col min="12718" max="12719" width="0" style="179" hidden="1" customWidth="1"/>
    <col min="12720" max="12720" width="7.5703125" style="179" customWidth="1"/>
    <col min="12721" max="12725" width="0" style="179" hidden="1" customWidth="1"/>
    <col min="12726" max="12726" width="6" style="179" customWidth="1"/>
    <col min="12727" max="12740" width="0" style="179" hidden="1" customWidth="1"/>
    <col min="12741" max="12741" width="5" style="179" customWidth="1"/>
    <col min="12742" max="12752" width="0" style="179" hidden="1" customWidth="1"/>
    <col min="12753" max="12753" width="5" style="179" customWidth="1"/>
    <col min="12754" max="12780" width="0" style="179" hidden="1" customWidth="1"/>
    <col min="12781" max="12781" width="6.28515625" style="179" customWidth="1"/>
    <col min="12782" max="12787" width="0" style="179" hidden="1" customWidth="1"/>
    <col min="12788" max="12788" width="5.42578125" style="179" customWidth="1"/>
    <col min="12789" max="12792" width="0" style="179" hidden="1" customWidth="1"/>
    <col min="12793" max="12793" width="4.85546875" style="179" customWidth="1"/>
    <col min="12794" max="12807" width="0" style="179" hidden="1" customWidth="1"/>
    <col min="12808" max="12808" width="5.42578125" style="179" customWidth="1"/>
    <col min="12809" max="12809" width="6" style="179" customWidth="1"/>
    <col min="12810" max="12973" width="11.42578125" style="179"/>
    <col min="12974" max="12975" width="0" style="179" hidden="1" customWidth="1"/>
    <col min="12976" max="12976" width="7.5703125" style="179" customWidth="1"/>
    <col min="12977" max="12981" width="0" style="179" hidden="1" customWidth="1"/>
    <col min="12982" max="12982" width="6" style="179" customWidth="1"/>
    <col min="12983" max="12996" width="0" style="179" hidden="1" customWidth="1"/>
    <col min="12997" max="12997" width="5" style="179" customWidth="1"/>
    <col min="12998" max="13008" width="0" style="179" hidden="1" customWidth="1"/>
    <col min="13009" max="13009" width="5" style="179" customWidth="1"/>
    <col min="13010" max="13036" width="0" style="179" hidden="1" customWidth="1"/>
    <col min="13037" max="13037" width="6.28515625" style="179" customWidth="1"/>
    <col min="13038" max="13043" width="0" style="179" hidden="1" customWidth="1"/>
    <col min="13044" max="13044" width="5.42578125" style="179" customWidth="1"/>
    <col min="13045" max="13048" width="0" style="179" hidden="1" customWidth="1"/>
    <col min="13049" max="13049" width="4.85546875" style="179" customWidth="1"/>
    <col min="13050" max="13063" width="0" style="179" hidden="1" customWidth="1"/>
    <col min="13064" max="13064" width="5.42578125" style="179" customWidth="1"/>
    <col min="13065" max="13065" width="6" style="179" customWidth="1"/>
    <col min="13066" max="13229" width="11.42578125" style="179"/>
    <col min="13230" max="13231" width="0" style="179" hidden="1" customWidth="1"/>
    <col min="13232" max="13232" width="7.5703125" style="179" customWidth="1"/>
    <col min="13233" max="13237" width="0" style="179" hidden="1" customWidth="1"/>
    <col min="13238" max="13238" width="6" style="179" customWidth="1"/>
    <col min="13239" max="13252" width="0" style="179" hidden="1" customWidth="1"/>
    <col min="13253" max="13253" width="5" style="179" customWidth="1"/>
    <col min="13254" max="13264" width="0" style="179" hidden="1" customWidth="1"/>
    <col min="13265" max="13265" width="5" style="179" customWidth="1"/>
    <col min="13266" max="13292" width="0" style="179" hidden="1" customWidth="1"/>
    <col min="13293" max="13293" width="6.28515625" style="179" customWidth="1"/>
    <col min="13294" max="13299" width="0" style="179" hidden="1" customWidth="1"/>
    <col min="13300" max="13300" width="5.42578125" style="179" customWidth="1"/>
    <col min="13301" max="13304" width="0" style="179" hidden="1" customWidth="1"/>
    <col min="13305" max="13305" width="4.85546875" style="179" customWidth="1"/>
    <col min="13306" max="13319" width="0" style="179" hidden="1" customWidth="1"/>
    <col min="13320" max="13320" width="5.42578125" style="179" customWidth="1"/>
    <col min="13321" max="13321" width="6" style="179" customWidth="1"/>
    <col min="13322" max="13485" width="11.42578125" style="179"/>
    <col min="13486" max="13487" width="0" style="179" hidden="1" customWidth="1"/>
    <col min="13488" max="13488" width="7.5703125" style="179" customWidth="1"/>
    <col min="13489" max="13493" width="0" style="179" hidden="1" customWidth="1"/>
    <col min="13494" max="13494" width="6" style="179" customWidth="1"/>
    <col min="13495" max="13508" width="0" style="179" hidden="1" customWidth="1"/>
    <col min="13509" max="13509" width="5" style="179" customWidth="1"/>
    <col min="13510" max="13520" width="0" style="179" hidden="1" customWidth="1"/>
    <col min="13521" max="13521" width="5" style="179" customWidth="1"/>
    <col min="13522" max="13548" width="0" style="179" hidden="1" customWidth="1"/>
    <col min="13549" max="13549" width="6.28515625" style="179" customWidth="1"/>
    <col min="13550" max="13555" width="0" style="179" hidden="1" customWidth="1"/>
    <col min="13556" max="13556" width="5.42578125" style="179" customWidth="1"/>
    <col min="13557" max="13560" width="0" style="179" hidden="1" customWidth="1"/>
    <col min="13561" max="13561" width="4.85546875" style="179" customWidth="1"/>
    <col min="13562" max="13575" width="0" style="179" hidden="1" customWidth="1"/>
    <col min="13576" max="13576" width="5.42578125" style="179" customWidth="1"/>
    <col min="13577" max="13577" width="6" style="179" customWidth="1"/>
    <col min="13578" max="13741" width="11.42578125" style="179"/>
    <col min="13742" max="13743" width="0" style="179" hidden="1" customWidth="1"/>
    <col min="13744" max="13744" width="7.5703125" style="179" customWidth="1"/>
    <col min="13745" max="13749" width="0" style="179" hidden="1" customWidth="1"/>
    <col min="13750" max="13750" width="6" style="179" customWidth="1"/>
    <col min="13751" max="13764" width="0" style="179" hidden="1" customWidth="1"/>
    <col min="13765" max="13765" width="5" style="179" customWidth="1"/>
    <col min="13766" max="13776" width="0" style="179" hidden="1" customWidth="1"/>
    <col min="13777" max="13777" width="5" style="179" customWidth="1"/>
    <col min="13778" max="13804" width="0" style="179" hidden="1" customWidth="1"/>
    <col min="13805" max="13805" width="6.28515625" style="179" customWidth="1"/>
    <col min="13806" max="13811" width="0" style="179" hidden="1" customWidth="1"/>
    <col min="13812" max="13812" width="5.42578125" style="179" customWidth="1"/>
    <col min="13813" max="13816" width="0" style="179" hidden="1" customWidth="1"/>
    <col min="13817" max="13817" width="4.85546875" style="179" customWidth="1"/>
    <col min="13818" max="13831" width="0" style="179" hidden="1" customWidth="1"/>
    <col min="13832" max="13832" width="5.42578125" style="179" customWidth="1"/>
    <col min="13833" max="13833" width="6" style="179" customWidth="1"/>
    <col min="13834" max="13997" width="11.42578125" style="179"/>
    <col min="13998" max="13999" width="0" style="179" hidden="1" customWidth="1"/>
    <col min="14000" max="14000" width="7.5703125" style="179" customWidth="1"/>
    <col min="14001" max="14005" width="0" style="179" hidden="1" customWidth="1"/>
    <col min="14006" max="14006" width="6" style="179" customWidth="1"/>
    <col min="14007" max="14020" width="0" style="179" hidden="1" customWidth="1"/>
    <col min="14021" max="14021" width="5" style="179" customWidth="1"/>
    <col min="14022" max="14032" width="0" style="179" hidden="1" customWidth="1"/>
    <col min="14033" max="14033" width="5" style="179" customWidth="1"/>
    <col min="14034" max="14060" width="0" style="179" hidden="1" customWidth="1"/>
    <col min="14061" max="14061" width="6.28515625" style="179" customWidth="1"/>
    <col min="14062" max="14067" width="0" style="179" hidden="1" customWidth="1"/>
    <col min="14068" max="14068" width="5.42578125" style="179" customWidth="1"/>
    <col min="14069" max="14072" width="0" style="179" hidden="1" customWidth="1"/>
    <col min="14073" max="14073" width="4.85546875" style="179" customWidth="1"/>
    <col min="14074" max="14087" width="0" style="179" hidden="1" customWidth="1"/>
    <col min="14088" max="14088" width="5.42578125" style="179" customWidth="1"/>
    <col min="14089" max="14089" width="6" style="179" customWidth="1"/>
    <col min="14090" max="14253" width="11.42578125" style="179"/>
    <col min="14254" max="14255" width="0" style="179" hidden="1" customWidth="1"/>
    <col min="14256" max="14256" width="7.5703125" style="179" customWidth="1"/>
    <col min="14257" max="14261" width="0" style="179" hidden="1" customWidth="1"/>
    <col min="14262" max="14262" width="6" style="179" customWidth="1"/>
    <col min="14263" max="14276" width="0" style="179" hidden="1" customWidth="1"/>
    <col min="14277" max="14277" width="5" style="179" customWidth="1"/>
    <col min="14278" max="14288" width="0" style="179" hidden="1" customWidth="1"/>
    <col min="14289" max="14289" width="5" style="179" customWidth="1"/>
    <col min="14290" max="14316" width="0" style="179" hidden="1" customWidth="1"/>
    <col min="14317" max="14317" width="6.28515625" style="179" customWidth="1"/>
    <col min="14318" max="14323" width="0" style="179" hidden="1" customWidth="1"/>
    <col min="14324" max="14324" width="5.42578125" style="179" customWidth="1"/>
    <col min="14325" max="14328" width="0" style="179" hidden="1" customWidth="1"/>
    <col min="14329" max="14329" width="4.85546875" style="179" customWidth="1"/>
    <col min="14330" max="14343" width="0" style="179" hidden="1" customWidth="1"/>
    <col min="14344" max="14344" width="5.42578125" style="179" customWidth="1"/>
    <col min="14345" max="14345" width="6" style="179" customWidth="1"/>
    <col min="14346" max="14509" width="11.42578125" style="179"/>
    <col min="14510" max="14511" width="0" style="179" hidden="1" customWidth="1"/>
    <col min="14512" max="14512" width="7.5703125" style="179" customWidth="1"/>
    <col min="14513" max="14517" width="0" style="179" hidden="1" customWidth="1"/>
    <col min="14518" max="14518" width="6" style="179" customWidth="1"/>
    <col min="14519" max="14532" width="0" style="179" hidden="1" customWidth="1"/>
    <col min="14533" max="14533" width="5" style="179" customWidth="1"/>
    <col min="14534" max="14544" width="0" style="179" hidden="1" customWidth="1"/>
    <col min="14545" max="14545" width="5" style="179" customWidth="1"/>
    <col min="14546" max="14572" width="0" style="179" hidden="1" customWidth="1"/>
    <col min="14573" max="14573" width="6.28515625" style="179" customWidth="1"/>
    <col min="14574" max="14579" width="0" style="179" hidden="1" customWidth="1"/>
    <col min="14580" max="14580" width="5.42578125" style="179" customWidth="1"/>
    <col min="14581" max="14584" width="0" style="179" hidden="1" customWidth="1"/>
    <col min="14585" max="14585" width="4.85546875" style="179" customWidth="1"/>
    <col min="14586" max="14599" width="0" style="179" hidden="1" customWidth="1"/>
    <col min="14600" max="14600" width="5.42578125" style="179" customWidth="1"/>
    <col min="14601" max="14601" width="6" style="179" customWidth="1"/>
    <col min="14602" max="14765" width="11.42578125" style="179"/>
    <col min="14766" max="14767" width="0" style="179" hidden="1" customWidth="1"/>
    <col min="14768" max="14768" width="7.5703125" style="179" customWidth="1"/>
    <col min="14769" max="14773" width="0" style="179" hidden="1" customWidth="1"/>
    <col min="14774" max="14774" width="6" style="179" customWidth="1"/>
    <col min="14775" max="14788" width="0" style="179" hidden="1" customWidth="1"/>
    <col min="14789" max="14789" width="5" style="179" customWidth="1"/>
    <col min="14790" max="14800" width="0" style="179" hidden="1" customWidth="1"/>
    <col min="14801" max="14801" width="5" style="179" customWidth="1"/>
    <col min="14802" max="14828" width="0" style="179" hidden="1" customWidth="1"/>
    <col min="14829" max="14829" width="6.28515625" style="179" customWidth="1"/>
    <col min="14830" max="14835" width="0" style="179" hidden="1" customWidth="1"/>
    <col min="14836" max="14836" width="5.42578125" style="179" customWidth="1"/>
    <col min="14837" max="14840" width="0" style="179" hidden="1" customWidth="1"/>
    <col min="14841" max="14841" width="4.85546875" style="179" customWidth="1"/>
    <col min="14842" max="14855" width="0" style="179" hidden="1" customWidth="1"/>
    <col min="14856" max="14856" width="5.42578125" style="179" customWidth="1"/>
    <col min="14857" max="14857" width="6" style="179" customWidth="1"/>
    <col min="14858" max="15021" width="11.42578125" style="179"/>
    <col min="15022" max="15023" width="0" style="179" hidden="1" customWidth="1"/>
    <col min="15024" max="15024" width="7.5703125" style="179" customWidth="1"/>
    <col min="15025" max="15029" width="0" style="179" hidden="1" customWidth="1"/>
    <col min="15030" max="15030" width="6" style="179" customWidth="1"/>
    <col min="15031" max="15044" width="0" style="179" hidden="1" customWidth="1"/>
    <col min="15045" max="15045" width="5" style="179" customWidth="1"/>
    <col min="15046" max="15056" width="0" style="179" hidden="1" customWidth="1"/>
    <col min="15057" max="15057" width="5" style="179" customWidth="1"/>
    <col min="15058" max="15084" width="0" style="179" hidden="1" customWidth="1"/>
    <col min="15085" max="15085" width="6.28515625" style="179" customWidth="1"/>
    <col min="15086" max="15091" width="0" style="179" hidden="1" customWidth="1"/>
    <col min="15092" max="15092" width="5.42578125" style="179" customWidth="1"/>
    <col min="15093" max="15096" width="0" style="179" hidden="1" customWidth="1"/>
    <col min="15097" max="15097" width="4.85546875" style="179" customWidth="1"/>
    <col min="15098" max="15111" width="0" style="179" hidden="1" customWidth="1"/>
    <col min="15112" max="15112" width="5.42578125" style="179" customWidth="1"/>
    <col min="15113" max="15113" width="6" style="179" customWidth="1"/>
    <col min="15114" max="15277" width="11.42578125" style="179"/>
    <col min="15278" max="15279" width="0" style="179" hidden="1" customWidth="1"/>
    <col min="15280" max="15280" width="7.5703125" style="179" customWidth="1"/>
    <col min="15281" max="15285" width="0" style="179" hidden="1" customWidth="1"/>
    <col min="15286" max="15286" width="6" style="179" customWidth="1"/>
    <col min="15287" max="15300" width="0" style="179" hidden="1" customWidth="1"/>
    <col min="15301" max="15301" width="5" style="179" customWidth="1"/>
    <col min="15302" max="15312" width="0" style="179" hidden="1" customWidth="1"/>
    <col min="15313" max="15313" width="5" style="179" customWidth="1"/>
    <col min="15314" max="15340" width="0" style="179" hidden="1" customWidth="1"/>
    <col min="15341" max="15341" width="6.28515625" style="179" customWidth="1"/>
    <col min="15342" max="15347" width="0" style="179" hidden="1" customWidth="1"/>
    <col min="15348" max="15348" width="5.42578125" style="179" customWidth="1"/>
    <col min="15349" max="15352" width="0" style="179" hidden="1" customWidth="1"/>
    <col min="15353" max="15353" width="4.85546875" style="179" customWidth="1"/>
    <col min="15354" max="15367" width="0" style="179" hidden="1" customWidth="1"/>
    <col min="15368" max="15368" width="5.42578125" style="179" customWidth="1"/>
    <col min="15369" max="15369" width="6" style="179" customWidth="1"/>
    <col min="15370" max="15533" width="11.42578125" style="179"/>
    <col min="15534" max="15535" width="0" style="179" hidden="1" customWidth="1"/>
    <col min="15536" max="15536" width="7.5703125" style="179" customWidth="1"/>
    <col min="15537" max="15541" width="0" style="179" hidden="1" customWidth="1"/>
    <col min="15542" max="15542" width="6" style="179" customWidth="1"/>
    <col min="15543" max="15556" width="0" style="179" hidden="1" customWidth="1"/>
    <col min="15557" max="15557" width="5" style="179" customWidth="1"/>
    <col min="15558" max="15568" width="0" style="179" hidden="1" customWidth="1"/>
    <col min="15569" max="15569" width="5" style="179" customWidth="1"/>
    <col min="15570" max="15596" width="0" style="179" hidden="1" customWidth="1"/>
    <col min="15597" max="15597" width="6.28515625" style="179" customWidth="1"/>
    <col min="15598" max="15603" width="0" style="179" hidden="1" customWidth="1"/>
    <col min="15604" max="15604" width="5.42578125" style="179" customWidth="1"/>
    <col min="15605" max="15608" width="0" style="179" hidden="1" customWidth="1"/>
    <col min="15609" max="15609" width="4.85546875" style="179" customWidth="1"/>
    <col min="15610" max="15623" width="0" style="179" hidden="1" customWidth="1"/>
    <col min="15624" max="15624" width="5.42578125" style="179" customWidth="1"/>
    <col min="15625" max="15625" width="6" style="179" customWidth="1"/>
    <col min="15626" max="15789" width="11.42578125" style="179"/>
    <col min="15790" max="15791" width="0" style="179" hidden="1" customWidth="1"/>
    <col min="15792" max="15792" width="7.5703125" style="179" customWidth="1"/>
    <col min="15793" max="15797" width="0" style="179" hidden="1" customWidth="1"/>
    <col min="15798" max="15798" width="6" style="179" customWidth="1"/>
    <col min="15799" max="15812" width="0" style="179" hidden="1" customWidth="1"/>
    <col min="15813" max="15813" width="5" style="179" customWidth="1"/>
    <col min="15814" max="15824" width="0" style="179" hidden="1" customWidth="1"/>
    <col min="15825" max="15825" width="5" style="179" customWidth="1"/>
    <col min="15826" max="15852" width="0" style="179" hidden="1" customWidth="1"/>
    <col min="15853" max="15853" width="6.28515625" style="179" customWidth="1"/>
    <col min="15854" max="15859" width="0" style="179" hidden="1" customWidth="1"/>
    <col min="15860" max="15860" width="5.42578125" style="179" customWidth="1"/>
    <col min="15861" max="15864" width="0" style="179" hidden="1" customWidth="1"/>
    <col min="15865" max="15865" width="4.85546875" style="179" customWidth="1"/>
    <col min="15866" max="15879" width="0" style="179" hidden="1" customWidth="1"/>
    <col min="15880" max="15880" width="5.42578125" style="179" customWidth="1"/>
    <col min="15881" max="15881" width="6" style="179" customWidth="1"/>
    <col min="15882" max="16045" width="11.42578125" style="179"/>
    <col min="16046" max="16047" width="0" style="179" hidden="1" customWidth="1"/>
    <col min="16048" max="16048" width="7.5703125" style="179" customWidth="1"/>
    <col min="16049" max="16053" width="0" style="179" hidden="1" customWidth="1"/>
    <col min="16054" max="16054" width="6" style="179" customWidth="1"/>
    <col min="16055" max="16068" width="0" style="179" hidden="1" customWidth="1"/>
    <col min="16069" max="16069" width="5" style="179" customWidth="1"/>
    <col min="16070" max="16080" width="0" style="179" hidden="1" customWidth="1"/>
    <col min="16081" max="16081" width="5" style="179" customWidth="1"/>
    <col min="16082" max="16108" width="0" style="179" hidden="1" customWidth="1"/>
    <col min="16109" max="16109" width="6.28515625" style="179" customWidth="1"/>
    <col min="16110" max="16115" width="0" style="179" hidden="1" customWidth="1"/>
    <col min="16116" max="16116" width="5.42578125" style="179" customWidth="1"/>
    <col min="16117" max="16120" width="0" style="179" hidden="1" customWidth="1"/>
    <col min="16121" max="16121" width="4.85546875" style="179" customWidth="1"/>
    <col min="16122" max="16135" width="0" style="179" hidden="1" customWidth="1"/>
    <col min="16136" max="16136" width="5.42578125" style="179" customWidth="1"/>
    <col min="16137" max="16137" width="6" style="179" customWidth="1"/>
    <col min="16138" max="16384" width="11.42578125" style="179"/>
  </cols>
  <sheetData>
    <row r="1" spans="1:43" ht="19.5" customHeight="1">
      <c r="A1" s="380" t="s">
        <v>251</v>
      </c>
      <c r="B1" s="381"/>
      <c r="C1" s="381"/>
      <c r="D1" s="381"/>
      <c r="E1" s="381"/>
      <c r="F1" s="381"/>
      <c r="G1" s="381"/>
      <c r="H1" s="381"/>
      <c r="I1" s="381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</row>
    <row r="2" spans="1:43" ht="20.25" customHeight="1">
      <c r="A2" s="384"/>
      <c r="B2" s="385" t="s">
        <v>238</v>
      </c>
      <c r="C2" s="385" t="s">
        <v>243</v>
      </c>
      <c r="D2" s="385" t="s">
        <v>244</v>
      </c>
      <c r="E2" s="386" t="s">
        <v>239</v>
      </c>
      <c r="F2" s="386" t="s">
        <v>240</v>
      </c>
      <c r="G2" s="386" t="s">
        <v>241</v>
      </c>
      <c r="H2" s="386" t="s">
        <v>242</v>
      </c>
      <c r="I2" s="400" t="s">
        <v>245</v>
      </c>
      <c r="J2" s="180"/>
      <c r="K2" s="180"/>
      <c r="L2" s="180"/>
      <c r="M2" s="180"/>
      <c r="N2" s="180"/>
      <c r="O2" s="180"/>
      <c r="P2" s="180"/>
      <c r="Q2" s="180"/>
      <c r="R2" s="180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</row>
    <row r="3" spans="1:43" ht="11.25" customHeight="1">
      <c r="A3" s="387" t="s">
        <v>238</v>
      </c>
      <c r="B3" s="398">
        <v>0</v>
      </c>
      <c r="C3" s="388">
        <v>167.358683284167</v>
      </c>
      <c r="D3" s="388">
        <v>43.752121572139188</v>
      </c>
      <c r="E3" s="388">
        <v>213.62588213119457</v>
      </c>
      <c r="F3" s="388">
        <v>16.391241936206729</v>
      </c>
      <c r="G3" s="388">
        <v>22.947645054371613</v>
      </c>
      <c r="H3" s="388">
        <v>59.74638633227093</v>
      </c>
      <c r="I3" s="401">
        <f t="shared" ref="I3:I11" si="0">+B3+C3+D3+E3+F3+G3+H3</f>
        <v>523.82196031035005</v>
      </c>
      <c r="J3" s="180"/>
      <c r="K3" s="180">
        <f>PI()</f>
        <v>3.1415926535897931</v>
      </c>
      <c r="L3" s="180"/>
      <c r="M3" s="180"/>
      <c r="N3" s="180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</row>
    <row r="4" spans="1:43" ht="11.25" customHeight="1">
      <c r="A4" s="387" t="s">
        <v>246</v>
      </c>
      <c r="B4" s="388">
        <v>70.795914578764283</v>
      </c>
      <c r="C4" s="398">
        <v>0</v>
      </c>
      <c r="D4" s="388">
        <v>2.0697217261983747</v>
      </c>
      <c r="E4" s="388">
        <v>0.4668554079804349</v>
      </c>
      <c r="F4" s="388">
        <v>1.1871004331954225E-2</v>
      </c>
      <c r="G4" s="388">
        <v>4.2797690479179452E-2</v>
      </c>
      <c r="H4" s="388">
        <v>2.3949349357570847E-3</v>
      </c>
      <c r="I4" s="401">
        <f t="shared" si="0"/>
        <v>73.389555342689974</v>
      </c>
      <c r="J4" s="180"/>
      <c r="K4" s="180">
        <v>1000</v>
      </c>
      <c r="L4" s="180"/>
      <c r="M4" s="180"/>
      <c r="N4" s="180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</row>
    <row r="5" spans="1:43" ht="11.25" customHeight="1">
      <c r="A5" s="387" t="s">
        <v>247</v>
      </c>
      <c r="B5" s="388">
        <v>33.988402365409236</v>
      </c>
      <c r="C5" s="388">
        <v>3.0372160584795345</v>
      </c>
      <c r="D5" s="398">
        <v>0</v>
      </c>
      <c r="E5" s="388">
        <v>1.8838744030498997</v>
      </c>
      <c r="F5" s="388">
        <v>1.6057425863114088</v>
      </c>
      <c r="G5" s="388">
        <v>0.45842997114484635</v>
      </c>
      <c r="H5" s="388">
        <v>3.1381774197117709</v>
      </c>
      <c r="I5" s="401">
        <f t="shared" si="0"/>
        <v>44.111842804106701</v>
      </c>
      <c r="J5" s="180"/>
      <c r="K5" s="180"/>
      <c r="L5" s="180"/>
      <c r="M5" s="180"/>
      <c r="N5" s="180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</row>
    <row r="6" spans="1:43" ht="11.25" customHeight="1">
      <c r="A6" s="387" t="s">
        <v>239</v>
      </c>
      <c r="B6" s="388">
        <v>191.55627675530201</v>
      </c>
      <c r="C6" s="388">
        <v>1.6236912148512606</v>
      </c>
      <c r="D6" s="388">
        <v>2.258072439840392</v>
      </c>
      <c r="E6" s="398">
        <v>0</v>
      </c>
      <c r="F6" s="388">
        <v>17.47488730771375</v>
      </c>
      <c r="G6" s="388">
        <v>15.299035188782252</v>
      </c>
      <c r="H6" s="388">
        <v>33.237375632590037</v>
      </c>
      <c r="I6" s="401">
        <f t="shared" si="0"/>
        <v>261.44933853907969</v>
      </c>
      <c r="J6" s="180"/>
      <c r="K6" s="180"/>
      <c r="L6" s="180"/>
      <c r="M6" s="180"/>
      <c r="N6" s="180"/>
    </row>
    <row r="7" spans="1:43" ht="11.25" customHeight="1">
      <c r="A7" s="387" t="s">
        <v>240</v>
      </c>
      <c r="B7" s="388">
        <v>2.6113763717354788E-2</v>
      </c>
      <c r="C7" s="388">
        <v>0</v>
      </c>
      <c r="D7" s="388">
        <v>0</v>
      </c>
      <c r="E7" s="388">
        <v>3.1567560749219632E-2</v>
      </c>
      <c r="F7" s="398">
        <v>0</v>
      </c>
      <c r="G7" s="388">
        <v>0</v>
      </c>
      <c r="H7" s="388">
        <v>5.7723979370816858E-2</v>
      </c>
      <c r="I7" s="401">
        <f t="shared" si="0"/>
        <v>0.11540530383739128</v>
      </c>
      <c r="J7" s="180"/>
      <c r="K7" s="180"/>
      <c r="L7" s="180"/>
      <c r="M7" s="180"/>
      <c r="N7" s="180"/>
    </row>
    <row r="8" spans="1:43" ht="11.25" customHeight="1">
      <c r="A8" s="387" t="s">
        <v>241</v>
      </c>
      <c r="B8" s="388">
        <v>5.4953826803537179E-2</v>
      </c>
      <c r="C8" s="388">
        <v>0</v>
      </c>
      <c r="D8" s="388">
        <v>1.9329309425439825E-2</v>
      </c>
      <c r="E8" s="388">
        <v>1.2168041292013295E-2</v>
      </c>
      <c r="F8" s="388">
        <v>5.6218812057757424E-2</v>
      </c>
      <c r="G8" s="398">
        <v>0</v>
      </c>
      <c r="H8" s="388">
        <v>0</v>
      </c>
      <c r="I8" s="401">
        <f t="shared" si="0"/>
        <v>0.14266998957874771</v>
      </c>
      <c r="J8" s="180"/>
      <c r="K8" s="180"/>
      <c r="L8" s="180"/>
      <c r="M8" s="180"/>
      <c r="N8" s="180"/>
    </row>
    <row r="9" spans="1:43" ht="11.25" customHeight="1">
      <c r="A9" s="389" t="s">
        <v>242</v>
      </c>
      <c r="B9" s="390">
        <v>11.35457833641456</v>
      </c>
      <c r="C9" s="390">
        <v>3.6674219135374143E-2</v>
      </c>
      <c r="D9" s="390">
        <v>3.48520640156713E-2</v>
      </c>
      <c r="E9" s="390">
        <v>8.4921757765206589</v>
      </c>
      <c r="F9" s="390">
        <v>2.9323818986626917</v>
      </c>
      <c r="G9" s="390">
        <v>0.25726003012500992</v>
      </c>
      <c r="H9" s="399">
        <v>0</v>
      </c>
      <c r="I9" s="402">
        <f t="shared" si="0"/>
        <v>23.107922324873968</v>
      </c>
      <c r="J9" s="180"/>
      <c r="K9" s="180"/>
      <c r="L9" s="180"/>
      <c r="M9" s="180"/>
      <c r="N9" s="180"/>
    </row>
    <row r="10" spans="1:43" ht="12" customHeight="1">
      <c r="A10" s="391" t="s">
        <v>248</v>
      </c>
      <c r="B10" s="392">
        <f t="shared" ref="B10:F10" si="1">SUM(B3:B9)</f>
        <v>307.77623962641098</v>
      </c>
      <c r="C10" s="392">
        <f t="shared" si="1"/>
        <v>172.05626477663316</v>
      </c>
      <c r="D10" s="392">
        <f t="shared" si="1"/>
        <v>48.134097111619063</v>
      </c>
      <c r="E10" s="392">
        <f t="shared" si="1"/>
        <v>224.51252332078678</v>
      </c>
      <c r="F10" s="392">
        <f t="shared" si="1"/>
        <v>38.472343545284289</v>
      </c>
      <c r="G10" s="392">
        <f t="shared" ref="G10:H10" si="2">SUM(G3:G9)</f>
        <v>39.0051679349029</v>
      </c>
      <c r="H10" s="392">
        <f t="shared" si="2"/>
        <v>96.182058298879326</v>
      </c>
      <c r="I10" s="403">
        <f t="shared" si="0"/>
        <v>926.13869461451645</v>
      </c>
      <c r="J10" s="180"/>
      <c r="K10" s="180"/>
      <c r="L10" s="180"/>
      <c r="M10" s="180"/>
      <c r="N10" s="180"/>
    </row>
    <row r="11" spans="1:43" ht="21" customHeight="1">
      <c r="A11" s="393" t="s">
        <v>249</v>
      </c>
      <c r="B11" s="394">
        <v>26.969674554460283</v>
      </c>
      <c r="C11" s="394">
        <v>8.9590670342220874E-2</v>
      </c>
      <c r="D11" s="394">
        <v>1.4258818704792076</v>
      </c>
      <c r="E11" s="394">
        <v>102.61564458923355</v>
      </c>
      <c r="F11" s="394">
        <v>2.6748158114727616</v>
      </c>
      <c r="G11" s="394">
        <v>2.6420085534734003E-2</v>
      </c>
      <c r="H11" s="394">
        <v>48.994255472774832</v>
      </c>
      <c r="I11" s="404">
        <f t="shared" si="0"/>
        <v>182.79628305429759</v>
      </c>
      <c r="J11" s="180"/>
      <c r="K11" s="180"/>
      <c r="L11" s="180"/>
      <c r="M11" s="180"/>
      <c r="N11" s="180"/>
    </row>
    <row r="12" spans="1:43" ht="21.75" customHeight="1" thickBot="1">
      <c r="A12" s="395" t="s">
        <v>250</v>
      </c>
      <c r="B12" s="396">
        <f t="shared" ref="B12:F12" si="3">+B10+B11</f>
        <v>334.7459141808713</v>
      </c>
      <c r="C12" s="397">
        <f t="shared" si="3"/>
        <v>172.14585544697539</v>
      </c>
      <c r="D12" s="397">
        <f t="shared" si="3"/>
        <v>49.559978982098272</v>
      </c>
      <c r="E12" s="396">
        <f t="shared" si="3"/>
        <v>327.12816791002035</v>
      </c>
      <c r="F12" s="397">
        <f t="shared" si="3"/>
        <v>41.147159356757051</v>
      </c>
      <c r="G12" s="396">
        <f t="shared" ref="G12:H12" si="4">+G10+G11</f>
        <v>39.031588020437631</v>
      </c>
      <c r="H12" s="397">
        <f t="shared" si="4"/>
        <v>145.17631377165415</v>
      </c>
      <c r="I12" s="405">
        <f>+I10+I11</f>
        <v>1108.9349776688141</v>
      </c>
      <c r="J12" s="180"/>
      <c r="K12" s="180"/>
      <c r="L12" s="180"/>
      <c r="M12" s="180"/>
      <c r="N12" s="180"/>
    </row>
    <row r="13" spans="1:43">
      <c r="A13" s="383"/>
      <c r="B13" s="181"/>
      <c r="C13" s="181"/>
      <c r="D13" s="181"/>
      <c r="E13" s="181"/>
      <c r="F13" s="181"/>
      <c r="G13" s="181"/>
      <c r="H13" s="181"/>
      <c r="I13" s="382"/>
      <c r="J13" s="181"/>
      <c r="K13" s="181"/>
      <c r="L13" s="181"/>
      <c r="M13" s="181"/>
    </row>
    <row r="14" spans="1:43">
      <c r="A14" s="380" t="s">
        <v>251</v>
      </c>
      <c r="B14" s="381"/>
      <c r="C14" s="381"/>
      <c r="D14" s="381"/>
      <c r="E14" s="381"/>
      <c r="F14" s="381"/>
      <c r="G14" s="381"/>
      <c r="H14" s="381"/>
      <c r="I14" s="381"/>
      <c r="J14" s="181"/>
      <c r="K14" s="181"/>
      <c r="L14" s="181"/>
      <c r="M14" s="181"/>
    </row>
    <row r="15" spans="1:43" ht="18.75">
      <c r="A15" s="384"/>
      <c r="B15" s="385" t="s">
        <v>238</v>
      </c>
      <c r="C15" s="385" t="s">
        <v>243</v>
      </c>
      <c r="D15" s="385" t="s">
        <v>244</v>
      </c>
      <c r="E15" s="386" t="s">
        <v>239</v>
      </c>
      <c r="F15" s="386" t="s">
        <v>240</v>
      </c>
      <c r="G15" s="386" t="s">
        <v>241</v>
      </c>
      <c r="H15" s="386" t="s">
        <v>242</v>
      </c>
      <c r="I15" s="400" t="s">
        <v>245</v>
      </c>
      <c r="J15" s="181"/>
      <c r="K15" s="181"/>
      <c r="L15" s="181"/>
      <c r="M15" s="181"/>
    </row>
    <row r="16" spans="1:43">
      <c r="A16" s="387" t="s">
        <v>238</v>
      </c>
      <c r="B16" s="398">
        <v>0</v>
      </c>
      <c r="C16" s="388">
        <v>525.77280991999999</v>
      </c>
      <c r="D16" s="388">
        <v>137.45134370999997</v>
      </c>
      <c r="E16" s="388">
        <v>671.12550191999992</v>
      </c>
      <c r="F16" s="388">
        <v>51.494605249999999</v>
      </c>
      <c r="G16" s="388">
        <v>72.092153120000006</v>
      </c>
      <c r="H16" s="388">
        <v>187.69880837999997</v>
      </c>
      <c r="I16" s="401">
        <f t="shared" ref="I16:I24" si="5">+B16+C16+D16+E16+F16+G16+H16</f>
        <v>1645.6352222999997</v>
      </c>
      <c r="J16" s="181"/>
      <c r="K16" s="181"/>
      <c r="L16" s="181"/>
      <c r="M16" s="181"/>
    </row>
    <row r="17" spans="1:13">
      <c r="A17" s="387" t="s">
        <v>246</v>
      </c>
      <c r="B17" s="388">
        <v>222.41192514481639</v>
      </c>
      <c r="C17" s="398">
        <v>0</v>
      </c>
      <c r="D17" s="388">
        <v>6.5022225699999989</v>
      </c>
      <c r="E17" s="388">
        <v>1.4666695199999999</v>
      </c>
      <c r="F17" s="388">
        <v>3.7293860000000005E-2</v>
      </c>
      <c r="G17" s="388">
        <v>0.13445291000000001</v>
      </c>
      <c r="H17" s="388">
        <v>7.5239100000000008E-3</v>
      </c>
      <c r="I17" s="401">
        <f t="shared" si="5"/>
        <v>230.56008791481639</v>
      </c>
      <c r="J17" s="181"/>
      <c r="K17" s="181"/>
      <c r="L17" s="181"/>
      <c r="M17" s="181"/>
    </row>
    <row r="18" spans="1:13">
      <c r="A18" s="387" t="s">
        <v>247</v>
      </c>
      <c r="B18" s="388">
        <v>106.77771517842361</v>
      </c>
      <c r="C18" s="388">
        <v>9.5416956566842526</v>
      </c>
      <c r="D18" s="398">
        <v>0</v>
      </c>
      <c r="E18" s="388">
        <v>5.9183659849074219</v>
      </c>
      <c r="F18" s="388">
        <v>5.0445891127121962</v>
      </c>
      <c r="G18" s="388">
        <v>1.4402002295340302</v>
      </c>
      <c r="H18" s="388">
        <v>9.8588751274278721</v>
      </c>
      <c r="I18" s="401">
        <f t="shared" si="5"/>
        <v>138.58144128968939</v>
      </c>
      <c r="J18" s="181"/>
      <c r="K18" s="181"/>
      <c r="L18" s="181"/>
      <c r="M18" s="181"/>
    </row>
    <row r="19" spans="1:13">
      <c r="A19" s="387" t="s">
        <v>239</v>
      </c>
      <c r="B19" s="388">
        <v>601.79179180347001</v>
      </c>
      <c r="C19" s="388">
        <v>5.1009763922750064</v>
      </c>
      <c r="D19" s="388">
        <v>7.0939437882761558</v>
      </c>
      <c r="E19" s="398">
        <v>0</v>
      </c>
      <c r="F19" s="388">
        <v>54.898977588223033</v>
      </c>
      <c r="G19" s="388">
        <v>48.063336556090057</v>
      </c>
      <c r="H19" s="388">
        <v>104.41829511194926</v>
      </c>
      <c r="I19" s="401">
        <f t="shared" si="5"/>
        <v>821.36732124028356</v>
      </c>
      <c r="J19" s="181"/>
      <c r="K19" s="181"/>
      <c r="L19" s="181"/>
      <c r="M19" s="181"/>
    </row>
    <row r="20" spans="1:13">
      <c r="A20" s="387" t="s">
        <v>240</v>
      </c>
      <c r="B20" s="388">
        <v>8.2038808252021492E-2</v>
      </c>
      <c r="C20" s="388">
        <v>0</v>
      </c>
      <c r="D20" s="388">
        <v>0</v>
      </c>
      <c r="E20" s="388">
        <v>9.9172416941497907E-2</v>
      </c>
      <c r="F20" s="398">
        <v>0</v>
      </c>
      <c r="G20" s="388">
        <v>0</v>
      </c>
      <c r="H20" s="388">
        <v>0.18134522952732701</v>
      </c>
      <c r="I20" s="401">
        <f t="shared" si="5"/>
        <v>0.36255645472084641</v>
      </c>
      <c r="J20" s="181"/>
      <c r="K20" s="181"/>
      <c r="L20" s="181"/>
      <c r="M20" s="181"/>
    </row>
    <row r="21" spans="1:13">
      <c r="A21" s="387" t="s">
        <v>241</v>
      </c>
      <c r="B21" s="388">
        <v>0.17264253857263825</v>
      </c>
      <c r="C21" s="388">
        <v>0</v>
      </c>
      <c r="D21" s="388">
        <v>6.0724816489925698E-2</v>
      </c>
      <c r="E21" s="388">
        <v>3.8227029131566219E-2</v>
      </c>
      <c r="F21" s="388">
        <v>0.17661660695419601</v>
      </c>
      <c r="G21" s="398">
        <v>0</v>
      </c>
      <c r="H21" s="388">
        <v>0</v>
      </c>
      <c r="I21" s="401">
        <f t="shared" si="5"/>
        <v>0.44821099114832619</v>
      </c>
      <c r="J21" s="181"/>
      <c r="K21" s="181"/>
      <c r="L21" s="181"/>
      <c r="M21" s="181"/>
    </row>
    <row r="22" spans="1:13">
      <c r="A22" s="389" t="s">
        <v>242</v>
      </c>
      <c r="B22" s="390">
        <v>35.671459886289796</v>
      </c>
      <c r="C22" s="390">
        <v>0.11521545741183363</v>
      </c>
      <c r="D22" s="390">
        <v>0.10949098827407414</v>
      </c>
      <c r="E22" s="390">
        <v>26.6789570325105</v>
      </c>
      <c r="F22" s="390">
        <v>9.212349430358401</v>
      </c>
      <c r="G22" s="390">
        <v>0.80820622070302006</v>
      </c>
      <c r="H22" s="399">
        <v>0</v>
      </c>
      <c r="I22" s="402">
        <f t="shared" si="5"/>
        <v>72.595679015547617</v>
      </c>
      <c r="J22" s="181"/>
      <c r="K22" s="181"/>
      <c r="L22" s="181"/>
      <c r="M22" s="181"/>
    </row>
    <row r="23" spans="1:13">
      <c r="A23" s="391" t="s">
        <v>248</v>
      </c>
      <c r="B23" s="392">
        <f t="shared" ref="B23:H23" si="6">SUM(B16:B22)</f>
        <v>966.90757335982437</v>
      </c>
      <c r="C23" s="392">
        <f t="shared" si="6"/>
        <v>540.53069742637115</v>
      </c>
      <c r="D23" s="392">
        <f t="shared" si="6"/>
        <v>151.21772587304014</v>
      </c>
      <c r="E23" s="392">
        <f t="shared" si="6"/>
        <v>705.32689390349094</v>
      </c>
      <c r="F23" s="392">
        <f t="shared" si="6"/>
        <v>120.86443184824782</v>
      </c>
      <c r="G23" s="392">
        <f t="shared" si="6"/>
        <v>122.53834903632709</v>
      </c>
      <c r="H23" s="392">
        <f t="shared" si="6"/>
        <v>302.16484775890444</v>
      </c>
      <c r="I23" s="403">
        <f t="shared" si="5"/>
        <v>2909.5505192062055</v>
      </c>
      <c r="J23" s="181"/>
      <c r="K23" s="181"/>
      <c r="L23" s="181"/>
      <c r="M23" s="181"/>
    </row>
    <row r="24" spans="1:13" ht="18">
      <c r="A24" s="393" t="s">
        <v>249</v>
      </c>
      <c r="B24" s="394">
        <v>84.727731450000007</v>
      </c>
      <c r="C24" s="394">
        <v>0.28145739177730605</v>
      </c>
      <c r="D24" s="394">
        <v>4.4795400091843511</v>
      </c>
      <c r="E24" s="394">
        <v>322.37655518491732</v>
      </c>
      <c r="F24" s="394">
        <v>8.4031817030286486</v>
      </c>
      <c r="G24" s="394">
        <v>8.3001146623134306E-2</v>
      </c>
      <c r="H24" s="394">
        <v>153.91999306137092</v>
      </c>
      <c r="I24" s="404">
        <f t="shared" si="5"/>
        <v>574.27145994690159</v>
      </c>
      <c r="J24" s="181"/>
      <c r="K24" s="181"/>
      <c r="L24" s="181"/>
      <c r="M24" s="181"/>
    </row>
    <row r="25" spans="1:13" ht="18.75" thickBot="1">
      <c r="A25" s="395" t="s">
        <v>250</v>
      </c>
      <c r="B25" s="396">
        <f t="shared" ref="B25:H25" si="7">+B23+B24</f>
        <v>1051.6353048098244</v>
      </c>
      <c r="C25" s="397">
        <f t="shared" si="7"/>
        <v>540.81215481814843</v>
      </c>
      <c r="D25" s="397">
        <f t="shared" si="7"/>
        <v>155.69726588222449</v>
      </c>
      <c r="E25" s="396">
        <f t="shared" si="7"/>
        <v>1027.7034490884082</v>
      </c>
      <c r="F25" s="397">
        <f t="shared" si="7"/>
        <v>129.26761355127647</v>
      </c>
      <c r="G25" s="396">
        <f t="shared" si="7"/>
        <v>122.62135018295022</v>
      </c>
      <c r="H25" s="397">
        <f t="shared" si="7"/>
        <v>456.08484082027536</v>
      </c>
      <c r="I25" s="405">
        <f>+I23+I24</f>
        <v>3483.8219791531073</v>
      </c>
      <c r="J25" s="181"/>
      <c r="K25" s="181"/>
      <c r="L25" s="181"/>
      <c r="M25" s="181"/>
    </row>
    <row r="26" spans="1:13">
      <c r="A26" s="181"/>
      <c r="B26" s="181"/>
      <c r="C26" s="181"/>
      <c r="D26" s="181"/>
      <c r="E26" s="181"/>
      <c r="F26" s="181"/>
      <c r="G26" s="181"/>
      <c r="H26" s="181"/>
      <c r="J26" s="181"/>
      <c r="K26" s="181"/>
      <c r="L26" s="181"/>
      <c r="M26" s="181"/>
    </row>
    <row r="27" spans="1:13">
      <c r="A27" s="181"/>
      <c r="B27" s="181"/>
      <c r="C27" s="181"/>
      <c r="D27" s="181"/>
      <c r="E27" s="181"/>
      <c r="F27" s="181"/>
      <c r="G27" s="181"/>
      <c r="H27" s="181"/>
      <c r="J27" s="181"/>
      <c r="K27" s="181"/>
      <c r="L27" s="181"/>
      <c r="M27" s="181"/>
    </row>
    <row r="28" spans="1:13">
      <c r="A28" s="181"/>
      <c r="B28" s="181"/>
      <c r="C28" s="181"/>
      <c r="D28" s="181"/>
      <c r="E28" s="181"/>
      <c r="F28" s="181"/>
      <c r="G28" s="181"/>
      <c r="H28" s="181"/>
      <c r="J28" s="181"/>
      <c r="K28" s="181"/>
      <c r="L28" s="181"/>
      <c r="M28" s="181"/>
    </row>
    <row r="29" spans="1:13">
      <c r="A29" s="181"/>
      <c r="B29" s="181"/>
      <c r="C29" s="181"/>
      <c r="D29" s="181"/>
      <c r="E29" s="181"/>
      <c r="F29" s="181"/>
      <c r="G29" s="181"/>
      <c r="H29" s="181"/>
      <c r="J29" s="181"/>
      <c r="K29" s="181"/>
      <c r="L29" s="181"/>
      <c r="M29" s="181"/>
    </row>
    <row r="30" spans="1:13">
      <c r="A30" s="181"/>
      <c r="B30" s="181"/>
      <c r="C30" s="181"/>
      <c r="D30" s="181"/>
      <c r="E30" s="181"/>
      <c r="F30" s="181"/>
      <c r="G30" s="181"/>
      <c r="H30" s="181"/>
      <c r="J30" s="181"/>
      <c r="K30" s="181"/>
      <c r="L30" s="181"/>
      <c r="M30" s="181"/>
    </row>
  </sheetData>
  <pageMargins left="0" right="0" top="0" bottom="0" header="0.51181102362204722" footer="0.39370078740157483"/>
  <pageSetup paperSize="9" orientation="portrait" r:id="rId1"/>
  <headerFooter alignWithMargins="0">
    <oddFooter>&amp;C&amp;7&amp;B&amp;"Arial"Document Classification: KPMG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zoomScale="85" zoomScaleNormal="85" workbookViewId="0">
      <selection activeCell="H32" sqref="H32"/>
    </sheetView>
  </sheetViews>
  <sheetFormatPr defaultColWidth="9.140625" defaultRowHeight="14.25"/>
  <cols>
    <col min="1" max="1" width="22.7109375" style="16" customWidth="1"/>
    <col min="2" max="10" width="9.140625" style="16"/>
    <col min="11" max="11" width="13.140625" style="16" bestFit="1" customWidth="1"/>
    <col min="12" max="16384" width="9.140625" style="16"/>
  </cols>
  <sheetData>
    <row r="2" spans="1:11">
      <c r="A2" s="17" t="s">
        <v>93</v>
      </c>
      <c r="B2" s="18"/>
      <c r="C2" s="18"/>
      <c r="D2" s="18"/>
      <c r="E2" s="19"/>
      <c r="J2" s="17" t="s">
        <v>93</v>
      </c>
      <c r="K2" s="29"/>
    </row>
    <row r="3" spans="1:11">
      <c r="A3" s="20"/>
      <c r="B3" s="21">
        <v>2010</v>
      </c>
      <c r="C3" s="21">
        <v>2011</v>
      </c>
      <c r="D3" s="21">
        <v>2012</v>
      </c>
      <c r="E3" s="22"/>
      <c r="J3" s="30"/>
      <c r="K3" s="31"/>
    </row>
    <row r="4" spans="1:11">
      <c r="A4" s="20" t="s">
        <v>88</v>
      </c>
      <c r="B4" s="23">
        <f>+C4/(1+C$10)</f>
        <v>6.6219158200290273</v>
      </c>
      <c r="C4" s="23">
        <f>+D4/(1+D$10)</f>
        <v>6.8867924528301883</v>
      </c>
      <c r="D4" s="21">
        <v>7.3</v>
      </c>
      <c r="E4" s="22"/>
      <c r="J4" s="30" t="s">
        <v>94</v>
      </c>
      <c r="K4" s="31" t="s">
        <v>95</v>
      </c>
    </row>
    <row r="5" spans="1:11">
      <c r="A5" s="20" t="s">
        <v>89</v>
      </c>
      <c r="B5" s="23">
        <f t="shared" ref="B5:C6" si="0">+C5/(1+C$10)</f>
        <v>5.6240928882438315</v>
      </c>
      <c r="C5" s="23">
        <f t="shared" si="0"/>
        <v>5.8490566037735849</v>
      </c>
      <c r="D5" s="21">
        <v>6.2</v>
      </c>
      <c r="E5" s="22"/>
      <c r="J5" s="32">
        <v>0.75</v>
      </c>
      <c r="K5" s="33">
        <v>0.79</v>
      </c>
    </row>
    <row r="6" spans="1:11">
      <c r="A6" s="20" t="s">
        <v>90</v>
      </c>
      <c r="B6" s="23">
        <f t="shared" si="0"/>
        <v>36.012336719883884</v>
      </c>
      <c r="C6" s="23">
        <f t="shared" si="0"/>
        <v>37.452830188679243</v>
      </c>
      <c r="D6" s="21">
        <v>39.700000000000003</v>
      </c>
      <c r="E6" s="22"/>
      <c r="J6" s="32">
        <v>0.12</v>
      </c>
      <c r="K6" s="33">
        <v>0.12</v>
      </c>
    </row>
    <row r="7" spans="1:11">
      <c r="A7" s="20" t="s">
        <v>96</v>
      </c>
      <c r="B7" s="24">
        <v>5.5E-2</v>
      </c>
      <c r="C7" s="24">
        <v>0.08</v>
      </c>
      <c r="D7" s="24">
        <v>8.5000000000000006E-2</v>
      </c>
      <c r="E7" s="22"/>
      <c r="J7" s="32">
        <v>0.14000000000000001</v>
      </c>
      <c r="K7" s="33">
        <v>0.09</v>
      </c>
    </row>
    <row r="8" spans="1:11">
      <c r="A8" s="20" t="s">
        <v>91</v>
      </c>
      <c r="B8" s="24">
        <v>0.04</v>
      </c>
      <c r="C8" s="24">
        <v>0.06</v>
      </c>
      <c r="D8" s="24">
        <v>0.05</v>
      </c>
      <c r="E8" s="22"/>
      <c r="J8" s="30"/>
      <c r="K8" s="31"/>
    </row>
    <row r="9" spans="1:11">
      <c r="A9" s="20"/>
      <c r="B9" s="21"/>
      <c r="C9" s="21"/>
      <c r="D9" s="21"/>
      <c r="E9" s="22"/>
      <c r="J9" s="30"/>
      <c r="K9" s="31"/>
    </row>
    <row r="10" spans="1:11">
      <c r="A10" s="25" t="s">
        <v>92</v>
      </c>
      <c r="B10" s="26"/>
      <c r="C10" s="27">
        <v>0.04</v>
      </c>
      <c r="D10" s="27">
        <v>0.06</v>
      </c>
      <c r="E10" s="28">
        <f>+(D4/B4)^(1/2)-1</f>
        <v>4.995237987253498E-2</v>
      </c>
      <c r="J10" s="34"/>
      <c r="K10" s="35"/>
    </row>
  </sheetData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E12"/>
  <sheetViews>
    <sheetView zoomScale="130" zoomScaleNormal="130" workbookViewId="0">
      <selection activeCell="A2" sqref="A2:E12"/>
    </sheetView>
  </sheetViews>
  <sheetFormatPr defaultColWidth="9.140625" defaultRowHeight="14.25"/>
  <cols>
    <col min="1" max="1" width="21.5703125" style="16" customWidth="1"/>
    <col min="2" max="5" width="6.7109375" style="16" customWidth="1"/>
    <col min="6" max="16384" width="9.140625" style="16"/>
  </cols>
  <sheetData>
    <row r="2" spans="1:5" ht="19.5" customHeight="1">
      <c r="A2" s="183" t="s">
        <v>76</v>
      </c>
      <c r="B2" s="184"/>
      <c r="C2" s="184"/>
      <c r="D2" s="184"/>
      <c r="E2" s="184"/>
    </row>
    <row r="3" spans="1:5" ht="12.75" customHeight="1">
      <c r="A3" s="206" t="s">
        <v>235</v>
      </c>
      <c r="B3" s="167">
        <v>2010</v>
      </c>
      <c r="C3" s="167">
        <v>2011</v>
      </c>
      <c r="D3" s="167">
        <v>2012</v>
      </c>
      <c r="E3" s="222" t="s">
        <v>3</v>
      </c>
    </row>
    <row r="4" spans="1:5" ht="12.75" customHeight="1">
      <c r="A4" s="208" t="s">
        <v>61</v>
      </c>
      <c r="B4" s="413" t="s">
        <v>6</v>
      </c>
      <c r="C4" s="413"/>
      <c r="D4" s="413"/>
      <c r="E4" s="223" t="s">
        <v>77</v>
      </c>
    </row>
    <row r="5" spans="1:5" ht="12" customHeight="1">
      <c r="A5" s="207" t="s">
        <v>78</v>
      </c>
      <c r="B5" s="169">
        <v>348.9166060091552</v>
      </c>
      <c r="C5" s="169">
        <v>342.55040828547936</v>
      </c>
      <c r="D5" s="169">
        <v>335.6945030445977</v>
      </c>
      <c r="E5" s="224">
        <f>+(D5/B5)^(0.5)-1</f>
        <v>-1.9130353636175323E-2</v>
      </c>
    </row>
    <row r="6" spans="1:5" ht="12" customHeight="1">
      <c r="A6" s="207" t="s">
        <v>79</v>
      </c>
      <c r="B6" s="169">
        <v>99.655479751386778</v>
      </c>
      <c r="C6" s="169">
        <v>98.431210958372191</v>
      </c>
      <c r="D6" s="169">
        <v>94.268697062122612</v>
      </c>
      <c r="E6" s="224">
        <f t="shared" ref="E6:E12" si="0">+(D6/B6)^(0.5)-1</f>
        <v>-2.7402474840725333E-2</v>
      </c>
    </row>
    <row r="7" spans="1:5" ht="12" customHeight="1">
      <c r="A7" s="207" t="s">
        <v>80</v>
      </c>
      <c r="B7" s="169">
        <v>115.57097406057629</v>
      </c>
      <c r="C7" s="169">
        <v>113.36729023315006</v>
      </c>
      <c r="D7" s="169">
        <v>109.20477633690048</v>
      </c>
      <c r="E7" s="224">
        <f t="shared" si="0"/>
        <v>-2.7932484733036556E-2</v>
      </c>
    </row>
    <row r="8" spans="1:5" ht="12" customHeight="1">
      <c r="A8" s="207" t="s">
        <v>81</v>
      </c>
      <c r="B8" s="169">
        <v>80.312032821756418</v>
      </c>
      <c r="C8" s="169">
        <v>78.108348994330171</v>
      </c>
      <c r="D8" s="169">
        <v>73.700981339477678</v>
      </c>
      <c r="E8" s="224">
        <f t="shared" si="0"/>
        <v>-4.2042314697946503E-2</v>
      </c>
    </row>
    <row r="9" spans="1:5" ht="12" customHeight="1">
      <c r="A9" s="207" t="s">
        <v>82</v>
      </c>
      <c r="B9" s="169">
        <v>124.87541688748712</v>
      </c>
      <c r="C9" s="169">
        <v>115.3261203019734</v>
      </c>
      <c r="D9" s="169">
        <v>92.309866993299295</v>
      </c>
      <c r="E9" s="224">
        <f t="shared" si="0"/>
        <v>-0.14022346724598855</v>
      </c>
    </row>
    <row r="10" spans="1:5" ht="12" customHeight="1">
      <c r="A10" s="207" t="s">
        <v>83</v>
      </c>
      <c r="B10" s="169">
        <v>93.534135786313868</v>
      </c>
      <c r="C10" s="169">
        <v>91.085598200284707</v>
      </c>
      <c r="D10" s="169">
        <v>89.861329407270148</v>
      </c>
      <c r="E10" s="224">
        <f t="shared" si="0"/>
        <v>-1.9830124777753699E-2</v>
      </c>
    </row>
    <row r="11" spans="1:5" ht="12" customHeight="1">
      <c r="A11" s="207" t="s">
        <v>84</v>
      </c>
      <c r="B11" s="169">
        <v>35.748648756025723</v>
      </c>
      <c r="C11" s="169">
        <v>32.810403652790733</v>
      </c>
      <c r="D11" s="169">
        <v>33.300111169996562</v>
      </c>
      <c r="E11" s="224">
        <f t="shared" si="0"/>
        <v>-3.4853975133778858E-2</v>
      </c>
    </row>
    <row r="12" spans="1:5" ht="12.75" customHeight="1" thickBot="1">
      <c r="A12" s="209" t="s">
        <v>85</v>
      </c>
      <c r="B12" s="210">
        <f>SUM(B5:B11)+1</f>
        <v>899.61329407270136</v>
      </c>
      <c r="C12" s="210">
        <f>SUM(C5:C11)-1</f>
        <v>870.67938062638063</v>
      </c>
      <c r="D12" s="210">
        <f>SUM(D5:D11)-1</f>
        <v>827.34026535366445</v>
      </c>
      <c r="E12" s="225">
        <f t="shared" si="0"/>
        <v>-4.1009845870885742E-2</v>
      </c>
    </row>
  </sheetData>
  <mergeCells count="1">
    <mergeCell ref="B4:D4"/>
  </mergeCells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H12"/>
  <sheetViews>
    <sheetView zoomScale="145" zoomScaleNormal="145" workbookViewId="0">
      <selection activeCell="K22" sqref="K22"/>
    </sheetView>
  </sheetViews>
  <sheetFormatPr defaultColWidth="9.140625" defaultRowHeight="14.25"/>
  <cols>
    <col min="1" max="1" width="8.85546875" style="16" customWidth="1"/>
    <col min="2" max="7" width="5.42578125" style="16" customWidth="1"/>
    <col min="8" max="8" width="7" style="16" customWidth="1"/>
    <col min="9" max="16384" width="9.140625" style="16"/>
  </cols>
  <sheetData>
    <row r="2" spans="1:8" ht="19.5" customHeight="1">
      <c r="A2" s="183" t="s">
        <v>86</v>
      </c>
      <c r="B2" s="184"/>
      <c r="C2" s="184"/>
      <c r="D2" s="184"/>
      <c r="E2" s="184"/>
      <c r="F2" s="184"/>
      <c r="G2" s="184"/>
      <c r="H2" s="184"/>
    </row>
    <row r="3" spans="1:8" s="170" customFormat="1" ht="12.75" customHeight="1">
      <c r="A3" s="206"/>
      <c r="B3" s="167">
        <v>2010</v>
      </c>
      <c r="C3" s="167">
        <v>2011</v>
      </c>
      <c r="D3" s="167">
        <v>2012</v>
      </c>
      <c r="E3" s="211">
        <v>2010</v>
      </c>
      <c r="F3" s="212">
        <v>2011</v>
      </c>
      <c r="G3" s="212">
        <v>2012</v>
      </c>
      <c r="H3" s="222" t="s">
        <v>3</v>
      </c>
    </row>
    <row r="4" spans="1:8" s="170" customFormat="1" ht="12.75" customHeight="1">
      <c r="A4" s="208"/>
      <c r="B4" s="414" t="s">
        <v>6</v>
      </c>
      <c r="C4" s="414"/>
      <c r="D4" s="414"/>
      <c r="E4" s="415" t="s">
        <v>6</v>
      </c>
      <c r="F4" s="416"/>
      <c r="G4" s="416"/>
      <c r="H4" s="223" t="s">
        <v>77</v>
      </c>
    </row>
    <row r="5" spans="1:8" ht="12" customHeight="1">
      <c r="A5" s="214" t="s">
        <v>78</v>
      </c>
      <c r="B5" s="168">
        <f>+E5/'Sales by category'!B5</f>
        <v>0.49964912280701745</v>
      </c>
      <c r="C5" s="168">
        <f>+F5/'Sales by category'!C5</f>
        <v>0.48820586132952104</v>
      </c>
      <c r="D5" s="168">
        <f>+G5/'Sales by category'!D5</f>
        <v>0.49015317286652083</v>
      </c>
      <c r="E5" s="213">
        <v>174.33587612527612</v>
      </c>
      <c r="F5" s="169">
        <v>167.23511712579156</v>
      </c>
      <c r="G5" s="169">
        <v>164.5417257811595</v>
      </c>
      <c r="H5" s="224">
        <f>+(G5/E5)^(0.5)-1</f>
        <v>-2.8495895675627492E-2</v>
      </c>
    </row>
    <row r="6" spans="1:8" ht="12" customHeight="1">
      <c r="A6" s="207" t="s">
        <v>79</v>
      </c>
      <c r="B6" s="168">
        <f>+E6/'Sales by category'!B6</f>
        <v>0.40049140049140047</v>
      </c>
      <c r="C6" s="168">
        <f>+F6/'Sales by category'!C6</f>
        <v>0.40298507462686572</v>
      </c>
      <c r="D6" s="168">
        <f>+G6/'Sales by category'!D6</f>
        <v>0.39740259740259742</v>
      </c>
      <c r="E6" s="213">
        <v>39.911162652275294</v>
      </c>
      <c r="F6" s="169">
        <v>39.66630889367238</v>
      </c>
      <c r="G6" s="169">
        <v>37.462625066246133</v>
      </c>
      <c r="H6" s="224">
        <f>+(G6/E6)^(0.5)-1</f>
        <v>-3.1160329699249867E-2</v>
      </c>
    </row>
    <row r="7" spans="1:8" ht="12" customHeight="1">
      <c r="A7" s="207" t="s">
        <v>80</v>
      </c>
      <c r="B7" s="168">
        <f>+E7/'Sales by category'!B7</f>
        <v>0.50423728813559321</v>
      </c>
      <c r="C7" s="168">
        <f>+F7/'Sales by category'!C7</f>
        <v>0.48812095032397407</v>
      </c>
      <c r="D7" s="168">
        <f>+G7/'Sales by category'!D7</f>
        <v>0.49551569506726467</v>
      </c>
      <c r="E7" s="213">
        <v>58.275194547493982</v>
      </c>
      <c r="F7" s="169">
        <v>55.336949444258991</v>
      </c>
      <c r="G7" s="169">
        <v>54.112680651244418</v>
      </c>
      <c r="H7" s="224">
        <f t="shared" ref="H7:H12" si="0">+(G7/E7)^(0.5)-1</f>
        <v>-3.6375888340568374E-2</v>
      </c>
    </row>
    <row r="8" spans="1:8" ht="12" customHeight="1">
      <c r="A8" s="207" t="s">
        <v>81</v>
      </c>
      <c r="B8" s="168">
        <f>+E8/'Sales by category'!B8</f>
        <v>0.43902439024390238</v>
      </c>
      <c r="C8" s="168">
        <f>+F8/'Sales by category'!C8</f>
        <v>0.43573667711598751</v>
      </c>
      <c r="D8" s="168">
        <f>+G8/'Sales by category'!D8</f>
        <v>0.42192691029900342</v>
      </c>
      <c r="E8" s="213">
        <v>35.258941238819887</v>
      </c>
      <c r="F8" s="169">
        <v>34.034672445805313</v>
      </c>
      <c r="G8" s="169">
        <v>31.096427342570323</v>
      </c>
      <c r="H8" s="224">
        <f t="shared" si="0"/>
        <v>-6.0881027534612775E-2</v>
      </c>
    </row>
    <row r="9" spans="1:8" ht="12" customHeight="1">
      <c r="A9" s="207" t="s">
        <v>82</v>
      </c>
      <c r="B9" s="168">
        <f>+E9/'Sales by category'!B9</f>
        <v>0.23725490196078433</v>
      </c>
      <c r="C9" s="168">
        <f>+F9/'Sales by category'!C9</f>
        <v>0.23991507430997872</v>
      </c>
      <c r="D9" s="168">
        <f>+G9/'Sales by category'!D9</f>
        <v>0.2413793103448276</v>
      </c>
      <c r="E9" s="213">
        <v>29.627304790952827</v>
      </c>
      <c r="F9" s="169">
        <v>27.668474722129496</v>
      </c>
      <c r="G9" s="169">
        <v>22.281692032865347</v>
      </c>
      <c r="H9" s="224">
        <f t="shared" si="0"/>
        <v>-0.13278254416641311</v>
      </c>
    </row>
    <row r="10" spans="1:8" ht="12" customHeight="1">
      <c r="A10" s="207" t="s">
        <v>83</v>
      </c>
      <c r="B10" s="168">
        <f>+E10/'Sales by category'!B10</f>
        <v>0.44764397905759173</v>
      </c>
      <c r="C10" s="168">
        <f>+F10/'Sales by category'!C10</f>
        <v>0.4596774193548388</v>
      </c>
      <c r="D10" s="168">
        <f>+G10/'Sales by category'!D10</f>
        <v>0.46049046321525883</v>
      </c>
      <c r="E10" s="213">
        <v>41.869992721098626</v>
      </c>
      <c r="F10" s="169">
        <v>41.869992721098626</v>
      </c>
      <c r="G10" s="169">
        <v>41.38028520389279</v>
      </c>
      <c r="H10" s="224">
        <f t="shared" si="0"/>
        <v>-5.8651532275657559E-3</v>
      </c>
    </row>
    <row r="11" spans="1:8" ht="12" customHeight="1">
      <c r="A11" s="215" t="s">
        <v>84</v>
      </c>
      <c r="B11" s="216">
        <f>+E11/'Sales by category'!B11</f>
        <v>0.58904109589041087</v>
      </c>
      <c r="C11" s="216">
        <f>+F11/'Sales by category'!C11</f>
        <v>0.58208955223880599</v>
      </c>
      <c r="D11" s="216">
        <f>+G11/'Sales by category'!D11</f>
        <v>0.61029411764705876</v>
      </c>
      <c r="E11" s="217">
        <v>21.057423239850767</v>
      </c>
      <c r="F11" s="218">
        <v>19.098593171027442</v>
      </c>
      <c r="G11" s="218">
        <v>20.322861964042019</v>
      </c>
      <c r="H11" s="226">
        <f t="shared" si="0"/>
        <v>-1.7596682075143089E-2</v>
      </c>
    </row>
    <row r="12" spans="1:8" ht="12.75" customHeight="1" thickBot="1">
      <c r="A12" s="209" t="s">
        <v>85</v>
      </c>
      <c r="B12" s="219">
        <f>+E12/'Sales by category'!B12</f>
        <v>0.44389728113943988</v>
      </c>
      <c r="C12" s="219">
        <f>+F12/'Sales by category'!C12</f>
        <v>0.44093166447515131</v>
      </c>
      <c r="D12" s="219">
        <f>+G12/'Sales by category'!D12</f>
        <v>0.44987330319637764</v>
      </c>
      <c r="E12" s="220">
        <f>SUM(E5:E11)-1</f>
        <v>399.33589531576752</v>
      </c>
      <c r="F12" s="221">
        <f>SUM(F5:F11)-1</f>
        <v>383.91010852378383</v>
      </c>
      <c r="G12" s="221">
        <f>SUM(G5:G11)+1</f>
        <v>372.19829804202061</v>
      </c>
      <c r="H12" s="225">
        <f t="shared" si="0"/>
        <v>-3.4576165246271939E-2</v>
      </c>
    </row>
  </sheetData>
  <mergeCells count="2">
    <mergeCell ref="B4:D4"/>
    <mergeCell ref="E4:G4"/>
  </mergeCells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zoomScale="115" zoomScaleNormal="115" workbookViewId="0">
      <selection activeCell="B20" sqref="B20"/>
    </sheetView>
  </sheetViews>
  <sheetFormatPr defaultColWidth="11.42578125" defaultRowHeight="12.75"/>
  <cols>
    <col min="1" max="1" width="6.5703125" style="36" customWidth="1"/>
    <col min="2" max="2" width="17.7109375" style="36" customWidth="1"/>
    <col min="3" max="6" width="7.7109375" style="36" customWidth="1"/>
    <col min="7" max="7" width="9" style="36" customWidth="1"/>
    <col min="8" max="8" width="10" style="36" customWidth="1"/>
    <col min="9" max="13" width="7.7109375" style="36" customWidth="1"/>
    <col min="14" max="16384" width="11.42578125" style="36"/>
  </cols>
  <sheetData>
    <row r="2" spans="2:13" ht="19.5" customHeight="1">
      <c r="B2" s="227" t="s">
        <v>50</v>
      </c>
      <c r="C2" s="227"/>
      <c r="D2" s="227"/>
      <c r="E2" s="227"/>
      <c r="F2" s="227"/>
    </row>
    <row r="3" spans="2:13" s="162" customFormat="1" ht="12" customHeight="1">
      <c r="B3" s="163" t="s">
        <v>49</v>
      </c>
      <c r="C3" s="164">
        <v>2010</v>
      </c>
      <c r="D3" s="165" t="s">
        <v>52</v>
      </c>
      <c r="E3" s="164">
        <v>2011</v>
      </c>
      <c r="F3" s="166" t="s">
        <v>52</v>
      </c>
    </row>
    <row r="4" spans="2:13" s="162" customFormat="1" ht="12" customHeight="1">
      <c r="B4" s="228" t="s">
        <v>53</v>
      </c>
      <c r="C4" s="229" t="s">
        <v>51</v>
      </c>
      <c r="D4" s="230" t="s">
        <v>2</v>
      </c>
      <c r="E4" s="229" t="s">
        <v>51</v>
      </c>
      <c r="F4" s="231" t="s">
        <v>2</v>
      </c>
    </row>
    <row r="5" spans="2:13" ht="12" customHeight="1">
      <c r="B5" s="1" t="s">
        <v>7</v>
      </c>
      <c r="C5" s="153">
        <v>4825</v>
      </c>
      <c r="D5" s="155">
        <f>C5/$C$12</f>
        <v>0.50587125183476622</v>
      </c>
      <c r="E5" s="153">
        <v>5129</v>
      </c>
      <c r="F5" s="156">
        <f>E5/$E$12</f>
        <v>0.49067253420070794</v>
      </c>
    </row>
    <row r="6" spans="2:13" ht="12" customHeight="1">
      <c r="B6" s="1" t="s">
        <v>8</v>
      </c>
      <c r="C6" s="154">
        <v>859</v>
      </c>
      <c r="D6" s="155">
        <f t="shared" ref="D6:D11" si="0">C6/$C$12</f>
        <v>9.0060809394002933E-2</v>
      </c>
      <c r="E6" s="154">
        <v>1223</v>
      </c>
      <c r="F6" s="156">
        <f t="shared" ref="F6:F11" si="1">E6/$E$12</f>
        <v>0.11699990433368411</v>
      </c>
    </row>
    <row r="7" spans="2:13" ht="12" customHeight="1">
      <c r="B7" s="1" t="s">
        <v>9</v>
      </c>
      <c r="C7" s="154">
        <v>525</v>
      </c>
      <c r="D7" s="155">
        <f t="shared" si="0"/>
        <v>5.5042985950933113E-2</v>
      </c>
      <c r="E7" s="154">
        <v>670</v>
      </c>
      <c r="F7" s="156">
        <f t="shared" si="1"/>
        <v>6.409643164641729E-2</v>
      </c>
    </row>
    <row r="8" spans="2:13" ht="12" customHeight="1">
      <c r="B8" s="1" t="s">
        <v>11</v>
      </c>
      <c r="C8" s="154">
        <v>508</v>
      </c>
      <c r="D8" s="155">
        <f t="shared" si="0"/>
        <v>5.3260641643950515E-2</v>
      </c>
      <c r="E8" s="154">
        <v>627</v>
      </c>
      <c r="F8" s="156">
        <f t="shared" si="1"/>
        <v>5.9982780063139771E-2</v>
      </c>
    </row>
    <row r="9" spans="2:13" ht="12" customHeight="1">
      <c r="B9" s="1" t="s">
        <v>12</v>
      </c>
      <c r="C9" s="154">
        <v>483</v>
      </c>
      <c r="D9" s="155">
        <f t="shared" si="0"/>
        <v>5.063954707485846E-2</v>
      </c>
      <c r="E9" s="154">
        <v>573</v>
      </c>
      <c r="F9" s="156">
        <f t="shared" si="1"/>
        <v>5.4816799005070312E-2</v>
      </c>
    </row>
    <row r="10" spans="2:13" ht="12" customHeight="1">
      <c r="B10" s="1" t="s">
        <v>13</v>
      </c>
      <c r="C10" s="154">
        <v>524</v>
      </c>
      <c r="D10" s="155">
        <f t="shared" si="0"/>
        <v>5.4938142168169425E-2</v>
      </c>
      <c r="E10" s="154">
        <v>565</v>
      </c>
      <c r="F10" s="156">
        <f t="shared" si="1"/>
        <v>5.4051468477948915E-2</v>
      </c>
    </row>
    <row r="11" spans="2:13" ht="12" customHeight="1">
      <c r="B11" s="232" t="s">
        <v>1</v>
      </c>
      <c r="C11" s="233">
        <f>316+84+277+103+1034</f>
        <v>1814</v>
      </c>
      <c r="D11" s="234">
        <f t="shared" si="0"/>
        <v>0.19018662193331937</v>
      </c>
      <c r="E11" s="233">
        <f>244+233+231+166+792</f>
        <v>1666</v>
      </c>
      <c r="F11" s="235">
        <f t="shared" si="1"/>
        <v>0.15938008227303166</v>
      </c>
    </row>
    <row r="12" spans="2:13" ht="12.75" customHeight="1" thickBot="1">
      <c r="B12" s="236"/>
      <c r="C12" s="237">
        <f>SUM(C5:C11)</f>
        <v>9538</v>
      </c>
      <c r="D12" s="238">
        <f>SUM(D5:D11)</f>
        <v>1</v>
      </c>
      <c r="E12" s="237">
        <f>SUM(E5:E11)</f>
        <v>10453</v>
      </c>
      <c r="F12" s="239">
        <f>SUM(F5:F11)</f>
        <v>1</v>
      </c>
    </row>
    <row r="15" spans="2:13" ht="19.5" customHeight="1">
      <c r="H15" s="227" t="s">
        <v>255</v>
      </c>
      <c r="I15" s="227"/>
      <c r="J15" s="227"/>
      <c r="K15" s="227"/>
      <c r="L15" s="227"/>
      <c r="M15" s="227"/>
    </row>
    <row r="16" spans="2:13" ht="12.75" customHeight="1">
      <c r="H16" s="163" t="s">
        <v>49</v>
      </c>
      <c r="I16" s="241">
        <v>2010</v>
      </c>
      <c r="J16" s="241">
        <v>2011</v>
      </c>
      <c r="K16" s="241">
        <v>2012</v>
      </c>
      <c r="L16" s="245">
        <v>2013</v>
      </c>
      <c r="M16" s="246">
        <v>2014</v>
      </c>
    </row>
    <row r="17" spans="4:13" ht="12.75" customHeight="1">
      <c r="H17" s="228" t="s">
        <v>53</v>
      </c>
      <c r="I17" s="240" t="s">
        <v>6</v>
      </c>
      <c r="J17" s="240"/>
      <c r="K17" s="240"/>
      <c r="L17" s="247" t="s">
        <v>98</v>
      </c>
      <c r="M17" s="248"/>
    </row>
    <row r="18" spans="4:13" ht="12" customHeight="1">
      <c r="H18" s="38" t="s">
        <v>7</v>
      </c>
      <c r="I18" s="157">
        <v>-2.5000000000000001E-2</v>
      </c>
      <c r="J18" s="157">
        <v>-2.5000000000000001E-2</v>
      </c>
      <c r="K18" s="157">
        <v>0.105</v>
      </c>
      <c r="L18" s="243">
        <v>0.04</v>
      </c>
      <c r="M18" s="158">
        <v>0.02</v>
      </c>
    </row>
    <row r="19" spans="4:13">
      <c r="H19" s="38" t="s">
        <v>8</v>
      </c>
      <c r="I19" s="417" t="s">
        <v>99</v>
      </c>
      <c r="J19" s="417"/>
      <c r="K19" s="417"/>
      <c r="L19" s="243">
        <v>0</v>
      </c>
      <c r="M19" s="158">
        <v>0</v>
      </c>
    </row>
    <row r="20" spans="4:13">
      <c r="H20" s="38" t="s">
        <v>9</v>
      </c>
      <c r="I20" s="157">
        <v>-0.02</v>
      </c>
      <c r="J20" s="157">
        <v>6.5000000000000002E-2</v>
      </c>
      <c r="K20" s="157">
        <v>6.5000000000000002E-2</v>
      </c>
      <c r="L20" s="243">
        <v>0</v>
      </c>
      <c r="M20" s="158">
        <v>0</v>
      </c>
    </row>
    <row r="21" spans="4:13">
      <c r="H21" s="38" t="s">
        <v>11</v>
      </c>
      <c r="I21" s="157">
        <v>0.03</v>
      </c>
      <c r="J21" s="157">
        <v>0.15</v>
      </c>
      <c r="K21" s="157">
        <v>0</v>
      </c>
      <c r="L21" s="243">
        <v>0</v>
      </c>
      <c r="M21" s="158">
        <v>0</v>
      </c>
    </row>
    <row r="22" spans="4:13" ht="13.5" thickBot="1">
      <c r="H22" s="3" t="s">
        <v>12</v>
      </c>
      <c r="I22" s="159">
        <v>0.02</v>
      </c>
      <c r="J22" s="159">
        <v>0.09</v>
      </c>
      <c r="K22" s="242" t="s">
        <v>100</v>
      </c>
      <c r="L22" s="244">
        <v>0</v>
      </c>
      <c r="M22" s="160">
        <v>0</v>
      </c>
    </row>
    <row r="27" spans="4:13">
      <c r="D27" s="37"/>
    </row>
  </sheetData>
  <mergeCells count="1">
    <mergeCell ref="I19:K19"/>
  </mergeCells>
  <pageMargins left="0.7" right="0.7" top="0.78740157499999996" bottom="0.78740157499999996" header="0.3" footer="0.3"/>
  <pageSetup paperSize="9" orientation="portrait" horizontalDpi="300" verticalDpi="300" r:id="rId1"/>
  <headerFooter>
    <oddFooter>&amp;C&amp;7&amp;B&amp;"Arial"Document Classification: KPMG Confidential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"/>
  <sheetViews>
    <sheetView zoomScale="115" zoomScaleNormal="115" workbookViewId="0">
      <selection activeCell="R41" sqref="R41"/>
    </sheetView>
  </sheetViews>
  <sheetFormatPr defaultColWidth="11.42578125" defaultRowHeight="14.25"/>
  <cols>
    <col min="1" max="2" width="11.42578125" style="76"/>
    <col min="3" max="6" width="5.28515625" style="76" bestFit="1" customWidth="1"/>
    <col min="7" max="7" width="7.5703125" style="76" bestFit="1" customWidth="1"/>
    <col min="8" max="8" width="5.28515625" style="76" bestFit="1" customWidth="1"/>
    <col min="9" max="9" width="7.5703125" style="76" bestFit="1" customWidth="1"/>
    <col min="10" max="12" width="5.28515625" style="76" bestFit="1" customWidth="1"/>
    <col min="13" max="13" width="7.5703125" style="76" bestFit="1" customWidth="1"/>
    <col min="14" max="14" width="3.7109375" style="76" bestFit="1" customWidth="1"/>
    <col min="15" max="16" width="11.42578125" style="76"/>
    <col min="17" max="17" width="7.140625" style="76" bestFit="1" customWidth="1"/>
    <col min="18" max="18" width="6.42578125" style="76" customWidth="1"/>
    <col min="19" max="32" width="7.140625" style="76" bestFit="1" customWidth="1"/>
    <col min="33" max="38" width="5.85546875" style="76" bestFit="1" customWidth="1"/>
    <col min="39" max="40" width="7.140625" style="76" bestFit="1" customWidth="1"/>
    <col min="41" max="64" width="5.85546875" style="76" bestFit="1" customWidth="1"/>
    <col min="65" max="16384" width="11.42578125" style="76"/>
  </cols>
  <sheetData>
    <row r="1" spans="1:64">
      <c r="A1" s="45" t="s">
        <v>126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P1" s="45" t="s">
        <v>127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7"/>
      <c r="AP1" s="45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/>
      <c r="BC1" s="45"/>
      <c r="BD1" s="46"/>
      <c r="BE1" s="46"/>
      <c r="BF1" s="46"/>
      <c r="BG1" s="46"/>
      <c r="BH1" s="46"/>
      <c r="BI1" s="46"/>
      <c r="BJ1" s="46"/>
      <c r="BK1" s="46"/>
      <c r="BL1" s="49"/>
    </row>
    <row r="2" spans="1:64" ht="19.5" customHeight="1">
      <c r="A2" s="50"/>
      <c r="B2" s="51" t="s">
        <v>128</v>
      </c>
      <c r="C2" s="51" t="s">
        <v>129</v>
      </c>
      <c r="D2" s="51" t="s">
        <v>130</v>
      </c>
      <c r="E2" s="51" t="s">
        <v>131</v>
      </c>
      <c r="F2" s="51" t="s">
        <v>132</v>
      </c>
      <c r="G2" s="51" t="s">
        <v>133</v>
      </c>
      <c r="H2" s="51" t="s">
        <v>134</v>
      </c>
      <c r="I2" s="51" t="s">
        <v>135</v>
      </c>
      <c r="J2" s="51" t="s">
        <v>136</v>
      </c>
      <c r="K2" s="51" t="s">
        <v>137</v>
      </c>
      <c r="L2" s="51" t="s">
        <v>138</v>
      </c>
      <c r="M2" s="52" t="s">
        <v>139</v>
      </c>
      <c r="P2" s="53" t="s">
        <v>140</v>
      </c>
      <c r="Q2" s="54">
        <v>2006</v>
      </c>
      <c r="R2" s="51">
        <v>2006</v>
      </c>
      <c r="S2" s="51">
        <v>2006</v>
      </c>
      <c r="T2" s="51">
        <v>2006</v>
      </c>
      <c r="U2" s="51">
        <v>2006</v>
      </c>
      <c r="V2" s="55">
        <v>2006</v>
      </c>
      <c r="W2" s="55">
        <v>2006</v>
      </c>
      <c r="X2" s="55">
        <v>2006</v>
      </c>
      <c r="Y2" s="55">
        <v>2006</v>
      </c>
      <c r="Z2" s="55">
        <v>2006</v>
      </c>
      <c r="AA2" s="55">
        <v>2006</v>
      </c>
      <c r="AB2" s="55">
        <v>2006</v>
      </c>
      <c r="AC2" s="54">
        <v>2007</v>
      </c>
      <c r="AD2" s="51">
        <v>2007</v>
      </c>
      <c r="AE2" s="51">
        <v>2007</v>
      </c>
      <c r="AF2" s="51">
        <v>2007</v>
      </c>
      <c r="AG2" s="51">
        <v>2007</v>
      </c>
      <c r="AH2" s="55">
        <v>2007</v>
      </c>
      <c r="AI2" s="55">
        <v>2007</v>
      </c>
      <c r="AJ2" s="55">
        <v>2007</v>
      </c>
      <c r="AK2" s="55">
        <v>2007</v>
      </c>
      <c r="AL2" s="55">
        <v>2007</v>
      </c>
      <c r="AM2" s="55">
        <v>2007</v>
      </c>
      <c r="AN2" s="55">
        <v>2007</v>
      </c>
      <c r="AO2" s="55">
        <v>2008</v>
      </c>
      <c r="AP2" s="56">
        <v>2008</v>
      </c>
      <c r="AQ2" s="55">
        <v>2008</v>
      </c>
      <c r="AR2" s="55">
        <v>2008</v>
      </c>
      <c r="AS2" s="55">
        <v>2008</v>
      </c>
      <c r="AT2" s="55">
        <v>2008</v>
      </c>
      <c r="AU2" s="55">
        <v>2008</v>
      </c>
      <c r="AV2" s="55">
        <v>2008</v>
      </c>
      <c r="AW2" s="55">
        <v>2008</v>
      </c>
      <c r="AX2" s="55">
        <v>2008</v>
      </c>
      <c r="AY2" s="55">
        <v>2008</v>
      </c>
      <c r="AZ2" s="55">
        <v>2008</v>
      </c>
      <c r="BA2" s="55">
        <v>2009</v>
      </c>
      <c r="BB2" s="55">
        <v>2009</v>
      </c>
      <c r="BC2" s="56">
        <v>2009</v>
      </c>
      <c r="BD2" s="55">
        <v>2009</v>
      </c>
      <c r="BE2" s="55">
        <v>2009</v>
      </c>
      <c r="BF2" s="51">
        <v>2009</v>
      </c>
      <c r="BG2" s="51">
        <v>2009</v>
      </c>
      <c r="BH2" s="51">
        <v>2009</v>
      </c>
      <c r="BI2" s="51">
        <v>2009</v>
      </c>
      <c r="BJ2" s="51">
        <v>2009</v>
      </c>
      <c r="BK2" s="51">
        <v>2009</v>
      </c>
      <c r="BL2" s="57">
        <v>2009</v>
      </c>
    </row>
    <row r="3" spans="1:64" ht="12" customHeight="1">
      <c r="A3" s="50" t="s">
        <v>141</v>
      </c>
      <c r="B3" s="51">
        <v>400</v>
      </c>
      <c r="C3" s="51">
        <v>410</v>
      </c>
      <c r="D3" s="51">
        <v>670</v>
      </c>
      <c r="E3" s="51">
        <v>315</v>
      </c>
      <c r="F3" s="51">
        <v>270</v>
      </c>
      <c r="G3" s="51">
        <v>340</v>
      </c>
      <c r="H3" s="51">
        <v>300</v>
      </c>
      <c r="I3" s="51">
        <v>290</v>
      </c>
      <c r="J3" s="51">
        <v>300</v>
      </c>
      <c r="K3" s="51">
        <v>305</v>
      </c>
      <c r="L3" s="51">
        <v>310</v>
      </c>
      <c r="M3" s="52">
        <v>315</v>
      </c>
      <c r="P3" s="50" t="s">
        <v>142</v>
      </c>
      <c r="Q3" s="54" t="s">
        <v>128</v>
      </c>
      <c r="R3" s="51" t="s">
        <v>129</v>
      </c>
      <c r="S3" s="51" t="s">
        <v>130</v>
      </c>
      <c r="T3" s="51" t="s">
        <v>131</v>
      </c>
      <c r="U3" s="51" t="s">
        <v>132</v>
      </c>
      <c r="V3" s="51" t="s">
        <v>133</v>
      </c>
      <c r="W3" s="51" t="s">
        <v>134</v>
      </c>
      <c r="X3" s="51" t="s">
        <v>135</v>
      </c>
      <c r="Y3" s="51" t="s">
        <v>136</v>
      </c>
      <c r="Z3" s="51" t="s">
        <v>137</v>
      </c>
      <c r="AA3" s="51" t="s">
        <v>138</v>
      </c>
      <c r="AB3" s="51" t="s">
        <v>139</v>
      </c>
      <c r="AC3" s="54" t="s">
        <v>128</v>
      </c>
      <c r="AD3" s="51" t="s">
        <v>129</v>
      </c>
      <c r="AE3" s="51" t="s">
        <v>130</v>
      </c>
      <c r="AF3" s="51" t="s">
        <v>131</v>
      </c>
      <c r="AG3" s="51" t="s">
        <v>132</v>
      </c>
      <c r="AH3" s="51" t="s">
        <v>133</v>
      </c>
      <c r="AI3" s="51" t="s">
        <v>134</v>
      </c>
      <c r="AJ3" s="51" t="s">
        <v>135</v>
      </c>
      <c r="AK3" s="51" t="s">
        <v>136</v>
      </c>
      <c r="AL3" s="51" t="s">
        <v>137</v>
      </c>
      <c r="AM3" s="51" t="s">
        <v>138</v>
      </c>
      <c r="AN3" s="51" t="s">
        <v>139</v>
      </c>
      <c r="AO3" s="51" t="s">
        <v>128</v>
      </c>
      <c r="AP3" s="54" t="s">
        <v>129</v>
      </c>
      <c r="AQ3" s="51" t="s">
        <v>130</v>
      </c>
      <c r="AR3" s="51" t="s">
        <v>131</v>
      </c>
      <c r="AS3" s="51" t="s">
        <v>132</v>
      </c>
      <c r="AT3" s="51" t="s">
        <v>133</v>
      </c>
      <c r="AU3" s="51" t="s">
        <v>134</v>
      </c>
      <c r="AV3" s="51" t="s">
        <v>135</v>
      </c>
      <c r="AW3" s="51" t="s">
        <v>136</v>
      </c>
      <c r="AX3" s="51" t="s">
        <v>137</v>
      </c>
      <c r="AY3" s="51" t="s">
        <v>138</v>
      </c>
      <c r="AZ3" s="51" t="s">
        <v>139</v>
      </c>
      <c r="BA3" s="51" t="s">
        <v>128</v>
      </c>
      <c r="BB3" s="51" t="s">
        <v>129</v>
      </c>
      <c r="BC3" s="54" t="s">
        <v>130</v>
      </c>
      <c r="BD3" s="51" t="s">
        <v>131</v>
      </c>
      <c r="BE3" s="51" t="s">
        <v>132</v>
      </c>
      <c r="BF3" s="51" t="s">
        <v>133</v>
      </c>
      <c r="BG3" s="51" t="s">
        <v>134</v>
      </c>
      <c r="BH3" s="51" t="s">
        <v>135</v>
      </c>
      <c r="BI3" s="51" t="s">
        <v>136</v>
      </c>
      <c r="BJ3" s="51" t="s">
        <v>137</v>
      </c>
      <c r="BK3" s="51" t="s">
        <v>138</v>
      </c>
      <c r="BL3" s="52" t="s">
        <v>139</v>
      </c>
    </row>
    <row r="4" spans="1:64" ht="12" customHeight="1" thickBot="1">
      <c r="A4" s="50" t="s">
        <v>143</v>
      </c>
      <c r="B4" s="51">
        <v>350</v>
      </c>
      <c r="C4" s="51">
        <v>375</v>
      </c>
      <c r="D4" s="51">
        <v>590</v>
      </c>
      <c r="E4" s="51">
        <v>310</v>
      </c>
      <c r="F4" s="51">
        <v>265</v>
      </c>
      <c r="G4" s="51">
        <v>330</v>
      </c>
      <c r="H4" s="51">
        <v>290</v>
      </c>
      <c r="I4" s="51">
        <v>300</v>
      </c>
      <c r="J4" s="51">
        <v>310</v>
      </c>
      <c r="K4" s="51">
        <v>305</v>
      </c>
      <c r="L4" s="51">
        <v>310</v>
      </c>
      <c r="M4" s="52">
        <v>310</v>
      </c>
      <c r="P4" s="58" t="s">
        <v>144</v>
      </c>
      <c r="Q4" s="59">
        <f t="shared" ref="Q4:AB4" si="0">AC4*$P$9</f>
        <v>440.00000000000006</v>
      </c>
      <c r="R4" s="59">
        <f t="shared" si="0"/>
        <v>451.00000000000006</v>
      </c>
      <c r="S4" s="59">
        <f t="shared" si="0"/>
        <v>737.00000000000011</v>
      </c>
      <c r="T4" s="59">
        <f t="shared" si="0"/>
        <v>346.5</v>
      </c>
      <c r="U4" s="59">
        <f t="shared" si="0"/>
        <v>297</v>
      </c>
      <c r="V4" s="59">
        <f t="shared" si="0"/>
        <v>374.00000000000006</v>
      </c>
      <c r="W4" s="59">
        <f t="shared" si="0"/>
        <v>330</v>
      </c>
      <c r="X4" s="59">
        <f t="shared" si="0"/>
        <v>319</v>
      </c>
      <c r="Y4" s="59">
        <f t="shared" si="0"/>
        <v>330</v>
      </c>
      <c r="Z4" s="59">
        <f t="shared" si="0"/>
        <v>335.5</v>
      </c>
      <c r="AA4" s="59">
        <f t="shared" si="0"/>
        <v>341</v>
      </c>
      <c r="AB4" s="59">
        <f t="shared" si="0"/>
        <v>346.5</v>
      </c>
      <c r="AC4" s="59">
        <f t="shared" ref="AC4:AN4" si="1">B3</f>
        <v>400</v>
      </c>
      <c r="AD4" s="60">
        <f t="shared" si="1"/>
        <v>410</v>
      </c>
      <c r="AE4" s="60">
        <f t="shared" si="1"/>
        <v>670</v>
      </c>
      <c r="AF4" s="60">
        <f t="shared" si="1"/>
        <v>315</v>
      </c>
      <c r="AG4" s="60">
        <f t="shared" si="1"/>
        <v>270</v>
      </c>
      <c r="AH4" s="60">
        <f t="shared" si="1"/>
        <v>340</v>
      </c>
      <c r="AI4" s="60">
        <f t="shared" si="1"/>
        <v>300</v>
      </c>
      <c r="AJ4" s="60">
        <f t="shared" si="1"/>
        <v>290</v>
      </c>
      <c r="AK4" s="60">
        <f t="shared" si="1"/>
        <v>300</v>
      </c>
      <c r="AL4" s="60">
        <f t="shared" si="1"/>
        <v>305</v>
      </c>
      <c r="AM4" s="60">
        <f t="shared" si="1"/>
        <v>310</v>
      </c>
      <c r="AN4" s="60">
        <f t="shared" si="1"/>
        <v>315</v>
      </c>
      <c r="AO4" s="60">
        <f t="shared" ref="AO4:AZ4" si="2">B4</f>
        <v>350</v>
      </c>
      <c r="AP4" s="59">
        <f t="shared" si="2"/>
        <v>375</v>
      </c>
      <c r="AQ4" s="60">
        <f t="shared" si="2"/>
        <v>590</v>
      </c>
      <c r="AR4" s="60">
        <f t="shared" si="2"/>
        <v>310</v>
      </c>
      <c r="AS4" s="60">
        <f t="shared" si="2"/>
        <v>265</v>
      </c>
      <c r="AT4" s="60">
        <f t="shared" si="2"/>
        <v>330</v>
      </c>
      <c r="AU4" s="60">
        <f t="shared" si="2"/>
        <v>290</v>
      </c>
      <c r="AV4" s="60">
        <f t="shared" si="2"/>
        <v>300</v>
      </c>
      <c r="AW4" s="60">
        <f t="shared" si="2"/>
        <v>310</v>
      </c>
      <c r="AX4" s="60">
        <f t="shared" si="2"/>
        <v>305</v>
      </c>
      <c r="AY4" s="60">
        <f t="shared" si="2"/>
        <v>310</v>
      </c>
      <c r="AZ4" s="60">
        <f t="shared" si="2"/>
        <v>310</v>
      </c>
      <c r="BA4" s="60">
        <f t="shared" ref="BA4:BL4" si="3">B5</f>
        <v>330</v>
      </c>
      <c r="BB4" s="60">
        <f t="shared" si="3"/>
        <v>355</v>
      </c>
      <c r="BC4" s="59">
        <f t="shared" si="3"/>
        <v>580</v>
      </c>
      <c r="BD4" s="60">
        <f t="shared" si="3"/>
        <v>310</v>
      </c>
      <c r="BE4" s="60">
        <f t="shared" si="3"/>
        <v>260</v>
      </c>
      <c r="BF4" s="60">
        <f t="shared" si="3"/>
        <v>320</v>
      </c>
      <c r="BG4" s="60">
        <f t="shared" si="3"/>
        <v>280</v>
      </c>
      <c r="BH4" s="60">
        <f t="shared" si="3"/>
        <v>270</v>
      </c>
      <c r="BI4" s="60">
        <f t="shared" si="3"/>
        <v>265</v>
      </c>
      <c r="BJ4" s="60">
        <f t="shared" si="3"/>
        <v>260</v>
      </c>
      <c r="BK4" s="60">
        <f t="shared" si="3"/>
        <v>265</v>
      </c>
      <c r="BL4" s="61">
        <f t="shared" si="3"/>
        <v>270</v>
      </c>
    </row>
    <row r="5" spans="1:64" ht="12" customHeight="1" thickBot="1">
      <c r="A5" s="58" t="s">
        <v>145</v>
      </c>
      <c r="B5" s="60">
        <v>330</v>
      </c>
      <c r="C5" s="60">
        <v>355</v>
      </c>
      <c r="D5" s="60">
        <v>580</v>
      </c>
      <c r="E5" s="60">
        <v>310</v>
      </c>
      <c r="F5" s="60">
        <v>260</v>
      </c>
      <c r="G5" s="60">
        <v>320</v>
      </c>
      <c r="H5" s="60">
        <v>280</v>
      </c>
      <c r="I5" s="60">
        <v>270</v>
      </c>
      <c r="J5" s="60">
        <v>265</v>
      </c>
      <c r="K5" s="60">
        <v>260</v>
      </c>
      <c r="L5" s="60">
        <v>265</v>
      </c>
      <c r="M5" s="61">
        <v>270</v>
      </c>
      <c r="P5" s="62" t="s">
        <v>146</v>
      </c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4"/>
      <c r="AC5" s="64">
        <f t="shared" ref="AC5:AN5" si="4">SUM(Q4:AB4)</f>
        <v>4647.5</v>
      </c>
      <c r="AD5" s="64">
        <f t="shared" si="4"/>
        <v>4607.5</v>
      </c>
      <c r="AE5" s="64">
        <f t="shared" si="4"/>
        <v>4566.5</v>
      </c>
      <c r="AF5" s="64">
        <f t="shared" si="4"/>
        <v>4499.5</v>
      </c>
      <c r="AG5" s="64">
        <f t="shared" si="4"/>
        <v>4468</v>
      </c>
      <c r="AH5" s="64">
        <f t="shared" si="4"/>
        <v>4441</v>
      </c>
      <c r="AI5" s="64">
        <f t="shared" si="4"/>
        <v>4407</v>
      </c>
      <c r="AJ5" s="64">
        <f t="shared" si="4"/>
        <v>4377</v>
      </c>
      <c r="AK5" s="64">
        <f t="shared" si="4"/>
        <v>4348</v>
      </c>
      <c r="AL5" s="64">
        <f t="shared" si="4"/>
        <v>4318</v>
      </c>
      <c r="AM5" s="64">
        <f t="shared" si="4"/>
        <v>4287.5</v>
      </c>
      <c r="AN5" s="64">
        <f t="shared" si="4"/>
        <v>4256.5</v>
      </c>
      <c r="AO5" s="64">
        <f t="shared" ref="AO5:BL5" si="5">SUM(AC4:AN4)</f>
        <v>4225</v>
      </c>
      <c r="AP5" s="63">
        <f t="shared" si="5"/>
        <v>4175</v>
      </c>
      <c r="AQ5" s="64">
        <f t="shared" si="5"/>
        <v>4140</v>
      </c>
      <c r="AR5" s="64">
        <f t="shared" si="5"/>
        <v>4060</v>
      </c>
      <c r="AS5" s="64">
        <f t="shared" si="5"/>
        <v>4055</v>
      </c>
      <c r="AT5" s="64">
        <f t="shared" si="5"/>
        <v>4050</v>
      </c>
      <c r="AU5" s="64">
        <f t="shared" si="5"/>
        <v>4040</v>
      </c>
      <c r="AV5" s="64">
        <f t="shared" si="5"/>
        <v>4030</v>
      </c>
      <c r="AW5" s="64">
        <f t="shared" si="5"/>
        <v>4040</v>
      </c>
      <c r="AX5" s="64">
        <f t="shared" si="5"/>
        <v>4050</v>
      </c>
      <c r="AY5" s="64">
        <f t="shared" si="5"/>
        <v>4050</v>
      </c>
      <c r="AZ5" s="64">
        <f t="shared" si="5"/>
        <v>4050</v>
      </c>
      <c r="BA5" s="64">
        <f t="shared" si="5"/>
        <v>4045</v>
      </c>
      <c r="BB5" s="64">
        <f t="shared" si="5"/>
        <v>4025</v>
      </c>
      <c r="BC5" s="63">
        <f t="shared" si="5"/>
        <v>4005</v>
      </c>
      <c r="BD5" s="64">
        <f t="shared" si="5"/>
        <v>3995</v>
      </c>
      <c r="BE5" s="64">
        <f t="shared" si="5"/>
        <v>3995</v>
      </c>
      <c r="BF5" s="64">
        <f t="shared" si="5"/>
        <v>3990</v>
      </c>
      <c r="BG5" s="64">
        <f t="shared" si="5"/>
        <v>3980</v>
      </c>
      <c r="BH5" s="64">
        <f t="shared" si="5"/>
        <v>3970</v>
      </c>
      <c r="BI5" s="64">
        <f t="shared" si="5"/>
        <v>3940</v>
      </c>
      <c r="BJ5" s="64">
        <f t="shared" si="5"/>
        <v>3895</v>
      </c>
      <c r="BK5" s="64">
        <f t="shared" si="5"/>
        <v>3850</v>
      </c>
      <c r="BL5" s="65">
        <f t="shared" si="5"/>
        <v>3805</v>
      </c>
    </row>
    <row r="6" spans="1:64" ht="12" customHeight="1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  <c r="P6" s="66" t="s">
        <v>147</v>
      </c>
      <c r="Q6" s="67">
        <f>AC6/$P$9</f>
        <v>0.40909090909090906</v>
      </c>
      <c r="R6" s="67">
        <f t="shared" ref="R6:AB6" si="6">AD6/$P$9</f>
        <v>0.38181818181818178</v>
      </c>
      <c r="S6" s="67">
        <f t="shared" si="6"/>
        <v>0.35454545454545455</v>
      </c>
      <c r="T6" s="67">
        <f t="shared" si="6"/>
        <v>0.3454545454545454</v>
      </c>
      <c r="U6" s="67">
        <f t="shared" si="6"/>
        <v>0.39999999999999997</v>
      </c>
      <c r="V6" s="67">
        <f t="shared" si="6"/>
        <v>0.40454545454545454</v>
      </c>
      <c r="W6" s="67">
        <f t="shared" si="6"/>
        <v>0.40909090909090906</v>
      </c>
      <c r="X6" s="67">
        <f t="shared" si="6"/>
        <v>0.39999999999999997</v>
      </c>
      <c r="Y6" s="67">
        <f t="shared" si="6"/>
        <v>0.37272727272727268</v>
      </c>
      <c r="Z6" s="67">
        <f t="shared" si="6"/>
        <v>0.3454545454545454</v>
      </c>
      <c r="AA6" s="67">
        <f t="shared" si="6"/>
        <v>0.39999999999999997</v>
      </c>
      <c r="AB6" s="67">
        <f t="shared" si="6"/>
        <v>0.40454545454545454</v>
      </c>
      <c r="AC6" s="67">
        <f t="shared" ref="AC6:AN6" si="7">B7</f>
        <v>0.45</v>
      </c>
      <c r="AD6" s="67">
        <f t="shared" si="7"/>
        <v>0.42</v>
      </c>
      <c r="AE6" s="67">
        <f t="shared" si="7"/>
        <v>0.39</v>
      </c>
      <c r="AF6" s="67">
        <f t="shared" si="7"/>
        <v>0.38</v>
      </c>
      <c r="AG6" s="67">
        <f t="shared" si="7"/>
        <v>0.44</v>
      </c>
      <c r="AH6" s="67">
        <f t="shared" si="7"/>
        <v>0.44500000000000001</v>
      </c>
      <c r="AI6" s="67">
        <f t="shared" si="7"/>
        <v>0.45</v>
      </c>
      <c r="AJ6" s="67">
        <f t="shared" si="7"/>
        <v>0.44</v>
      </c>
      <c r="AK6" s="67">
        <f t="shared" si="7"/>
        <v>0.41</v>
      </c>
      <c r="AL6" s="67">
        <f t="shared" si="7"/>
        <v>0.38</v>
      </c>
      <c r="AM6" s="67">
        <f t="shared" si="7"/>
        <v>0.44</v>
      </c>
      <c r="AN6" s="67">
        <f t="shared" si="7"/>
        <v>0.44500000000000001</v>
      </c>
      <c r="AO6" s="67">
        <f t="shared" ref="AO6:AZ6" si="8">B8</f>
        <v>0.45500000000000002</v>
      </c>
      <c r="AP6" s="67">
        <f t="shared" si="8"/>
        <v>0.44</v>
      </c>
      <c r="AQ6" s="67">
        <f t="shared" si="8"/>
        <v>0.41</v>
      </c>
      <c r="AR6" s="67">
        <f t="shared" si="8"/>
        <v>0.4</v>
      </c>
      <c r="AS6" s="67">
        <f t="shared" si="8"/>
        <v>0.41</v>
      </c>
      <c r="AT6" s="67">
        <f t="shared" si="8"/>
        <v>0.435</v>
      </c>
      <c r="AU6" s="67">
        <f t="shared" si="8"/>
        <v>0.46</v>
      </c>
      <c r="AV6" s="67">
        <f t="shared" si="8"/>
        <v>0.44500000000000001</v>
      </c>
      <c r="AW6" s="67">
        <f t="shared" si="8"/>
        <v>0.42</v>
      </c>
      <c r="AX6" s="67">
        <f t="shared" si="8"/>
        <v>0.39</v>
      </c>
      <c r="AY6" s="67">
        <f t="shared" si="8"/>
        <v>0.38</v>
      </c>
      <c r="AZ6" s="67">
        <f t="shared" si="8"/>
        <v>0.42</v>
      </c>
      <c r="BA6" s="67">
        <f t="shared" ref="BA6:BL6" si="9">B9</f>
        <v>0.46500000000000002</v>
      </c>
      <c r="BB6" s="67">
        <f t="shared" si="9"/>
        <v>0.44</v>
      </c>
      <c r="BC6" s="67">
        <f t="shared" si="9"/>
        <v>0.42</v>
      </c>
      <c r="BD6" s="67">
        <f t="shared" si="9"/>
        <v>0.41</v>
      </c>
      <c r="BE6" s="67">
        <f t="shared" si="9"/>
        <v>0.42</v>
      </c>
      <c r="BF6" s="67">
        <f t="shared" si="9"/>
        <v>0.41</v>
      </c>
      <c r="BG6" s="67">
        <f t="shared" si="9"/>
        <v>0.45</v>
      </c>
      <c r="BH6" s="67">
        <f t="shared" si="9"/>
        <v>0.44</v>
      </c>
      <c r="BI6" s="67">
        <f t="shared" si="9"/>
        <v>0.48</v>
      </c>
      <c r="BJ6" s="67">
        <f t="shared" si="9"/>
        <v>0.41</v>
      </c>
      <c r="BK6" s="67">
        <f t="shared" si="9"/>
        <v>0.37</v>
      </c>
      <c r="BL6" s="68">
        <f t="shared" si="9"/>
        <v>0.45</v>
      </c>
    </row>
    <row r="7" spans="1:64" ht="12" customHeight="1" thickBot="1">
      <c r="A7" s="50" t="s">
        <v>141</v>
      </c>
      <c r="B7" s="69">
        <v>0.45</v>
      </c>
      <c r="C7" s="69">
        <v>0.42</v>
      </c>
      <c r="D7" s="69">
        <v>0.39</v>
      </c>
      <c r="E7" s="69">
        <v>0.38</v>
      </c>
      <c r="F7" s="69">
        <v>0.44</v>
      </c>
      <c r="G7" s="69">
        <v>0.44500000000000001</v>
      </c>
      <c r="H7" s="69">
        <v>0.45</v>
      </c>
      <c r="I7" s="69">
        <v>0.44</v>
      </c>
      <c r="J7" s="69">
        <v>0.41</v>
      </c>
      <c r="K7" s="69">
        <v>0.38</v>
      </c>
      <c r="L7" s="69">
        <v>0.44</v>
      </c>
      <c r="M7" s="70">
        <v>0.44500000000000001</v>
      </c>
      <c r="P7" s="62" t="s">
        <v>148</v>
      </c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>
        <f>AVERAGE(Q6:AC6)</f>
        <v>0.39055944055944047</v>
      </c>
      <c r="AD7" s="71">
        <f t="shared" ref="AD7:BL7" si="10">AVERAGE(R6:AD6)</f>
        <v>0.39139860139860139</v>
      </c>
      <c r="AE7" s="71">
        <f t="shared" si="10"/>
        <v>0.39202797202797196</v>
      </c>
      <c r="AF7" s="71">
        <f t="shared" si="10"/>
        <v>0.39398601398601396</v>
      </c>
      <c r="AG7" s="71">
        <f t="shared" si="10"/>
        <v>0.40125874125874122</v>
      </c>
      <c r="AH7" s="71">
        <f t="shared" si="10"/>
        <v>0.4047202797202798</v>
      </c>
      <c r="AI7" s="71">
        <f t="shared" si="10"/>
        <v>0.40821678321678329</v>
      </c>
      <c r="AJ7" s="71">
        <f t="shared" si="10"/>
        <v>0.41059440559440569</v>
      </c>
      <c r="AK7" s="71">
        <f t="shared" si="10"/>
        <v>0.41136363636363643</v>
      </c>
      <c r="AL7" s="71">
        <f t="shared" si="10"/>
        <v>0.41192307692307695</v>
      </c>
      <c r="AM7" s="71">
        <f t="shared" si="10"/>
        <v>0.41919580419580427</v>
      </c>
      <c r="AN7" s="71">
        <f t="shared" si="10"/>
        <v>0.42265734265734267</v>
      </c>
      <c r="AO7" s="71">
        <f t="shared" si="10"/>
        <v>0.42653846153846159</v>
      </c>
      <c r="AP7" s="71">
        <f t="shared" si="10"/>
        <v>0.42576923076923084</v>
      </c>
      <c r="AQ7" s="71">
        <f t="shared" si="10"/>
        <v>0.42500000000000004</v>
      </c>
      <c r="AR7" s="71">
        <f t="shared" si="10"/>
        <v>0.42576923076923084</v>
      </c>
      <c r="AS7" s="71">
        <f t="shared" si="10"/>
        <v>0.42807692307692313</v>
      </c>
      <c r="AT7" s="71">
        <f t="shared" si="10"/>
        <v>0.42769230769230765</v>
      </c>
      <c r="AU7" s="71">
        <f t="shared" si="10"/>
        <v>0.42884615384615388</v>
      </c>
      <c r="AV7" s="71">
        <f t="shared" si="10"/>
        <v>0.42846153846153839</v>
      </c>
      <c r="AW7" s="71">
        <f t="shared" si="10"/>
        <v>0.42692307692307691</v>
      </c>
      <c r="AX7" s="71">
        <f t="shared" si="10"/>
        <v>0.42538461538461542</v>
      </c>
      <c r="AY7" s="71">
        <f t="shared" si="10"/>
        <v>0.42538461538461536</v>
      </c>
      <c r="AZ7" s="71">
        <f t="shared" si="10"/>
        <v>0.42384615384615382</v>
      </c>
      <c r="BA7" s="71">
        <f t="shared" si="10"/>
        <v>0.42538461538461536</v>
      </c>
      <c r="BB7" s="71">
        <f t="shared" si="10"/>
        <v>0.42423076923076919</v>
      </c>
      <c r="BC7" s="71">
        <f t="shared" si="10"/>
        <v>0.4226923076923077</v>
      </c>
      <c r="BD7" s="71">
        <f t="shared" si="10"/>
        <v>0.4226923076923077</v>
      </c>
      <c r="BE7" s="71">
        <f t="shared" si="10"/>
        <v>0.42423076923076919</v>
      </c>
      <c r="BF7" s="71">
        <f t="shared" si="10"/>
        <v>0.42423076923076919</v>
      </c>
      <c r="BG7" s="71">
        <f t="shared" si="10"/>
        <v>0.42538461538461536</v>
      </c>
      <c r="BH7" s="71">
        <f t="shared" si="10"/>
        <v>0.42384615384615387</v>
      </c>
      <c r="BI7" s="71">
        <f t="shared" si="10"/>
        <v>0.42653846153846153</v>
      </c>
      <c r="BJ7" s="71">
        <f t="shared" si="10"/>
        <v>0.42576923076923079</v>
      </c>
      <c r="BK7" s="71">
        <f t="shared" si="10"/>
        <v>0.42423076923076936</v>
      </c>
      <c r="BL7" s="72">
        <f t="shared" si="10"/>
        <v>0.42961538461538468</v>
      </c>
    </row>
    <row r="8" spans="1:64" ht="12" customHeight="1">
      <c r="A8" s="50" t="s">
        <v>143</v>
      </c>
      <c r="B8" s="69">
        <v>0.45500000000000002</v>
      </c>
      <c r="C8" s="69">
        <v>0.44</v>
      </c>
      <c r="D8" s="69">
        <v>0.41</v>
      </c>
      <c r="E8" s="69">
        <v>0.4</v>
      </c>
      <c r="F8" s="69">
        <v>0.41</v>
      </c>
      <c r="G8" s="69">
        <v>0.435</v>
      </c>
      <c r="H8" s="69">
        <v>0.46</v>
      </c>
      <c r="I8" s="69">
        <v>0.44500000000000001</v>
      </c>
      <c r="J8" s="69">
        <v>0.42</v>
      </c>
      <c r="K8" s="69">
        <v>0.39</v>
      </c>
      <c r="L8" s="69">
        <v>0.38</v>
      </c>
      <c r="M8" s="70">
        <v>0.42</v>
      </c>
      <c r="P8" s="48"/>
    </row>
    <row r="9" spans="1:64" ht="12" customHeight="1" thickBot="1">
      <c r="A9" s="58" t="s">
        <v>145</v>
      </c>
      <c r="B9" s="73">
        <v>0.46500000000000002</v>
      </c>
      <c r="C9" s="73">
        <v>0.44</v>
      </c>
      <c r="D9" s="73">
        <v>0.42</v>
      </c>
      <c r="E9" s="73">
        <v>0.41</v>
      </c>
      <c r="F9" s="73">
        <v>0.42</v>
      </c>
      <c r="G9" s="73">
        <v>0.41</v>
      </c>
      <c r="H9" s="73">
        <v>0.45</v>
      </c>
      <c r="I9" s="73">
        <v>0.44</v>
      </c>
      <c r="J9" s="73">
        <v>0.48</v>
      </c>
      <c r="K9" s="73">
        <v>0.41</v>
      </c>
      <c r="L9" s="73">
        <v>0.37</v>
      </c>
      <c r="M9" s="74">
        <v>0.45</v>
      </c>
      <c r="P9" s="75">
        <v>1.1000000000000001</v>
      </c>
    </row>
  </sheetData>
  <pageMargins left="0.7" right="0.7" top="0.78740157499999996" bottom="0.78740157499999996" header="0.3" footer="0.3"/>
  <pageSetup paperSize="9" orientation="portrait" horizontalDpi="300" verticalDpi="300" r:id="rId1"/>
  <headerFooter>
    <oddFooter>&amp;C&amp;7&amp;B&amp;"Arial"Document Classification: KPMG Confidential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opLeftCell="A12" zoomScale="70" zoomScaleNormal="70" workbookViewId="0">
      <selection activeCell="Q48" sqref="Q48"/>
    </sheetView>
  </sheetViews>
  <sheetFormatPr defaultColWidth="11.42578125" defaultRowHeight="14.25"/>
  <cols>
    <col min="1" max="16384" width="11.42578125" style="76"/>
  </cols>
  <sheetData>
    <row r="2" spans="1:8" ht="15">
      <c r="A2" s="82" t="s">
        <v>147</v>
      </c>
      <c r="B2" s="89" t="s">
        <v>179</v>
      </c>
      <c r="E2" s="82" t="s">
        <v>156</v>
      </c>
      <c r="F2" s="83" t="s">
        <v>5</v>
      </c>
      <c r="G2" s="84"/>
      <c r="H2" s="77"/>
    </row>
    <row r="3" spans="1:8">
      <c r="A3" s="78" t="s">
        <v>157</v>
      </c>
      <c r="B3" s="79">
        <v>25</v>
      </c>
      <c r="E3" s="78">
        <v>100</v>
      </c>
      <c r="F3" s="85">
        <v>0.5</v>
      </c>
      <c r="G3" s="85"/>
      <c r="H3" s="79"/>
    </row>
    <row r="4" spans="1:8">
      <c r="A4" s="78" t="s">
        <v>158</v>
      </c>
      <c r="B4" s="79">
        <v>35</v>
      </c>
      <c r="E4" s="78">
        <v>400</v>
      </c>
      <c r="F4" s="85">
        <v>1</v>
      </c>
      <c r="G4" s="85"/>
      <c r="H4" s="79"/>
    </row>
    <row r="5" spans="1:8">
      <c r="A5" s="78" t="s">
        <v>159</v>
      </c>
      <c r="B5" s="79">
        <v>90</v>
      </c>
      <c r="E5" s="78">
        <v>800</v>
      </c>
      <c r="F5" s="85"/>
      <c r="G5" s="85">
        <v>2</v>
      </c>
      <c r="H5" s="79"/>
    </row>
    <row r="6" spans="1:8">
      <c r="A6" s="78" t="s">
        <v>160</v>
      </c>
      <c r="B6" s="79">
        <v>400</v>
      </c>
      <c r="E6" s="78">
        <v>1000</v>
      </c>
      <c r="F6" s="85"/>
      <c r="G6" s="85">
        <v>2.5</v>
      </c>
      <c r="H6" s="79"/>
    </row>
    <row r="7" spans="1:8">
      <c r="A7" s="78" t="s">
        <v>161</v>
      </c>
      <c r="B7" s="79">
        <v>300</v>
      </c>
      <c r="E7" s="78">
        <v>1800</v>
      </c>
      <c r="F7" s="85">
        <v>3</v>
      </c>
      <c r="G7" s="85"/>
      <c r="H7" s="79"/>
    </row>
    <row r="8" spans="1:8">
      <c r="A8" s="80" t="s">
        <v>162</v>
      </c>
      <c r="B8" s="81">
        <v>40</v>
      </c>
      <c r="E8" s="78">
        <v>2000</v>
      </c>
      <c r="F8" s="85"/>
      <c r="G8" s="85"/>
      <c r="H8" s="79">
        <v>4.5</v>
      </c>
    </row>
    <row r="9" spans="1:8">
      <c r="E9" s="78">
        <v>2100</v>
      </c>
      <c r="F9" s="85">
        <v>5</v>
      </c>
      <c r="G9" s="85"/>
      <c r="H9" s="79"/>
    </row>
    <row r="10" spans="1:8">
      <c r="E10" s="78">
        <v>2200</v>
      </c>
      <c r="F10" s="85">
        <v>5.5</v>
      </c>
      <c r="G10" s="85"/>
      <c r="H10" s="79"/>
    </row>
    <row r="11" spans="1:8">
      <c r="E11" s="78">
        <v>2200</v>
      </c>
      <c r="F11" s="85">
        <v>5</v>
      </c>
      <c r="G11" s="85"/>
      <c r="H11" s="79"/>
    </row>
    <row r="12" spans="1:8">
      <c r="E12" s="78">
        <v>2300</v>
      </c>
      <c r="F12" s="85">
        <v>5.5</v>
      </c>
      <c r="G12" s="85"/>
      <c r="H12" s="79"/>
    </row>
    <row r="13" spans="1:8">
      <c r="E13" s="78">
        <v>2350</v>
      </c>
      <c r="F13" s="85">
        <v>6</v>
      </c>
      <c r="G13" s="85"/>
      <c r="H13" s="79"/>
    </row>
    <row r="14" spans="1:8">
      <c r="E14" s="78">
        <v>2350</v>
      </c>
      <c r="F14" s="85">
        <v>4</v>
      </c>
      <c r="G14" s="85"/>
      <c r="H14" s="79"/>
    </row>
    <row r="15" spans="1:8">
      <c r="E15" s="78">
        <v>2400</v>
      </c>
      <c r="F15" s="85">
        <v>5</v>
      </c>
      <c r="G15" s="85"/>
      <c r="H15" s="79"/>
    </row>
    <row r="16" spans="1:8">
      <c r="E16" s="78">
        <v>2800</v>
      </c>
      <c r="F16" s="85">
        <v>6</v>
      </c>
      <c r="G16" s="85"/>
      <c r="H16" s="79"/>
    </row>
    <row r="17" spans="5:8">
      <c r="E17" s="78">
        <v>2850</v>
      </c>
      <c r="F17" s="85">
        <v>5.5</v>
      </c>
      <c r="G17" s="85"/>
      <c r="H17" s="79"/>
    </row>
    <row r="18" spans="5:8">
      <c r="E18" s="78">
        <v>2850</v>
      </c>
      <c r="F18" s="85">
        <v>6.5</v>
      </c>
      <c r="G18" s="85"/>
      <c r="H18" s="79"/>
    </row>
    <row r="19" spans="5:8">
      <c r="E19" s="78">
        <v>3000</v>
      </c>
      <c r="F19" s="85">
        <v>8</v>
      </c>
      <c r="G19" s="85"/>
      <c r="H19" s="79"/>
    </row>
    <row r="20" spans="5:8">
      <c r="E20" s="78">
        <v>3100</v>
      </c>
      <c r="F20" s="85">
        <v>10</v>
      </c>
      <c r="G20" s="85"/>
      <c r="H20" s="79"/>
    </row>
    <row r="21" spans="5:8">
      <c r="E21" s="78">
        <v>3700</v>
      </c>
      <c r="F21" s="85">
        <v>7</v>
      </c>
      <c r="G21" s="85"/>
      <c r="H21" s="79"/>
    </row>
    <row r="22" spans="5:8">
      <c r="E22" s="78">
        <v>3750</v>
      </c>
      <c r="F22" s="85">
        <v>5</v>
      </c>
      <c r="G22" s="85"/>
      <c r="H22" s="79"/>
    </row>
    <row r="23" spans="5:8">
      <c r="E23" s="78">
        <v>4000</v>
      </c>
      <c r="F23" s="85">
        <v>7</v>
      </c>
      <c r="G23" s="85"/>
      <c r="H23" s="79"/>
    </row>
    <row r="24" spans="5:8">
      <c r="E24" s="78">
        <v>4200</v>
      </c>
      <c r="F24" s="85">
        <v>7.5</v>
      </c>
      <c r="G24" s="85"/>
      <c r="H24" s="79"/>
    </row>
    <row r="25" spans="5:8">
      <c r="E25" s="78">
        <v>5000</v>
      </c>
      <c r="F25" s="85">
        <v>9</v>
      </c>
      <c r="G25" s="85"/>
      <c r="H25" s="79"/>
    </row>
    <row r="26" spans="5:8">
      <c r="E26" s="78">
        <v>5900</v>
      </c>
      <c r="F26" s="85">
        <v>15</v>
      </c>
      <c r="G26" s="85"/>
      <c r="H26" s="79"/>
    </row>
    <row r="27" spans="5:8">
      <c r="E27" s="78">
        <v>6000</v>
      </c>
      <c r="F27" s="85">
        <v>18</v>
      </c>
      <c r="G27" s="85"/>
      <c r="H27" s="79"/>
    </row>
    <row r="28" spans="5:8">
      <c r="E28" s="78">
        <v>6800</v>
      </c>
      <c r="F28" s="85">
        <v>20</v>
      </c>
      <c r="G28" s="85"/>
      <c r="H28" s="79"/>
    </row>
    <row r="29" spans="5:8">
      <c r="E29" s="78">
        <v>7000</v>
      </c>
      <c r="F29" s="85">
        <v>28</v>
      </c>
      <c r="G29" s="85"/>
      <c r="H29" s="79"/>
    </row>
    <row r="30" spans="5:8">
      <c r="E30" s="80">
        <v>7100</v>
      </c>
      <c r="F30" s="86">
        <v>30</v>
      </c>
      <c r="G30" s="86"/>
      <c r="H30" s="81"/>
    </row>
  </sheetData>
  <pageMargins left="0.7" right="0.7" top="0.78740157499999996" bottom="0.78740157499999996" header="0.3" footer="0.3"/>
  <pageSetup paperSize="9" orientation="portrait" horizontalDpi="300" verticalDpi="300" r:id="rId1"/>
  <headerFooter>
    <oddFooter>&amp;C&amp;7&amp;B&amp;"Arial"Document Classification: KPMG Confidential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showGridLines="0" topLeftCell="A13" zoomScaleNormal="100" workbookViewId="0">
      <selection activeCell="L17" sqref="L17"/>
    </sheetView>
  </sheetViews>
  <sheetFormatPr defaultColWidth="9.140625" defaultRowHeight="14.25"/>
  <cols>
    <col min="1" max="1" width="23" style="108" customWidth="1"/>
    <col min="2" max="2" width="17.140625" style="108" customWidth="1"/>
    <col min="3" max="3" width="15.140625" style="108" customWidth="1"/>
    <col min="4" max="4" width="12.28515625" style="108" customWidth="1"/>
    <col min="5" max="5" width="13" style="108" customWidth="1"/>
    <col min="6" max="6" width="10.7109375" style="108" customWidth="1"/>
    <col min="7" max="7" width="10.5703125" style="108" customWidth="1"/>
    <col min="8" max="8" width="11.140625" style="108" customWidth="1"/>
    <col min="9" max="9" width="10.42578125" style="108" customWidth="1"/>
    <col min="10" max="10" width="13" style="108" customWidth="1"/>
    <col min="11" max="11" width="9.140625" style="108" customWidth="1"/>
    <col min="12" max="12" width="54.42578125" style="108" customWidth="1"/>
    <col min="13" max="13" width="11" style="108" bestFit="1" customWidth="1"/>
    <col min="14" max="16384" width="9.140625" style="108"/>
  </cols>
  <sheetData>
    <row r="1" spans="1:13" s="94" customFormat="1" ht="31.5" customHeight="1" thickTop="1" thickBot="1">
      <c r="A1" s="90" t="s">
        <v>180</v>
      </c>
      <c r="B1" s="90"/>
      <c r="C1" s="90"/>
      <c r="D1" s="91" t="s">
        <v>181</v>
      </c>
      <c r="E1" s="92"/>
      <c r="F1" s="92"/>
      <c r="G1" s="92"/>
      <c r="H1" s="92"/>
      <c r="I1" s="92"/>
      <c r="J1" s="92"/>
      <c r="K1" s="93"/>
    </row>
    <row r="2" spans="1:13" s="100" customFormat="1" ht="60.75" thickBot="1">
      <c r="A2" s="95" t="s">
        <v>182</v>
      </c>
      <c r="B2" s="96" t="s">
        <v>183</v>
      </c>
      <c r="C2" s="96" t="s">
        <v>184</v>
      </c>
      <c r="D2" s="97" t="s">
        <v>185</v>
      </c>
      <c r="E2" s="98" t="s">
        <v>186</v>
      </c>
      <c r="F2" s="98" t="s">
        <v>187</v>
      </c>
      <c r="G2" s="98" t="s">
        <v>188</v>
      </c>
      <c r="H2" s="98" t="s">
        <v>189</v>
      </c>
      <c r="I2" s="98" t="s">
        <v>190</v>
      </c>
      <c r="J2" s="98" t="s">
        <v>2</v>
      </c>
      <c r="K2" s="99" t="s">
        <v>191</v>
      </c>
    </row>
    <row r="3" spans="1:13" ht="30">
      <c r="A3" s="101" t="s">
        <v>192</v>
      </c>
      <c r="B3" s="102">
        <v>44.1</v>
      </c>
      <c r="C3" s="103"/>
      <c r="D3" s="104">
        <f>IF(OR(F3&lt;0,G3&lt;0),CHOOSE(K3,D2+E2-F2+G3,D2+E2-F3+G2,0,0),CHOOSE(K3,D2+E2+F2-G3,D2+E2+F3-G2,0,0))</f>
        <v>0</v>
      </c>
      <c r="E3" s="105">
        <f>B3</f>
        <v>44.1</v>
      </c>
      <c r="F3" s="105">
        <v>0</v>
      </c>
      <c r="G3" s="105">
        <v>0</v>
      </c>
      <c r="H3" s="105">
        <v>0</v>
      </c>
      <c r="I3" s="105">
        <f>IF(ISERROR(J2&gt;0),0,IF(J2&gt;0,IF(J3&lt;0,J2,0),0))</f>
        <v>0</v>
      </c>
      <c r="J3" s="105">
        <f>IF(ISERROR(IF(C3=0,IF(B3=J2,J2,J2+B3),C3+J2)),C3+B3,IF(C3=0,IF(B3=J2,J2,J2+B3),C3+J2))</f>
        <v>44.1</v>
      </c>
      <c r="K3" s="106">
        <f>IF(E3=0,IF(OR(H3 &lt;0,I3&gt;0),3,IF(J3&gt;0,1,2)),4)</f>
        <v>4</v>
      </c>
      <c r="L3" s="107" t="s">
        <v>193</v>
      </c>
    </row>
    <row r="4" spans="1:13">
      <c r="A4" s="109" t="s">
        <v>194</v>
      </c>
      <c r="B4" s="110"/>
      <c r="C4" s="111">
        <v>0.2</v>
      </c>
      <c r="D4" s="104">
        <f>B3</f>
        <v>44.1</v>
      </c>
      <c r="E4" s="105">
        <f t="shared" ref="E4:E10" si="0">B4</f>
        <v>0</v>
      </c>
      <c r="F4" s="105">
        <f t="shared" ref="F4:F10" si="1">CHOOSE(K4,IF(C4&gt;0,IF(H4&lt;0,C4+H4,C4),0),IF(C4&gt;0,IF(H4&lt;0,-(C4+H4),-C4),0),IF(H4&lt;0,J4,0),0)</f>
        <v>0.2</v>
      </c>
      <c r="G4" s="105">
        <f t="shared" ref="G4:G10" si="2">CHOOSE(K4,IF(C4&lt;0,IF(I4&gt;0,-C4-I4,-C4),0),IF(C4&lt;0,IF(I4&gt;0,C4+I4,C4),0),IF(I4&gt;0,J4,0),0)</f>
        <v>0</v>
      </c>
      <c r="H4" s="105">
        <f t="shared" ref="H4:H10" si="3">IF(ISERROR(J3&lt;0),0,IF(J3&lt;0,IF(J4&gt;0,J3,0),0))</f>
        <v>0</v>
      </c>
      <c r="I4" s="105">
        <f t="shared" ref="I4:I10" si="4">IF(ISERROR(J3&gt;0),0,IF(J3&gt;0,IF(J4&lt;0,J3,0),0))</f>
        <v>0</v>
      </c>
      <c r="J4" s="105">
        <f t="shared" ref="J4:J10" si="5">IF(ISERROR(IF(C4=0,IF(B4=J3,J3,J3+B4),C4+J3)),C4+B4,IF(C4=0,IF(B4=J3,J3,J3+B4),C4+J3))</f>
        <v>44.300000000000004</v>
      </c>
      <c r="K4" s="106">
        <f t="shared" ref="K4:K10" si="6">IF(E4=0,IF(OR(H4 &lt;0,I4&gt;0),3,IF(J4&gt;0,1,2)),4)</f>
        <v>1</v>
      </c>
    </row>
    <row r="5" spans="1:13" ht="28.5">
      <c r="A5" s="109" t="s">
        <v>195</v>
      </c>
      <c r="B5" s="110"/>
      <c r="C5" s="111">
        <v>0.5</v>
      </c>
      <c r="D5" s="104">
        <f t="shared" ref="D5:D10" si="7">IF(OR(F5&lt;0,G5&lt;0),CHOOSE(K5,D4+E4-F4+G5,D4+E4-F5+G4,0,0),CHOOSE(K5,D4+E4+F4-G5,D4+E4+F5-G4,0,0))</f>
        <v>44.300000000000004</v>
      </c>
      <c r="E5" s="105">
        <f t="shared" si="0"/>
        <v>0</v>
      </c>
      <c r="F5" s="105">
        <f t="shared" si="1"/>
        <v>0.5</v>
      </c>
      <c r="G5" s="105">
        <f t="shared" si="2"/>
        <v>0</v>
      </c>
      <c r="H5" s="105">
        <f t="shared" si="3"/>
        <v>0</v>
      </c>
      <c r="I5" s="105">
        <f t="shared" si="4"/>
        <v>0</v>
      </c>
      <c r="J5" s="105">
        <f t="shared" si="5"/>
        <v>44.800000000000004</v>
      </c>
      <c r="K5" s="106">
        <f t="shared" si="6"/>
        <v>1</v>
      </c>
    </row>
    <row r="6" spans="1:13">
      <c r="A6" s="109" t="s">
        <v>196</v>
      </c>
      <c r="B6" s="110"/>
      <c r="C6" s="111">
        <v>0.6</v>
      </c>
      <c r="D6" s="104">
        <f t="shared" si="7"/>
        <v>44.800000000000004</v>
      </c>
      <c r="E6" s="105">
        <f t="shared" si="0"/>
        <v>0</v>
      </c>
      <c r="F6" s="105">
        <f t="shared" si="1"/>
        <v>0.6</v>
      </c>
      <c r="G6" s="105">
        <f t="shared" si="2"/>
        <v>0</v>
      </c>
      <c r="H6" s="105">
        <f t="shared" si="3"/>
        <v>0</v>
      </c>
      <c r="I6" s="105">
        <f t="shared" si="4"/>
        <v>0</v>
      </c>
      <c r="J6" s="105">
        <f t="shared" si="5"/>
        <v>45.400000000000006</v>
      </c>
      <c r="K6" s="106">
        <f t="shared" si="6"/>
        <v>1</v>
      </c>
      <c r="M6" s="112">
        <f>20000/B3</f>
        <v>453.51473922902494</v>
      </c>
    </row>
    <row r="7" spans="1:13">
      <c r="A7" s="109" t="s">
        <v>197</v>
      </c>
      <c r="B7" s="111"/>
      <c r="C7" s="111">
        <v>-0.3</v>
      </c>
      <c r="D7" s="104">
        <f t="shared" si="7"/>
        <v>45.100000000000009</v>
      </c>
      <c r="E7" s="105">
        <f t="shared" si="0"/>
        <v>0</v>
      </c>
      <c r="F7" s="105">
        <f t="shared" si="1"/>
        <v>0</v>
      </c>
      <c r="G7" s="105">
        <f t="shared" si="2"/>
        <v>0.3</v>
      </c>
      <c r="H7" s="105">
        <f t="shared" si="3"/>
        <v>0</v>
      </c>
      <c r="I7" s="105">
        <f t="shared" si="4"/>
        <v>0</v>
      </c>
      <c r="J7" s="105">
        <f t="shared" si="5"/>
        <v>45.100000000000009</v>
      </c>
      <c r="K7" s="106">
        <f t="shared" si="6"/>
        <v>1</v>
      </c>
      <c r="M7" s="112"/>
    </row>
    <row r="8" spans="1:13">
      <c r="A8" s="109" t="s">
        <v>198</v>
      </c>
      <c r="B8" s="111"/>
      <c r="C8" s="111">
        <v>-0.3</v>
      </c>
      <c r="D8" s="104">
        <f t="shared" si="7"/>
        <v>44.800000000000011</v>
      </c>
      <c r="E8" s="105">
        <f t="shared" si="0"/>
        <v>0</v>
      </c>
      <c r="F8" s="105">
        <f t="shared" si="1"/>
        <v>0</v>
      </c>
      <c r="G8" s="105">
        <f t="shared" si="2"/>
        <v>0.3</v>
      </c>
      <c r="H8" s="105">
        <f t="shared" si="3"/>
        <v>0</v>
      </c>
      <c r="I8" s="105">
        <f t="shared" si="4"/>
        <v>0</v>
      </c>
      <c r="J8" s="105">
        <f t="shared" si="5"/>
        <v>44.800000000000011</v>
      </c>
      <c r="K8" s="106">
        <f t="shared" si="6"/>
        <v>1</v>
      </c>
      <c r="M8" s="108" t="e">
        <f>120000/B8</f>
        <v>#DIV/0!</v>
      </c>
    </row>
    <row r="9" spans="1:13">
      <c r="A9" s="109" t="s">
        <v>1</v>
      </c>
      <c r="B9" s="110"/>
      <c r="C9" s="111">
        <v>0.1</v>
      </c>
      <c r="D9" s="104">
        <f>IF(OR(F9&lt;0,G9&lt;0),CHOOSE(K9,D8+E8-F8+G9,D8+E8-F9+G8,0,0),CHOOSE(K9,D8+E8+F8-G9,D8+E8+F9-G8,0,0))</f>
        <v>44.800000000000011</v>
      </c>
      <c r="E9" s="105">
        <f t="shared" si="0"/>
        <v>0</v>
      </c>
      <c r="F9" s="105">
        <f t="shared" si="1"/>
        <v>0.1</v>
      </c>
      <c r="G9" s="105">
        <f t="shared" si="2"/>
        <v>0</v>
      </c>
      <c r="H9" s="105">
        <f>IF(ISERROR(J8&lt;0),0,IF(J8&lt;0,IF(J9&gt;0,J8,0),0))</f>
        <v>0</v>
      </c>
      <c r="I9" s="105">
        <f>IF(ISERROR(J8&gt;0),0,IF(J8&gt;0,IF(J9&lt;0,J8,0),0))</f>
        <v>0</v>
      </c>
      <c r="J9" s="105">
        <f>IF(ISERROR(IF(C9=0,IF(B9=J8,J8,J8+B9),C9+J8)),C9+B9,IF(C9=0,IF(B9=J8,J8,J8+B9),C9+J8))</f>
        <v>44.900000000000013</v>
      </c>
      <c r="K9" s="106">
        <f t="shared" si="6"/>
        <v>1</v>
      </c>
      <c r="M9" s="113" t="e">
        <f>#REF!</f>
        <v>#REF!</v>
      </c>
    </row>
    <row r="10" spans="1:13" ht="42.75">
      <c r="A10" s="109" t="s">
        <v>199</v>
      </c>
      <c r="B10" s="110">
        <f>SUM(B3:C9)</f>
        <v>44.900000000000013</v>
      </c>
      <c r="C10" s="111"/>
      <c r="D10" s="104">
        <f t="shared" si="7"/>
        <v>0</v>
      </c>
      <c r="E10" s="105">
        <f t="shared" si="0"/>
        <v>44.900000000000013</v>
      </c>
      <c r="F10" s="105">
        <f t="shared" si="1"/>
        <v>0</v>
      </c>
      <c r="G10" s="105">
        <f t="shared" si="2"/>
        <v>0</v>
      </c>
      <c r="H10" s="105">
        <f t="shared" si="3"/>
        <v>0</v>
      </c>
      <c r="I10" s="105">
        <f t="shared" si="4"/>
        <v>0</v>
      </c>
      <c r="J10" s="105">
        <f t="shared" si="5"/>
        <v>44.900000000000013</v>
      </c>
      <c r="K10" s="106">
        <f t="shared" si="6"/>
        <v>4</v>
      </c>
      <c r="M10" s="108">
        <v>273300</v>
      </c>
    </row>
    <row r="12" spans="1:13" ht="18">
      <c r="A12" s="114" t="s">
        <v>200</v>
      </c>
    </row>
  </sheetData>
  <pageMargins left="0.78740157499999996" right="0.78740157499999996" top="0.984251969" bottom="0.984251969" header="0.5" footer="0.5"/>
  <pageSetup paperSize="9" orientation="portrait" r:id="rId1"/>
  <headerFooter alignWithMargins="0">
    <oddFooter>&amp;C&amp;7&amp;B&amp;"Arial"Document Classification: KPMG Confidential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KPMGTRContentDashboard" ma:contentTypeID="0x010100185127AA4F913A40B1E8CCAB1E0ED58A004370B719DCC6064499B5AB442FB6D0E1" ma:contentTypeVersion="20" ma:contentTypeDescription="" ma:contentTypeScope="" ma:versionID="17020e114be68db4fa4a7b761125d88f">
  <xsd:schema xmlns:xsd="http://www.w3.org/2001/XMLSchema" xmlns:xs="http://www.w3.org/2001/XMLSchema" xmlns:p="http://schemas.microsoft.com/office/2006/metadata/properties" xmlns:ns2="9b80046e-e354-4b0a-98ae-528263b4c960" xmlns:ns3="a998b651-1142-4366-a4c4-000ee70b99a8" xmlns:ns4="http://schemas.microsoft.com/sharepoint/v4" targetNamespace="http://schemas.microsoft.com/office/2006/metadata/properties" ma:root="true" ma:fieldsID="7c435964e5e2d15cecd6a2a4301fa3e5" ns2:_="" ns3:_="" ns4:_="">
    <xsd:import namespace="9b80046e-e354-4b0a-98ae-528263b4c960"/>
    <xsd:import namespace="a998b651-1142-4366-a4c4-000ee70b99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n7fcfc7ff88c47269e09795cd7cf84b6" minOccurs="0"/>
                <xsd:element ref="ns2:g1453b5b049a4803993d8f9bcab5e463" minOccurs="0"/>
                <xsd:element ref="ns2:m78c120f90744e07a4b605e785dfd0d0" minOccurs="0"/>
                <xsd:element ref="ns2:a5fed2dedcd64cc29b078e5baee5a2ab" minOccurs="0"/>
                <xsd:element ref="ns2:pd15040261914bbebb9af7013e73a19b" minOccurs="0"/>
                <xsd:element ref="ns3:TaxCatchAll" minOccurs="0"/>
                <xsd:element ref="ns2:m40374d894c64e28aa91d8cff7f6bd3e" minOccurs="0"/>
                <xsd:element ref="ns3:TaxCatchAllLabel" minOccurs="0"/>
                <xsd:element ref="ns2:h02503a76cd648a7a251ba5146ce5bb6" minOccurs="0"/>
                <xsd:element ref="ns4:IconOverlay" minOccurs="0"/>
                <xsd:element ref="ns2:KPMGTROrder" minOccurs="0"/>
                <xsd:element ref="ns2:KPMGTRSprache" minOccurs="0"/>
                <xsd:element ref="ns2:KPMGTRKeywords" minOccurs="0"/>
                <xsd:element ref="ns2:KPMGTR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0046e-e354-4b0a-98ae-528263b4c960" elementFormDefault="qualified">
    <xsd:import namespace="http://schemas.microsoft.com/office/2006/documentManagement/types"/>
    <xsd:import namespace="http://schemas.microsoft.com/office/infopath/2007/PartnerControls"/>
    <xsd:element name="n7fcfc7ff88c47269e09795cd7cf84b6" ma:index="11" nillable="true" ma:taxonomy="true" ma:internalName="n7fcfc7ff88c47269e09795cd7cf84b6" ma:taxonomyFieldName="KPMGTRPhase" ma:displayName="Phase" ma:default="" ma:fieldId="{77fcfc7f-f88c-4726-9e09-795cd7cf84b6}" ma:taxonomyMulti="true" ma:sspId="133bfdf5-63a6-4473-8459-1eb2ef741a98" ma:termSetId="eed1ba8d-c33d-41f5-b459-5d9a336745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1453b5b049a4803993d8f9bcab5e463" ma:index="14" nillable="true" ma:taxonomy="true" ma:internalName="g1453b5b049a4803993d8f9bcab5e463" ma:taxonomyFieldName="KPMGTRSektor" ma:displayName="Sektor" ma:default="" ma:fieldId="{01453b5b-049a-4803-993d-8f9bcab5e463}" ma:taxonomyMulti="true" ma:sspId="133bfdf5-63a6-4473-8459-1eb2ef741a98" ma:termSetId="2f02763c-4e4b-47a4-8530-786781cbc62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78c120f90744e07a4b605e785dfd0d0" ma:index="15" nillable="true" ma:taxonomy="true" ma:internalName="m78c120f90744e07a4b605e785dfd0d0" ma:taxonomyFieldName="KPMGTRContentType" ma:displayName="Content Type" ma:default="" ma:fieldId="{678c120f-9074-4e07-a4b6-05e785dfd0d0}" ma:sspId="133bfdf5-63a6-4473-8459-1eb2ef741a98" ma:termSetId="f4e2f098-2ac5-424f-9f51-a4114d930c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5fed2dedcd64cc29b078e5baee5a2ab" ma:index="16" nillable="true" ma:taxonomy="true" ma:internalName="a5fed2dedcd64cc29b078e5baee5a2ab" ma:taxonomyFieldName="KPMGTRTopic" ma:displayName="Topic" ma:default="" ma:fieldId="{a5fed2de-dcd6-4cc2-9b07-8e5baee5a2ab}" ma:taxonomyMulti="true" ma:sspId="133bfdf5-63a6-4473-8459-1eb2ef741a98" ma:termSetId="3bc0116d-9b22-404d-9e03-6d450023375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d15040261914bbebb9af7013e73a19b" ma:index="18" nillable="true" ma:taxonomy="true" ma:internalName="pd15040261914bbebb9af7013e73a19b" ma:taxonomyFieldName="KPMGTRProgramm" ma:displayName="Programm" ma:default="" ma:fieldId="{9d150402-6191-4bbe-bb9a-f7013e73a19b}" ma:taxonomyMulti="true" ma:sspId="133bfdf5-63a6-4473-8459-1eb2ef741a98" ma:termSetId="2f8ee683-40f2-4e73-8314-ccaddedd141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40374d894c64e28aa91d8cff7f6bd3e" ma:index="20" nillable="true" ma:taxonomy="true" ma:internalName="m40374d894c64e28aa91d8cff7f6bd3e" ma:taxonomyFieldName="KPMGTRService" ma:displayName="Service" ma:default="" ma:fieldId="{640374d8-94c6-4e28-aa91-d8cff7f6bd3e}" ma:taxonomyMulti="true" ma:sspId="133bfdf5-63a6-4473-8459-1eb2ef741a98" ma:termSetId="f79f73da-350d-4959-a3d9-e1cee48dbc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02503a76cd648a7a251ba5146ce5bb6" ma:index="22" nillable="true" ma:taxonomy="true" ma:internalName="h02503a76cd648a7a251ba5146ce5bb6" ma:taxonomyFieldName="KPMGTRServiceLine" ma:displayName="Service Line" ma:default="" ma:fieldId="{102503a7-6cd6-48a7-a251-ba5146ce5bb6}" ma:taxonomyMulti="true" ma:sspId="133bfdf5-63a6-4473-8459-1eb2ef741a98" ma:termSetId="8cf41176-aa90-49f5-a17d-ebb8eaf2e4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PMGTROrder" ma:index="25" nillable="true" ma:displayName="Sortierung" ma:internalName="KPMGTROrder">
      <xsd:simpleType>
        <xsd:restriction base="dms:Text">
          <xsd:maxLength value="255"/>
        </xsd:restriction>
      </xsd:simpleType>
    </xsd:element>
    <xsd:element name="KPMGTRSprache" ma:index="26" nillable="true" ma:displayName="Sprache" ma:default="Deutsch" ma:format="Dropdown" ma:internalName="KPMGTRSprache" ma:readOnly="false">
      <xsd:simpleType>
        <xsd:restriction base="dms:Choice">
          <xsd:enumeration value="Deutsch"/>
          <xsd:enumeration value="Englisch"/>
        </xsd:restriction>
      </xsd:simpleType>
    </xsd:element>
    <xsd:element name="KPMGTRKeywords" ma:index="27" nillable="true" ma:displayName="Keywords" ma:internalName="KPMGTRKeywords" ma:readOnly="false">
      <xsd:simpleType>
        <xsd:restriction base="dms:Note">
          <xsd:maxLength value="255"/>
        </xsd:restriction>
      </xsd:simpleType>
    </xsd:element>
    <xsd:element name="KPMGTRAbstract" ma:index="28" nillable="true" ma:displayName="Abstract" ma:internalName="KPMGTRAbstract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8b651-1142-4366-a4c4-000ee70b99a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1aaa35c-e9e8-427e-8ae7-d0bc592a8628}" ma:internalName="TaxCatchAll" ma:showField="CatchAllData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1" nillable="true" ma:displayName="Taxonomy Catch All Column1" ma:hidden="true" ma:list="{91aaa35c-e9e8-427e-8ae7-d0bc592a8628}" ma:internalName="TaxCatchAllLabel" ma:readOnly="true" ma:showField="CatchAllDataLabel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7fcfc7ff88c47269e09795cd7cf84b6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Option Identification</TermName>
          <TermId xmlns="http://schemas.microsoft.com/office/infopath/2007/PartnerControls">649b4568-374c-48c1-9ea5-7304f4a41fb1</TermId>
        </TermInfo>
        <TermInfo xmlns="http://schemas.microsoft.com/office/infopath/2007/PartnerControls">
          <TermName xmlns="http://schemas.microsoft.com/office/infopath/2007/PartnerControls">Deal Execution</TermName>
          <TermId xmlns="http://schemas.microsoft.com/office/infopath/2007/PartnerControls">5dd92649-1c64-4c97-970a-df0a5a6fabc6</TermId>
        </TermInfo>
        <TermInfo xmlns="http://schemas.microsoft.com/office/infopath/2007/PartnerControls">
          <TermName xmlns="http://schemas.microsoft.com/office/infopath/2007/PartnerControls">Option Identification</TermName>
          <TermId xmlns="http://schemas.microsoft.com/office/infopath/2007/PartnerControls">b7a1b52b-af1e-44fc-9e30-e5cfd77e850f</TermId>
        </TermInfo>
        <TermInfo xmlns="http://schemas.microsoft.com/office/infopath/2007/PartnerControls">
          <TermName xmlns="http://schemas.microsoft.com/office/infopath/2007/PartnerControls">Transformation Strategy</TermName>
          <TermId xmlns="http://schemas.microsoft.com/office/infopath/2007/PartnerControls">3db67ae9-b776-4523-90df-6f514153a31b</TermId>
        </TermInfo>
        <TermInfo xmlns="http://schemas.microsoft.com/office/infopath/2007/PartnerControls">
          <TermName xmlns="http://schemas.microsoft.com/office/infopath/2007/PartnerControls">Financial Restructuring</TermName>
          <TermId xmlns="http://schemas.microsoft.com/office/infopath/2007/PartnerControls">e25c2339-e2b1-42d4-a631-8b4cd02f6fee</TermId>
        </TermInfo>
        <TermInfo xmlns="http://schemas.microsoft.com/office/infopath/2007/PartnerControls">
          <TermName xmlns="http://schemas.microsoft.com/office/infopath/2007/PartnerControls">Assessment of Capital Market Capability</TermName>
          <TermId xmlns="http://schemas.microsoft.com/office/infopath/2007/PartnerControls">c75cdf8c-dccc-4872-8846-36aa8c9a5b0c</TermId>
        </TermInfo>
        <TermInfo xmlns="http://schemas.microsoft.com/office/infopath/2007/PartnerControls">
          <TermName xmlns="http://schemas.microsoft.com/office/infopath/2007/PartnerControls">IPO Preparation</TermName>
          <TermId xmlns="http://schemas.microsoft.com/office/infopath/2007/PartnerControls">340e53a2-5847-4135-bcaa-1a31f0f9415f</TermId>
        </TermInfo>
        <TermInfo xmlns="http://schemas.microsoft.com/office/infopath/2007/PartnerControls">
          <TermName xmlns="http://schemas.microsoft.com/office/infopath/2007/PartnerControls">Strategic Positioning</TermName>
          <TermId xmlns="http://schemas.microsoft.com/office/infopath/2007/PartnerControls">b40c0259-a2be-47cc-8e8f-dc9e1d7fe208</TermId>
        </TermInfo>
        <TermInfo xmlns="http://schemas.microsoft.com/office/infopath/2007/PartnerControls">
          <TermName xmlns="http://schemas.microsoft.com/office/infopath/2007/PartnerControls">Investment Tactics ＆ Coordination</TermName>
          <TermId xmlns="http://schemas.microsoft.com/office/infopath/2007/PartnerControls">b382650d-bbed-4515-9ad5-f657ab729e68</TermId>
        </TermInfo>
        <TermInfo xmlns="http://schemas.microsoft.com/office/infopath/2007/PartnerControls">
          <TermName xmlns="http://schemas.microsoft.com/office/infopath/2007/PartnerControls">Deal Strategy</TermName>
          <TermId xmlns="http://schemas.microsoft.com/office/infopath/2007/PartnerControls">8cd620d7-6d95-450c-80f3-e6b255d43a36</TermId>
        </TermInfo>
        <TermInfo xmlns="http://schemas.microsoft.com/office/infopath/2007/PartnerControls">
          <TermName xmlns="http://schemas.microsoft.com/office/infopath/2007/PartnerControls">Evaluation</TermName>
          <TermId xmlns="http://schemas.microsoft.com/office/infopath/2007/PartnerControls">bd5926d3-5fdd-43f6-af78-e514358e8150</TermId>
        </TermInfo>
        <TermInfo xmlns="http://schemas.microsoft.com/office/infopath/2007/PartnerControls">
          <TermName xmlns="http://schemas.microsoft.com/office/infopath/2007/PartnerControls">Identifying the Deal</TermName>
          <TermId xmlns="http://schemas.microsoft.com/office/infopath/2007/PartnerControls">921e4b0b-82fa-47da-aabd-d2a68508048d</TermId>
        </TermInfo>
        <TermInfo xmlns="http://schemas.microsoft.com/office/infopath/2007/PartnerControls">
          <TermName xmlns="http://schemas.microsoft.com/office/infopath/2007/PartnerControls">Evaluating the Deal</TermName>
          <TermId xmlns="http://schemas.microsoft.com/office/infopath/2007/PartnerControls">811e74df-e0cc-4675-bde6-a143a333985a</TermId>
        </TermInfo>
        <TermInfo xmlns="http://schemas.microsoft.com/office/infopath/2007/PartnerControls">
          <TermName xmlns="http://schemas.microsoft.com/office/infopath/2007/PartnerControls">Negotiating the Deal</TermName>
          <TermId xmlns="http://schemas.microsoft.com/office/infopath/2007/PartnerControls">d01336c5-5c58-4cdd-a9ad-f5a4a07eabe0</TermId>
        </TermInfo>
        <TermInfo xmlns="http://schemas.microsoft.com/office/infopath/2007/PartnerControls">
          <TermName xmlns="http://schemas.microsoft.com/office/infopath/2007/PartnerControls">Creating Value</TermName>
          <TermId xmlns="http://schemas.microsoft.com/office/infopath/2007/PartnerControls">0f433fea-f35e-48b3-9aff-f0a55695af07</TermId>
        </TermInfo>
        <TermInfo xmlns="http://schemas.microsoft.com/office/infopath/2007/PartnerControls">
          <TermName xmlns="http://schemas.microsoft.com/office/infopath/2007/PartnerControls">Power Up</TermName>
          <TermId xmlns="http://schemas.microsoft.com/office/infopath/2007/PartnerControls">21bfb450-cfd0-4eab-bc74-7cbf7fe1ade5</TermId>
        </TermInfo>
        <TermInfo xmlns="http://schemas.microsoft.com/office/infopath/2007/PartnerControls">
          <TermName xmlns="http://schemas.microsoft.com/office/infopath/2007/PartnerControls">Review JV status (Health check)</TermName>
          <TermId xmlns="http://schemas.microsoft.com/office/infopath/2007/PartnerControls">88dd50dd-aa67-4638-9cf1-82c9298fd2f4</TermId>
        </TermInfo>
        <TermInfo xmlns="http://schemas.microsoft.com/office/infopath/2007/PartnerControls">
          <TermName xmlns="http://schemas.microsoft.com/office/infopath/2007/PartnerControls">Diagnose issues</TermName>
          <TermId xmlns="http://schemas.microsoft.com/office/infopath/2007/PartnerControls">f8e67ddc-0abd-4a60-8a52-94d872ac709e</TermId>
        </TermInfo>
        <TermInfo xmlns="http://schemas.microsoft.com/office/infopath/2007/PartnerControls">
          <TermName xmlns="http://schemas.microsoft.com/office/infopath/2007/PartnerControls">Define solution</TermName>
          <TermId xmlns="http://schemas.microsoft.com/office/infopath/2007/PartnerControls">b6352f40-b7ef-4880-aeb2-264e46b98348</TermId>
        </TermInfo>
        <TermInfo xmlns="http://schemas.microsoft.com/office/infopath/2007/PartnerControls">
          <TermName xmlns="http://schemas.microsoft.com/office/infopath/2007/PartnerControls">Assess governance ＆ reporting</TermName>
          <TermId xmlns="http://schemas.microsoft.com/office/infopath/2007/PartnerControls">006231e7-202c-4ad0-8e5f-631a6de884b7</TermId>
        </TermInfo>
        <TermInfo xmlns="http://schemas.microsoft.com/office/infopath/2007/PartnerControls">
          <TermName xmlns="http://schemas.microsoft.com/office/infopath/2007/PartnerControls">Prepare for Exit</TermName>
          <TermId xmlns="http://schemas.microsoft.com/office/infopath/2007/PartnerControls">e5c760a3-67d5-4160-b8b3-daff04f15c9e</TermId>
        </TermInfo>
        <TermInfo xmlns="http://schemas.microsoft.com/office/infopath/2007/PartnerControls">
          <TermName xmlns="http://schemas.microsoft.com/office/infopath/2007/PartnerControls">Exit Options</TermName>
          <TermId xmlns="http://schemas.microsoft.com/office/infopath/2007/PartnerControls">9984c1c7-7d8d-44a9-a16f-af2599df60fa</TermId>
        </TermInfo>
      </Terms>
    </n7fcfc7ff88c47269e09795cd7cf84b6>
    <h02503a76cd648a7a251ba5146ce5bb6 xmlns="9b80046e-e354-4b0a-98ae-528263b4c960">
      <Terms xmlns="http://schemas.microsoft.com/office/infopath/2007/PartnerControls"/>
    </h02503a76cd648a7a251ba5146ce5bb6>
    <IconOverlay xmlns="http://schemas.microsoft.com/sharepoint/v4" xsi:nil="true"/>
    <pd15040261914bbebb9af7013e73a19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Fund</TermName>
          <TermId xmlns="http://schemas.microsoft.com/office/infopath/2007/PartnerControls">bac708d5-4ec1-43b5-b9c2-a0b9f5f9b8fd</TermId>
        </TermInfo>
        <TermInfo xmlns="http://schemas.microsoft.com/office/infopath/2007/PartnerControls">
          <TermName xmlns="http://schemas.microsoft.com/office/infopath/2007/PartnerControls">Turnaround</TermName>
          <TermId xmlns="http://schemas.microsoft.com/office/infopath/2007/PartnerControls">eb8951d3-59ad-4256-b9c5-7b6533d4a409</TermId>
        </TermInfo>
        <TermInfo xmlns="http://schemas.microsoft.com/office/infopath/2007/PartnerControls">
          <TermName xmlns="http://schemas.microsoft.com/office/infopath/2007/PartnerControls">Restructuring</TermName>
          <TermId xmlns="http://schemas.microsoft.com/office/infopath/2007/PartnerControls">271c1297-36e5-423c-90cf-4c763ce6d4c2</TermId>
        </TermInfo>
        <TermInfo xmlns="http://schemas.microsoft.com/office/infopath/2007/PartnerControls">
          <TermName xmlns="http://schemas.microsoft.com/office/infopath/2007/PartnerControls">IPO</TermName>
          <TermId xmlns="http://schemas.microsoft.com/office/infopath/2007/PartnerControls">426e4547-2796-4b5a-955d-84714dab2d01</TermId>
        </TermInfo>
        <TermInfo xmlns="http://schemas.microsoft.com/office/infopath/2007/PartnerControls">
          <TermName xmlns="http://schemas.microsoft.com/office/infopath/2007/PartnerControls">Portfolio Management</TermName>
          <TermId xmlns="http://schemas.microsoft.com/office/infopath/2007/PartnerControls">1ccbf67b-6fd0-4644-bf00-0a774fe77cf2</TermId>
        </TermInfo>
        <TermInfo xmlns="http://schemas.microsoft.com/office/infopath/2007/PartnerControls">
          <TermName xmlns="http://schemas.microsoft.com/office/infopath/2007/PartnerControls">Buy side</TermName>
          <TermId xmlns="http://schemas.microsoft.com/office/infopath/2007/PartnerControls">9c9ec32b-7458-4035-acb9-ce648df8b7d8</TermId>
        </TermInfo>
        <TermInfo xmlns="http://schemas.microsoft.com/office/infopath/2007/PartnerControls">
          <TermName xmlns="http://schemas.microsoft.com/office/infopath/2007/PartnerControls">Buy side PE</TermName>
          <TermId xmlns="http://schemas.microsoft.com/office/infopath/2007/PartnerControls">6f960682-91e8-4ade-b386-453dfcf75547</TermId>
        </TermInfo>
        <TermInfo xmlns="http://schemas.microsoft.com/office/infopath/2007/PartnerControls">
          <TermName xmlns="http://schemas.microsoft.com/office/infopath/2007/PartnerControls">Partner</TermName>
          <TermId xmlns="http://schemas.microsoft.com/office/infopath/2007/PartnerControls">110c52c4-9652-4634-861e-f530f8630eaf</TermId>
        </TermInfo>
        <TermInfo xmlns="http://schemas.microsoft.com/office/infopath/2007/PartnerControls">
          <TermName xmlns="http://schemas.microsoft.com/office/infopath/2007/PartnerControls">Sell side</TermName>
          <TermId xmlns="http://schemas.microsoft.com/office/infopath/2007/PartnerControls">b9d31663-2e59-410d-81ed-bdab4d80be7f</TermId>
        </TermInfo>
        <TermInfo xmlns="http://schemas.microsoft.com/office/infopath/2007/PartnerControls">
          <TermName xmlns="http://schemas.microsoft.com/office/infopath/2007/PartnerControls">Sell side - Banking</TermName>
          <TermId xmlns="http://schemas.microsoft.com/office/infopath/2007/PartnerControls">0f247aae-594d-47f4-8dfc-c7a00fe3c681</TermId>
        </TermInfo>
        <TermInfo xmlns="http://schemas.microsoft.com/office/infopath/2007/PartnerControls">
          <TermName xmlns="http://schemas.microsoft.com/office/infopath/2007/PartnerControls">Partner (Deliver, Optimize or Exit)</TermName>
          <TermId xmlns="http://schemas.microsoft.com/office/infopath/2007/PartnerControls">b8cdad40-1b52-4c94-8930-e06b1f044c5d</TermId>
        </TermInfo>
      </Terms>
    </pd15040261914bbebb9af7013e73a19b>
    <g1453b5b049a4803993d8f9bcab5e463 xmlns="9b80046e-e354-4b0a-98ae-528263b4c960">
      <Terms xmlns="http://schemas.microsoft.com/office/infopath/2007/PartnerControls"/>
    </g1453b5b049a4803993d8f9bcab5e463>
    <m78c120f90744e07a4b605e785dfd0d0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Work Book</TermName>
          <TermId xmlns="http://schemas.microsoft.com/office/infopath/2007/PartnerControls">b1e08055-7a19-46a7-8036-4b473afe6c49</TermId>
        </TermInfo>
      </Terms>
    </m78c120f90744e07a4b605e785dfd0d0>
    <a5fed2dedcd64cc29b078e5baee5a2ab xmlns="9b80046e-e354-4b0a-98ae-528263b4c9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Investment Cases</TermName>
          <TermId xmlns="http://schemas.microsoft.com/office/infopath/2007/PartnerControls">d4138a0c-5292-43b6-a80b-4d1720ca5915</TermId>
        </TermInfo>
        <TermInfo xmlns="http://schemas.microsoft.com/office/infopath/2007/PartnerControls">
          <TermName xmlns="http://schemas.microsoft.com/office/infopath/2007/PartnerControls">Window Dressing</TermName>
          <TermId xmlns="http://schemas.microsoft.com/office/infopath/2007/PartnerControls">0471d6d5-3a2b-452f-bc06-c87f291447de</TermId>
        </TermInfo>
        <TermInfo xmlns="http://schemas.microsoft.com/office/infopath/2007/PartnerControls">
          <TermName xmlns="http://schemas.microsoft.com/office/infopath/2007/PartnerControls">Prospectus Requirements</TermName>
          <TermId xmlns="http://schemas.microsoft.com/office/infopath/2007/PartnerControls">b286da2a-2913-4db1-a972-82c1625661e0</TermId>
        </TermInfo>
        <TermInfo xmlns="http://schemas.microsoft.com/office/infopath/2007/PartnerControls">
          <TermName xmlns="http://schemas.microsoft.com/office/infopath/2007/PartnerControls">Quick Profitability (Performance) Assessment</TermName>
          <TermId xmlns="http://schemas.microsoft.com/office/infopath/2007/PartnerControls">08c18af1-8703-4653-ab41-c8d309c1cef3</TermId>
        </TermInfo>
        <TermInfo xmlns="http://schemas.microsoft.com/office/infopath/2007/PartnerControls">
          <TermName xmlns="http://schemas.microsoft.com/office/infopath/2007/PartnerControls">Refine Strategy ＆ Value Drivers</TermName>
          <TermId xmlns="http://schemas.microsoft.com/office/infopath/2007/PartnerControls">91b9c225-7167-4206-aad0-4a23f1048c47</TermId>
        </TermInfo>
        <TermInfo xmlns="http://schemas.microsoft.com/office/infopath/2007/PartnerControls">
          <TermName xmlns="http://schemas.microsoft.com/office/infopath/2007/PartnerControls">Assess Run Rate (Baseline) Financial Performance</TermName>
          <TermId xmlns="http://schemas.microsoft.com/office/infopath/2007/PartnerControls">2aa8daab-09f7-4dcd-ac00-de4ed717881a</TermId>
        </TermInfo>
        <TermInfo xmlns="http://schemas.microsoft.com/office/infopath/2007/PartnerControls">
          <TermName xmlns="http://schemas.microsoft.com/office/infopath/2007/PartnerControls">Profitability</TermName>
          <TermId xmlns="http://schemas.microsoft.com/office/infopath/2007/PartnerControls">284b1685-ccfa-4827-b64e-1e7971df0c2f</TermId>
        </TermInfo>
        <TermInfo xmlns="http://schemas.microsoft.com/office/infopath/2007/PartnerControls">
          <TermName xmlns="http://schemas.microsoft.com/office/infopath/2007/PartnerControls">Investment Cases</TermName>
          <TermId xmlns="http://schemas.microsoft.com/office/infopath/2007/PartnerControls">75681731-264d-4cd0-8856-6d3e58acf81c</TermId>
        </TermInfo>
        <TermInfo xmlns="http://schemas.microsoft.com/office/infopath/2007/PartnerControls">
          <TermName xmlns="http://schemas.microsoft.com/office/infopath/2007/PartnerControls">Window Dressing</TermName>
          <TermId xmlns="http://schemas.microsoft.com/office/infopath/2007/PartnerControls">3c732703-fb1f-4830-bf87-c8c8299cf65c</TermId>
        </TermInfo>
        <TermInfo xmlns="http://schemas.microsoft.com/office/infopath/2007/PartnerControls">
          <TermName xmlns="http://schemas.microsoft.com/office/infopath/2007/PartnerControls">Prospectus Requirements</TermName>
          <TermId xmlns="http://schemas.microsoft.com/office/infopath/2007/PartnerControls">b4ad0e28-0e2c-45b9-9b39-b26878ee3508</TermId>
        </TermInfo>
        <TermInfo xmlns="http://schemas.microsoft.com/office/infopath/2007/PartnerControls">
          <TermName xmlns="http://schemas.microsoft.com/office/infopath/2007/PartnerControls">Portfolio View</TermName>
          <TermId xmlns="http://schemas.microsoft.com/office/infopath/2007/PartnerControls">c80f54ce-186e-4976-8270-4ec47a1d2f67</TermId>
        </TermInfo>
        <TermInfo xmlns="http://schemas.microsoft.com/office/infopath/2007/PartnerControls">
          <TermName xmlns="http://schemas.microsoft.com/office/infopath/2007/PartnerControls">Value Driver Analysis</TermName>
          <TermId xmlns="http://schemas.microsoft.com/office/infopath/2007/PartnerControls">95e7b8be-fa9c-4ad4-be4d-e856c401a456</TermId>
        </TermInfo>
        <TermInfo xmlns="http://schemas.microsoft.com/office/infopath/2007/PartnerControls">
          <TermName xmlns="http://schemas.microsoft.com/office/infopath/2007/PartnerControls">Business Driver Assessment</TermName>
          <TermId xmlns="http://schemas.microsoft.com/office/infopath/2007/PartnerControls">d764b16b-3629-4a1e-9168-563f02ad8f3e</TermId>
        </TermInfo>
        <TermInfo xmlns="http://schemas.microsoft.com/office/infopath/2007/PartnerControls">
          <TermName xmlns="http://schemas.microsoft.com/office/infopath/2007/PartnerControls">Financial ＆ Strategic Ambition</TermName>
          <TermId xmlns="http://schemas.microsoft.com/office/infopath/2007/PartnerControls">216c82d5-b448-4ef1-8ded-6a4e521c3fa2</TermId>
        </TermInfo>
        <TermInfo xmlns="http://schemas.microsoft.com/office/infopath/2007/PartnerControls">
          <TermName xmlns="http://schemas.microsoft.com/office/infopath/2007/PartnerControls">Evaluate Value Drivers</TermName>
          <TermId xmlns="http://schemas.microsoft.com/office/infopath/2007/PartnerControls">6e6c7d61-4ec4-4d02-8bc0-693f2d17a818</TermId>
        </TermInfo>
        <TermInfo xmlns="http://schemas.microsoft.com/office/infopath/2007/PartnerControls">
          <TermName xmlns="http://schemas.microsoft.com/office/infopath/2007/PartnerControls">Ref Flag Financial ＆ Tax Due Diligence</TermName>
          <TermId xmlns="http://schemas.microsoft.com/office/infopath/2007/PartnerControls">66a57831-3015-4f0f-aba0-0bd7719e3b95</TermId>
        </TermInfo>
        <TermInfo xmlns="http://schemas.microsoft.com/office/infopath/2007/PartnerControls">
          <TermName xmlns="http://schemas.microsoft.com/office/infopath/2007/PartnerControls">Financial Due Diligence</TermName>
          <TermId xmlns="http://schemas.microsoft.com/office/infopath/2007/PartnerControls">1689c4ff-3cf0-4d91-88a4-796d124aeabb</TermId>
        </TermInfo>
        <TermInfo xmlns="http://schemas.microsoft.com/office/infopath/2007/PartnerControls">
          <TermName xmlns="http://schemas.microsoft.com/office/infopath/2007/PartnerControls">Reporting</TermName>
          <TermId xmlns="http://schemas.microsoft.com/office/infopath/2007/PartnerControls">1c0c261d-9228-4586-980f-06f9d84629ba</TermId>
        </TermInfo>
        <TermInfo xmlns="http://schemas.microsoft.com/office/infopath/2007/PartnerControls">
          <TermName xmlns="http://schemas.microsoft.com/office/infopath/2007/PartnerControls">Financial Reporting ＆ Treasury</TermName>
          <TermId xmlns="http://schemas.microsoft.com/office/infopath/2007/PartnerControls">b594bd59-6c1a-4bd7-a637-d9942bcd6e0d</TermId>
        </TermInfo>
        <TermInfo xmlns="http://schemas.microsoft.com/office/infopath/2007/PartnerControls">
          <TermName xmlns="http://schemas.microsoft.com/office/infopath/2007/PartnerControls">Delivery on Plans</TermName>
          <TermId xmlns="http://schemas.microsoft.com/office/infopath/2007/PartnerControls">9286d69b-6086-4680-a799-c80421f0846b</TermId>
        </TermInfo>
        <TermInfo xmlns="http://schemas.microsoft.com/office/infopath/2007/PartnerControls">
          <TermName xmlns="http://schemas.microsoft.com/office/infopath/2007/PartnerControls">Goals ＆ Priorities</TermName>
          <TermId xmlns="http://schemas.microsoft.com/office/infopath/2007/PartnerControls">0e0ee321-d8c4-4e39-b566-5b92871df176</TermId>
        </TermInfo>
        <TermInfo xmlns="http://schemas.microsoft.com/office/infopath/2007/PartnerControls">
          <TermName xmlns="http://schemas.microsoft.com/office/infopath/2007/PartnerControls">Operating Model</TermName>
          <TermId xmlns="http://schemas.microsoft.com/office/infopath/2007/PartnerControls">ee2ea95e-3bc1-4c93-8c59-4733f9412284</TermId>
        </TermInfo>
        <TermInfo xmlns="http://schemas.microsoft.com/office/infopath/2007/PartnerControls">
          <TermName xmlns="http://schemas.microsoft.com/office/infopath/2007/PartnerControls">Performance</TermName>
          <TermId xmlns="http://schemas.microsoft.com/office/infopath/2007/PartnerControls">c1d35769-6ea7-4f6c-8a29-dc29da702704</TermId>
        </TermInfo>
        <TermInfo xmlns="http://schemas.microsoft.com/office/infopath/2007/PartnerControls">
          <TermName xmlns="http://schemas.microsoft.com/office/infopath/2007/PartnerControls">Cause Analysis</TermName>
          <TermId xmlns="http://schemas.microsoft.com/office/infopath/2007/PartnerControls">f2ab0b61-523e-47fd-b1e5-b81f3bbe77f2</TermId>
        </TermInfo>
        <TermInfo xmlns="http://schemas.microsoft.com/office/infopath/2007/PartnerControls">
          <TermName xmlns="http://schemas.microsoft.com/office/infopath/2007/PartnerControls">Management Information Systems</TermName>
          <TermId xmlns="http://schemas.microsoft.com/office/infopath/2007/PartnerControls">e8aad2c1-55d3-47ea-9ecc-b6e13c8f1315</TermId>
        </TermInfo>
        <TermInfo xmlns="http://schemas.microsoft.com/office/infopath/2007/PartnerControls">
          <TermName xmlns="http://schemas.microsoft.com/office/infopath/2007/PartnerControls">Information Preparation</TermName>
          <TermId xmlns="http://schemas.microsoft.com/office/infopath/2007/PartnerControls">4b165d55-cc44-464e-85a8-28e75b1870fc</TermId>
        </TermInfo>
        <TermInfo xmlns="http://schemas.microsoft.com/office/infopath/2007/PartnerControls">
          <TermName xmlns="http://schemas.microsoft.com/office/infopath/2007/PartnerControls">Market ＆ Competitive Assessment</TermName>
          <TermId xmlns="http://schemas.microsoft.com/office/infopath/2007/PartnerControls">85aa9752-39a3-461a-8c03-0ba296cf9308</TermId>
        </TermInfo>
      </Terms>
    </a5fed2dedcd64cc29b078e5baee5a2ab>
    <TaxCatchAll xmlns="a998b651-1142-4366-a4c4-000ee70b99a8">
      <Value>87</Value>
      <Value>86</Value>
      <Value>85</Value>
      <Value>262</Value>
      <Value>350</Value>
      <Value>81</Value>
      <Value>101</Value>
      <Value>280</Value>
      <Value>143</Value>
      <Value>74</Value>
      <Value>307</Value>
      <Value>39</Value>
      <Value>69</Value>
      <Value>68</Value>
      <Value>67</Value>
      <Value>66</Value>
      <Value>65</Value>
      <Value>64</Value>
      <Value>63</Value>
      <Value>281</Value>
      <Value>59</Value>
      <Value>126</Value>
      <Value>57</Value>
      <Value>54</Value>
      <Value>53</Value>
      <Value>52</Value>
      <Value>50</Value>
      <Value>49</Value>
      <Value>46</Value>
      <Value>133</Value>
      <Value>43</Value>
      <Value>42</Value>
      <Value>41</Value>
      <Value>129</Value>
      <Value>306</Value>
      <Value>276</Value>
      <Value>185</Value>
      <Value>33</Value>
      <Value>37</Value>
      <Value>117</Value>
      <Value>25</Value>
      <Value>24</Value>
      <Value>23</Value>
      <Value>271</Value>
      <Value>7</Value>
      <Value>196</Value>
      <Value>40</Value>
      <Value>152</Value>
      <Value>170</Value>
      <Value>102</Value>
      <Value>279</Value>
      <Value>278</Value>
      <Value>99</Value>
      <Value>139</Value>
      <Value>275</Value>
      <Value>274</Value>
      <Value>273</Value>
      <Value>272</Value>
      <Value>38</Value>
      <Value>98</Value>
      <Value>91</Value>
    </TaxCatchAll>
    <m40374d894c64e28aa91d8cff7f6bd3e xmlns="9b80046e-e354-4b0a-98ae-528263b4c960">
      <Terms xmlns="http://schemas.microsoft.com/office/infopath/2007/PartnerControls"/>
    </m40374d894c64e28aa91d8cff7f6bd3e>
    <KPMGTROrder xmlns="9b80046e-e354-4b0a-98ae-528263b4c960" xsi:nil="true"/>
    <KPMGTRKeywords xmlns="9b80046e-e354-4b0a-98ae-528263b4c960" xsi:nil="true"/>
    <KPMGTRSprache xmlns="9b80046e-e354-4b0a-98ae-528263b4c960">Englisch</KPMGTRSprache>
    <KPMGTRAbstract xmlns="9b80046e-e354-4b0a-98ae-528263b4c960" xsi:nil="true"/>
  </documentManagement>
</p:properties>
</file>

<file path=customXml/itemProps1.xml><?xml version="1.0" encoding="utf-8"?>
<ds:datastoreItem xmlns:ds="http://schemas.openxmlformats.org/officeDocument/2006/customXml" ds:itemID="{C08E0174-493E-41C2-B534-336E4FB952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07715B-1CD1-44FD-AE15-4AE7580FB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0046e-e354-4b0a-98ae-528263b4c960"/>
    <ds:schemaRef ds:uri="a998b651-1142-4366-a4c4-000ee70b99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935669-EC47-4AB4-8F32-36A8E9CCFE83}">
  <ds:schemaRefs>
    <ds:schemaRef ds:uri="http://schemas.openxmlformats.org/package/2006/metadata/core-properties"/>
    <ds:schemaRef ds:uri="http://purl.org/dc/elements/1.1/"/>
    <ds:schemaRef ds:uri="http://www.w3.org/XML/1998/namespace"/>
    <ds:schemaRef ds:uri="9b80046e-e354-4b0a-98ae-528263b4c960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sharepoint/v4"/>
    <ds:schemaRef ds:uri="a998b651-1142-4366-a4c4-000ee70b99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Rolling LTM sales 2012-YTD2013</vt:lpstr>
      <vt:lpstr>Sales like for like</vt:lpstr>
      <vt:lpstr>Sales by segment</vt:lpstr>
      <vt:lpstr>Sales by category</vt:lpstr>
      <vt:lpstr>GM by category</vt:lpstr>
      <vt:lpstr>Sales by customer</vt:lpstr>
      <vt:lpstr>Seasonality_Trend</vt:lpstr>
      <vt:lpstr>Profitability</vt:lpstr>
      <vt:lpstr>Gross margin bridge</vt:lpstr>
      <vt:lpstr>EBIT Bridge 2011-2012</vt:lpstr>
      <vt:lpstr>Monthly sales 2011 - 2012</vt:lpstr>
      <vt:lpstr>Monthly gross margin 11-12</vt:lpstr>
      <vt:lpstr>Sales and GM by productgr</vt:lpstr>
      <vt:lpstr>Rolling LTM GM 2012-YTD2013</vt:lpstr>
      <vt:lpstr>Headcount</vt:lpstr>
      <vt:lpstr>Current trading</vt:lpstr>
      <vt:lpstr>Current trading bridge</vt:lpstr>
      <vt:lpstr>Backlog comparison</vt:lpstr>
      <vt:lpstr>Orderbacklog</vt:lpstr>
      <vt:lpstr>Fuel and other energy cost</vt:lpstr>
      <vt:lpstr>Top suppliers</vt:lpstr>
      <vt:lpstr>interco transactions</vt:lpstr>
      <vt:lpstr>'EBIT Bridge 2011-2012'!ALL</vt:lpstr>
      <vt:lpstr>'EBIT Bridge 2011-2012'!Period1</vt:lpstr>
      <vt:lpstr>'Fuel and other energy cost'!Print_Area</vt:lpstr>
      <vt:lpstr>'GM by category'!Print_Area</vt:lpstr>
      <vt:lpstr>Headcount!Print_Area</vt:lpstr>
      <vt:lpstr>'interco transactions'!Print_Area</vt:lpstr>
      <vt:lpstr>'Sales by category'!Print_Area</vt:lpstr>
      <vt:lpstr>'Sales like for like'!Print_Area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book Sales and Gross Profit hist</dc:title>
  <dc:creator>akenesi</dc:creator>
  <cp:lastModifiedBy>Karien Jansen</cp:lastModifiedBy>
  <cp:lastPrinted>2015-02-25T12:06:46Z</cp:lastPrinted>
  <dcterms:created xsi:type="dcterms:W3CDTF">2013-09-16T20:04:19Z</dcterms:created>
  <dcterms:modified xsi:type="dcterms:W3CDTF">2017-04-17T13:08:51Z</dcterms:modified>
  <cp:category>KPMG Confidential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0x010100185127AA4F913A40B1E8CCAB1E0ED58A004370B719DCC6064499B5AB442FB6D0E1</vt:lpwstr>
  </property>
  <property fmtid="{D5CDD505-2E9C-101B-9397-08002B2CF9AE}" pid="3" name="KPMGTRTopic">
    <vt:lpwstr>85;#Investment Cases|d4138a0c-5292-43b6-a80b-4d1720ca5915;#86;#Window Dressing|0471d6d5-3a2b-452f-bc06-c87f291447de;#87;#Prospectus Requirements|b286da2a-2913-4db1-a972-82c1625661e0;#33;#Quick Profitability (Performance) Assessment|08c18af1-8703-4653-ab41</vt:lpwstr>
  </property>
  <property fmtid="{D5CDD505-2E9C-101B-9397-08002B2CF9AE}" pid="4" name="KPMGTRServiceLine">
    <vt:lpwstr/>
  </property>
  <property fmtid="{D5CDD505-2E9C-101B-9397-08002B2CF9AE}" pid="5" name="KPMGTRContentType">
    <vt:lpwstr>350;#Work Book|b1e08055-7a19-46a7-8036-4b473afe6c49</vt:lpwstr>
  </property>
  <property fmtid="{D5CDD505-2E9C-101B-9397-08002B2CF9AE}" pid="6" name="KPMGTRProgramm">
    <vt:lpwstr>42;#Fund|bac708d5-4ec1-43b5-b9c2-a0b9f5f9b8fd;#25;#Turnaround|eb8951d3-59ad-4256-b9c5-7b6533d4a409;#43;#Restructuring|271c1297-36e5-423c-90cf-4c763ce6d4c2;#41;#IPO|426e4547-2796-4b5a-955d-84714dab2d01;#38;#Portfolio Management|1ccbf67b-6fd0-4644-bf00-0a77</vt:lpwstr>
  </property>
  <property fmtid="{D5CDD505-2E9C-101B-9397-08002B2CF9AE}" pid="7" name="KPMGTRPhase">
    <vt:lpwstr>66;#Option Identification|649b4568-374c-48c1-9ea5-7304f4a41fb1;#67;#Deal Execution|5dd92649-1c64-4c97-970a-df0a5a6fabc6;#68;#Option Identification|b7a1b52b-af1e-44fc-9e30-e5cfd77e850f;#69;#Transformation Strategy|3db67ae9-b776-4523-90df-6f514153a31b;#74;#</vt:lpwstr>
  </property>
  <property fmtid="{D5CDD505-2E9C-101B-9397-08002B2CF9AE}" pid="8" name="KPMGTRSektor">
    <vt:lpwstr/>
  </property>
  <property fmtid="{D5CDD505-2E9C-101B-9397-08002B2CF9AE}" pid="9" name="KPMGTRService">
    <vt:lpwstr/>
  </property>
</Properties>
</file>