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1.0. 질의서/"/>
    </mc:Choice>
  </mc:AlternateContent>
  <xr:revisionPtr revIDLastSave="495" documentId="13_ncr:1_{17BE20A4-666C-4514-B3A9-83059AB2D959}" xr6:coauthVersionLast="47" xr6:coauthVersionMax="47" xr10:uidLastSave="{181F1050-696B-43D1-81CC-7DBEDF460C0C}"/>
  <bookViews>
    <workbookView xWindow="-120" yWindow="-120" windowWidth="29040" windowHeight="17640" xr2:uid="{454AEC00-D5E0-4E84-9321-71868CB9D7C6}"/>
  </bookViews>
  <sheets>
    <sheet name="질의사항"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1" l="1"/>
  <c r="B22" i="1" s="1"/>
  <c r="B23" i="1" s="1"/>
  <c r="B24" i="1" s="1"/>
  <c r="B25" i="1" s="1"/>
  <c r="B26" i="1" s="1"/>
  <c r="B27" i="1" s="1"/>
  <c r="B28" i="1" s="1"/>
  <c r="B29" i="1" s="1"/>
  <c r="B30" i="1" s="1"/>
  <c r="B31" i="1" s="1"/>
  <c r="B32" i="1" s="1"/>
  <c r="B33" i="1" s="1"/>
  <c r="B34" i="1" s="1"/>
  <c r="B35" i="1" s="1"/>
  <c r="B36" i="1" s="1"/>
  <c r="B37" i="1" s="1"/>
  <c r="B38" i="1" s="1"/>
  <c r="B39" i="1" s="1"/>
  <c r="B40" i="1" s="1"/>
  <c r="B41" i="1" s="1"/>
  <c r="B42" i="1" s="1"/>
  <c r="C27" i="2"/>
  <c r="C25" i="2"/>
  <c r="B13" i="1"/>
  <c r="B14" i="1" s="1"/>
  <c r="B15" i="1" s="1"/>
  <c r="B16" i="1" s="1"/>
  <c r="B17" i="1" s="1"/>
  <c r="B18" i="1" s="1"/>
  <c r="B19" i="1" s="1"/>
  <c r="B20" i="1" s="1"/>
  <c r="P54" i="2" l="1"/>
  <c r="F25" i="2" l="1"/>
  <c r="F27" i="2" s="1"/>
  <c r="C29" i="2"/>
  <c r="B3" i="1" l="1"/>
</calcChain>
</file>

<file path=xl/sharedStrings.xml><?xml version="1.0" encoding="utf-8"?>
<sst xmlns="http://schemas.openxmlformats.org/spreadsheetml/2006/main" count="123" uniqueCount="98">
  <si>
    <t>1. 귀사의 무궁한 발전을 기원합니다.</t>
    <phoneticPr fontId="6" type="noConversion"/>
  </si>
  <si>
    <t>No.</t>
    <phoneticPr fontId="6" type="noConversion"/>
  </si>
  <si>
    <t>구분</t>
    <phoneticPr fontId="6" type="noConversion"/>
  </si>
  <si>
    <t>Page</t>
    <phoneticPr fontId="3" type="noConversion"/>
  </si>
  <si>
    <t>요청자료 및 질의사항</t>
  </si>
  <si>
    <t>답변사항</t>
    <phoneticPr fontId="6" type="noConversion"/>
  </si>
  <si>
    <t>드림어스 손상검토에 관한 질의사항</t>
    <phoneticPr fontId="3" type="noConversion"/>
  </si>
  <si>
    <t>2. 폐사는 귀사가 작성한 'Dreamus Company 손상검토보고서'와 관련하여 확인사항 및 질의사항을 전달하는 바, 질의사항에 대한 답변을 서면으로 제공해 주실 것을 정중히 요청드리는 바입니다.</t>
    <phoneticPr fontId="6" type="noConversion"/>
  </si>
  <si>
    <t>드림어스 손상검토 질의 답변</t>
    <phoneticPr fontId="3" type="noConversion"/>
  </si>
  <si>
    <t>KPMG comment</t>
    <phoneticPr fontId="6" type="noConversion"/>
  </si>
  <si>
    <t>일반</t>
  </si>
  <si>
    <t>일반</t>
    <phoneticPr fontId="3" type="noConversion"/>
  </si>
  <si>
    <t>n/a</t>
    <phoneticPr fontId="3" type="noConversion"/>
  </si>
  <si>
    <t>N/A</t>
  </si>
  <si>
    <t xml:space="preserve">
1. 평가대상회사의 평가시점 및 결산시점별 재무상태표 제공 부탁드립니다.
- 2019년~2021년 12월말
- 2022년 10월말
- 2022년 12월말(가결산)
2. 평가대상회사의 평가에 적용하신 평가시점 이전 과거 손익계산서 제공 부탁드립니다. 또한 2021년 11~12월 실적 확인을 위해 2021년 11~12월 손익계산서도 제공 부탁드립니다. 
- 2019년~2021년 12개월
- 2022년 1~10월
- 2022년 11~12월(가결산)
</t>
    <phoneticPr fontId="3" type="noConversion"/>
  </si>
  <si>
    <t xml:space="preserve">평가자께서 제공받고 참고하신 사업계획 세부내역 제공 부탁드립니다. </t>
  </si>
  <si>
    <t>사업계획이 회사의 경영진이 승인한 사업계획인지 여부를 확인할 수 있는 경영자 확인서를 징구하셨다면 제공 부탁드립니다.</t>
  </si>
  <si>
    <t>평가대상회사 및 해당 산업에 Covid-19가 미치는 영향은 무엇이며 이에 대하여 평가 시 어떻게 고려되었는지 질의드립니다.</t>
  </si>
  <si>
    <t>회사가 작성한 사업계획의 적정성에 대해서 검토하는데 활용하신 해당 산업에 대한 외부기관의 전망자료가 있다면 제공 부탁드립니다.</t>
  </si>
  <si>
    <t>본 평가업무와 관련하여, DCF의 평가방법 이외, 유사거래사례법(GTM), 유사기업배수법(GPCM) 등의 시장접근법에 대한 검토가 이루어졌을 경우 관련 자료에 대한 제공을 요청드립니다.</t>
  </si>
  <si>
    <t>영구성장률</t>
  </si>
  <si>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</si>
  <si>
    <t>24~29</t>
    <phoneticPr fontId="3" type="noConversion"/>
  </si>
  <si>
    <t>Projection 세부내역</t>
    <phoneticPr fontId="3" type="noConversion"/>
  </si>
  <si>
    <t>Sales, COGS, SG&amp;A, CAPEX, D&amp;A, Working Capital 엑셀 추정 세부내역 요청드립니다.
 - Sales : 매출 사업별 P,Q 및 추정 logic 확인 가능한 수준
 - COGS : 25페이지는 Sales 사업별 대응하여 표시되어 있는데, 세부 COGS 계정 확인 가능한 수준
 - SG&amp;A : 인건비의 경우 인원 및 인당 인건비 확인 가능한 수준 / 기타 비목의 경우 추정 logic 확인 가능한 수준
 - CAPEX ,D&amp;A : 유무형자산, 기존/신규자산 산출세부내역
 - Working Capital : 항목별 산출 세부내역 (적용한 회전율 확인 가능한 수준)</t>
    <phoneticPr fontId="3" type="noConversion"/>
  </si>
  <si>
    <t>비교대상 장부가액</t>
    <phoneticPr fontId="3" type="noConversion"/>
  </si>
  <si>
    <t>Sales</t>
    <phoneticPr fontId="3" type="noConversion"/>
  </si>
  <si>
    <t>WACC</t>
  </si>
  <si>
    <t>WACC</t>
    <phoneticPr fontId="3" type="noConversion"/>
  </si>
  <si>
    <t>K-IFRS 1036호 문단 55에서는 세전할인율을 사용하도록 하고 있고 동 기준서 문단 134에서는 미래현금흐름추정치에 적용된 할인율을 공시하도록 언급하고 있으며,
SEC Comment 사항으로는, 만약 세후할인율을 사용한 경우 아래와 같이 공시하는 것을 권고 하고 있습니다.
•	세전할인율 공시하고, 
•	세후 할인율을 이용하여 계산한 사용가치가 세전 할인율을 사용하여 계산한 사용가치와 중요한 차이가 없음을 주석상 명시
혹시 평가자께서 본 손상평가 보고서 작성 및 검토 시 위의 기준서상 요구사항에 따른 세전할인율에 대한 고려 및 해당 세전할인율 적용했을 시의 사용가치가 세후 할인율을 적용했을 때의 사용가지(현재 보고서상의 금액)와 차이가 있는지에 대해 검토하신 사항이 있으신 지 질의 드리오며, 있으실 경우 관련 자료 제공 부탁드리겠습니다.</t>
  </si>
  <si>
    <t>COGS</t>
    <phoneticPr fontId="3" type="noConversion"/>
  </si>
  <si>
    <t>Beta 추정을 위한 대용기업 선정 관련하여 모집단 및 모집단에서 본 보고서상 포함된 최종대용기업 8개사를 선정하는 Screening 로직에 대한 전반적인 설명 부탁드리며 별도의 검토자료가 존재한다면 전달 부탁드립니다. (ex : 유사 업종을 영위하는 회사 중 평가대상회사의 매출이 발생하는 국가에서 영업을 영위하는 회사 xx개를 선정하였으며, 그 중 상장일 이후 2년이 지나지 않은 회사 xx개를 제외하고 최종 선정하였음 , xx사는 xx 사유로 Outlier에 해당하여 제외하였음 등등)</t>
    <phoneticPr fontId="3" type="noConversion"/>
  </si>
  <si>
    <t>30-31</t>
    <phoneticPr fontId="3" type="noConversion"/>
  </si>
  <si>
    <t>1. 재계산 검증 및 세부 logic 이해를 위해 COGS 추정 세부 백데이터 요청드립니다.
 - 현재 매출액 항목별 COGS만 표시되어 있는데, COGS 세부 항목별 확인 가능한 수준으로 부탁드립니다.
2. 사업계획상 원가율 준용이 합리적이라고 판단하신 근거에 대해 전반적인 설명 부탁드립니다.
3. 각 사업별 원가율에 대해 다음 사항 질의드립니다.
 3.1. 플랫폼-오디오 : 60% 원가율 산정 근거
 3.2. 플랫폼-기타 : 매출원가가 발생하지 않는 이유
 3.3. 플랫폼-돌핀 : 22년 20개월 원가율이 1000% 초과하는 이유 / 23년 이후 원가율이 급격히 개선되는 이유
 3.4. 콘텐츠-음반 : 19~22년 지속적으로 원가율 개선된 이유 / 22년 10개월 원가율이 29% 수준이고 24~27년 30% 초반 수준인데, 23년 원가율은 38%로 높은 이유
 3.5. 콘텐츠-음원 : 과거~추정기간 90%수준의 원가율을 보이는 가운데 23년에만 83% 수준을 나타내는 이유
 3.6. 콘텐츠-MD : 21~22년 10개월 83%수준의 균일한 원가율을 보이는데, 23년 이후 80%로 3%p 개선 가능한 이유
 3.7. 엔터-공연 : 22년 10개월 및 11~12월 원가율이 100% 초과하는 높은 수준인 이유, 이후 85% 수준으로 19~21년 실적보다 낮은 수준으로 원가율 발생하는 이유
 3.8. 디바이스-A&amp;K : 20~22년 10월 지속적인 원가율 상승 이유
 3.9. 디바이스-IRIVER : 20~22년 10월 80%수준 원가율을 보이는데, 23년 이후 74% 수준으로 개선되는 이유</t>
    <phoneticPr fontId="3" type="noConversion"/>
  </si>
  <si>
    <t>SG&amp;A</t>
    <phoneticPr fontId="3" type="noConversion"/>
  </si>
  <si>
    <t>1. 재계산 검증 및 세부 logic 이해를 위해 SG&amp;A 추정 세부 백데이터 요청드립니다.
 - 고정비 및 변동비 세부항목 포함
 - 인건비, 인건비성경비의 경우 인원수 및 인당 인건비 확인 가능한 수준</t>
    <phoneticPr fontId="3" type="noConversion"/>
  </si>
  <si>
    <t>CAPEX &amp; D&amp;A</t>
    <phoneticPr fontId="3" type="noConversion"/>
  </si>
  <si>
    <t>Working Capital</t>
    <phoneticPr fontId="3" type="noConversion"/>
  </si>
  <si>
    <t>1036호 34문단은 "경영진은 과거에 추정한 현금흐름과 실제 생긴 현금흐름이 차이가 나는 이유를 분석하여 현행 현금흐름 추정의 기초가 되는 가정이 합리적인지를 검토한다. 실제 현금흐름이 창출되었을 때에는 존재하지 않았던 후속 사건이나 상황의 영향을 고려할 때 적절하다면, 경영진은 현행 현금흐름 추정의 기초가 되는 가정이 과거의 실제 결과와 일관성이 있도록 한다."라고 언급하고 있습니다.
평가자께서 전기 사업계획 대비 당기 실적과의 비교분석 및 당기 사업계획의 합리성에 대해 검토하신 내용에 대해 질의드립니다.</t>
    <phoneticPr fontId="3" type="noConversion"/>
  </si>
  <si>
    <t>(단위: 주, 백만원)</t>
  </si>
  <si>
    <t>회 사 명</t>
  </si>
  <si>
    <t>당기 3분기말</t>
  </si>
  <si>
    <t>전기말</t>
  </si>
  <si>
    <t>주당공정가치</t>
  </si>
  <si>
    <t>주식수</t>
  </si>
  <si>
    <t>시장가격</t>
  </si>
  <si>
    <t>(주)드림어스컴퍼니</t>
  </si>
  <si>
    <t>2,760원</t>
  </si>
  <si>
    <t>5,880원</t>
  </si>
  <si>
    <t>인크로스(주)</t>
  </si>
  <si>
    <t>12,650원</t>
  </si>
  <si>
    <t>52,900원</t>
  </si>
  <si>
    <t>사용가치(100%)</t>
    <phoneticPr fontId="3" type="noConversion"/>
  </si>
  <si>
    <t>지분율</t>
    <phoneticPr fontId="3" type="noConversion"/>
  </si>
  <si>
    <t>연결기준 손상검토 결과만이 있는데, 별도 기준으로는 평가하지 않은 것인지?</t>
    <phoneticPr fontId="3" type="noConversion"/>
  </si>
  <si>
    <t>장부금액</t>
    <phoneticPr fontId="3" type="noConversion"/>
  </si>
  <si>
    <t>impairment exposure</t>
    <phoneticPr fontId="3" type="noConversion"/>
  </si>
  <si>
    <t>주당 시장가치</t>
    <phoneticPr fontId="3" type="noConversion"/>
  </si>
  <si>
    <t>주식수</t>
    <phoneticPr fontId="3" type="noConversion"/>
  </si>
  <si>
    <t>시장가치(41.8%)</t>
    <phoneticPr fontId="3" type="noConversion"/>
  </si>
  <si>
    <t>한공회 mrp를 따르는 경우 srp도 적용하는 것이 일반적인데 사용하지 않은 이유 있는지?</t>
    <phoneticPr fontId="3" type="noConversion"/>
  </si>
  <si>
    <t>사용가치기준</t>
    <phoneticPr fontId="3" type="noConversion"/>
  </si>
  <si>
    <t>시장가치기준</t>
    <phoneticPr fontId="3" type="noConversion"/>
  </si>
  <si>
    <t>별도기준 손상 고려여부</t>
    <phoneticPr fontId="3" type="noConversion"/>
  </si>
  <si>
    <t>한공회 기준으로 순자산이든, 시총이든 MICRO CAP 또는 5분위 적용될 것으로 보여져 WACC에 미치는 영향 꽤 클 것으로 보입니다</t>
    <phoneticPr fontId="3" type="noConversion"/>
  </si>
  <si>
    <t>WC</t>
    <phoneticPr fontId="3" type="noConversion"/>
  </si>
  <si>
    <t>22년 전체 기간 NWC변동이 (-), 영업자산 증가 하였음에도 이후기간 지속적으로 NWC이 감소하여 +CASH FLOW 영향을 주고 있는데,</t>
    <phoneticPr fontId="3" type="noConversion"/>
  </si>
  <si>
    <t>실제로 회사의 회수/결제 정책과 일관성이 있는지 22년은 왜 감소하였는지 확인이 필요할 것 같습니다.</t>
    <phoneticPr fontId="3" type="noConversion"/>
  </si>
  <si>
    <t>A</t>
    <phoneticPr fontId="3" type="noConversion"/>
  </si>
  <si>
    <t>B</t>
    <phoneticPr fontId="3" type="noConversion"/>
  </si>
  <si>
    <t>매출채권, 재고자산, 매입채무 외 영업자산/부채의 변동은 고려하지 않은 사유 (미수금, 미지급금의 경우 매입채무보다 큰 비중임에도…)</t>
    <phoneticPr fontId="3" type="noConversion"/>
  </si>
  <si>
    <t>확인필요하며,  영향이 꽤 될 것으로 판단되므로 평가자가 반영하지 않겠다는 의견을 보여도 고려되지 않은 영업 자산/부채가 회전하였을 때의 효과 까지는 받아볼 필요성이 있을 것 같습니다.</t>
    <phoneticPr fontId="3" type="noConversion"/>
  </si>
  <si>
    <t>n/a</t>
  </si>
  <si>
    <t>회사 및 사업이해에 참고할만한 회사소개자료 등이 존재한다면 전달부탁드립니다.</t>
  </si>
  <si>
    <t>1. 재계산 검증 및 세부 logic 이해를 위해 CAPEX 및 D&amp;A 추정 세부 백데이터 요청드립니다.
2. dart 확인 결과 20년~21년 무형자산 상각비가 65억원에서 38억원으로 감소한 것으로 확인됩니다. 이는 20년 기타무형자산의 손상차손 인식에 주로 기인하는 것으로 생각되는데,
 2.1. 기타무형자산 세부내역에 대해 확인부탁드립니다.
 2.2. 27페이지상 무형자산 Capex는 고정자산 상각비만큼 재투자 가정한 것으로 확인되는데, 손상 후 장부가액 하의 상각비만큼 재투자함으로써 해당 기타무형자산을 취득 가능한 것인지 질의드립니다.</t>
    <phoneticPr fontId="3" type="noConversion"/>
  </si>
  <si>
    <t>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t>
    <phoneticPr fontId="3" type="noConversion"/>
  </si>
  <si>
    <t>비교대상장부금액</t>
    <phoneticPr fontId="3" type="noConversion"/>
  </si>
  <si>
    <t>요거는 저희 업무스콥 아니지만 그래도 참고 목적으로…</t>
    <phoneticPr fontId="3" type="noConversion"/>
  </si>
  <si>
    <t>영업권 미고려시 영업순자산이 (-)임을 고려하였을 때, 기타유동부채나 미지급금에 자산취득 관련된 미지급금 등 영업활동이 아닌 항목이 있는지, 확인필요</t>
    <phoneticPr fontId="3" type="noConversion"/>
  </si>
  <si>
    <t>리스부채가 영업순자산 산정시 영업부채로 고려되어 있는데, IBD로 빼야함</t>
    <phoneticPr fontId="3" type="noConversion"/>
  </si>
  <si>
    <t>법인세</t>
    <phoneticPr fontId="3" type="noConversion"/>
  </si>
  <si>
    <t>단, 별도 주식가치평가 시에는 결손금 공제효과를 고려하는게 일반적이므로 구분하여 관리 필요 (별도가 저희 검토 업무 스콥이라면…)</t>
    <phoneticPr fontId="3" type="noConversion"/>
  </si>
  <si>
    <t>Equity Value</t>
    <phoneticPr fontId="3" type="noConversion"/>
  </si>
  <si>
    <t>결손금의 향후 과세소득 공제효과를 반영했으나, 연결기준 CGU손상검토 일때는 법인세 관련 자산/부채 효과를 제외한 것과 일관되게 결손금공제효과 반영하면 안 됨 -&gt; 법인세 부담액 증가할것임</t>
    <phoneticPr fontId="3" type="noConversion"/>
  </si>
  <si>
    <t>NOA, Net Cash 세부내역 요청드립니다.
 - Net Cash에 전환우선주부채, 리스부채 포함하지 않은 이유 질의드립니다
 - WACC 산출시 D/E에는 유사회사들의 리스부채가 포함된 것인지 질의드립니다.</t>
    <phoneticPr fontId="3" type="noConversion"/>
  </si>
  <si>
    <t>1. 재계산 검증 및 세부 logic 이해를 위해 Sales 추정 세부 백데이터 요청드립니다.
2. 전반적으로 사업계획상 매출을 준용한 것으로 이해되며, 그 결과 매출 추정치가 23~27년간 높은 성장률을 보이고 있습니다. 음원 유통 관련 사업(플랫폼+콘텐츠)에는 유튜브, 멜론, 네이버바이브, 지니뮤직, 스포티파이, 애플뮤직 등 다양한 국내외 경쟁사가 존재하는 가운데 23~27년 CAGR 23.7% 수준의 성장률을 보이고 있습니다. 그 외 공연시장의 경우 covid-19 종식으로 인한 과거 시장규모로의 회복세가 존재하겠으나, 회사의 엔터 사업부문은 23년~24년간 89%의 성장률을 반영하고 있습니다. 이는 시장의 회복세보다 높은 수준일 것이라고 생각됩니다. 디바이스 사업의 경우 고음질 음향기기인 A&amp;K가 23~27년간 CAGR 28%, 특히 22~24년 매년 40% 이상의 성장률을 보이고 있습니다. 매출 추정치가 실현 가능하려면 각 사업별 시장 규모의 성장 및 시장 성장을 초과할 수 있는 회사의 경쟁 우위가 담보되어야 한다고 생각되는데, 사업계획을 준용하는 것이 타당하다고 판단하신 근거에 대해 설명 부탁드립니다.
3. Sales 사업별 매출 발생 nature에 대해 전반적인 설명 부탁드립니다.
 3.1. 플랫폼 - 이용권의 경우 MNO, 자체 매출의 차이 / 이용권과 오디오 매출의 차이 / 기타매출 발생 logic / 돌핀 매출 nature
 3.2. 콘텐츠 - 음반vs음원 사업 매출 구조 차이 / 플랫폼 이용권과 콘텐츠 음원 매출의 차이 / 음반유통수수료 기획사별 계약 구조에 대한 개략적 설명 / SM 리커링 계약에 대한 설명 / MD와 LDC 사업구조의 차이
 3.3. 엔터 - 공연제작/투자 및 IP사업 매출 발생 구조에 대한 전반적 설명
 3.4. 디바이스 - 타사 제휴로 발생할 매출(IRIVER), 협력사 계약 기반 매출(B2B) 발생 구조에 대한 전반적 설명
4. 추정시 활용하신 외부기관 전망치 backdata 요청드립니다.
 4.1. 콘텐츠 - 음원유통시장 성장률(한국콘텐츠진흥원)
 4.2. 디바이스 - A&amp;K High resolution 시장 규모 전망치
5. 20~21페이지 신규사업의 경우 관련 투자가 진행되지 않아 추정에서 제외하였다고 기재되었습니다. 한편 24페이지 플랫폼-오디오, 엔터-IP사업은 23년부터 매출 발생하는 신규사업으로 보이는데, 해당 사업은 관련 투자가 기 진행된 것인지, 주요 투자내역은 무엇이었는지 설명 부탁드립니다.
6. 22년 11~12월 추정치 : 콘텐츠-음원, 엔터-공연의 11~12월 매출액이 22년 10개월 매출액 대비 크게 발생하는 것으로 보이는데, 해당 이유에 대해 질의드립니다.</t>
    <phoneticPr fontId="3" type="noConversion"/>
  </si>
  <si>
    <t>1. 재계산 검증 및 세부 logic 이해를 위해 Working Capital 추정 세부 백데이터 요청드립니다.
2. 매출채권, 매입채무, 재고자산 외 영업 채권채무의 변동은 WC로 고려하지 않은 이유 질의드립니다. 특히 미수금과 미지급금의 경우 매출채권, 매입채무보다 큰 비중을 갖는데 WC로 고려하지 않은 이유가 있으신지요?</t>
    <phoneticPr fontId="3" type="noConversion"/>
  </si>
  <si>
    <t>noa ibd</t>
    <phoneticPr fontId="3" type="noConversion"/>
  </si>
  <si>
    <t>ev</t>
    <phoneticPr fontId="3" type="noConversion"/>
  </si>
  <si>
    <t>주식 공정가치</t>
    <phoneticPr fontId="3" type="noConversion"/>
  </si>
  <si>
    <t>/간당간당함</t>
    <phoneticPr fontId="3" type="noConversion"/>
  </si>
  <si>
    <t>/손상징후 있음</t>
    <phoneticPr fontId="3" type="noConversion"/>
  </si>
  <si>
    <t>본 보고서는 SK스퀘어 연결 기준 드림어스 컴퍼니 손상검토를 목적으로 하는 것으로 보입니다. SK스퀘어 별도 기준의 손상 검토는 scope에 포함되지 않았던 것인지 확인 부탁드립니다.</t>
    <phoneticPr fontId="3" type="noConversion"/>
  </si>
  <si>
    <t>10, 11</t>
    <phoneticPr fontId="3" type="noConversion"/>
  </si>
  <si>
    <t>1. 연결조정 551억원의 Nature에 대해 설명 부탁드립니다.
2. 리스부채를 영업 순자산으로 분류하신 이유 질의드립니다.</t>
    <phoneticPr fontId="3" type="noConversion"/>
  </si>
  <si>
    <t>FCF 추정결과</t>
    <phoneticPr fontId="3" type="noConversion"/>
  </si>
  <si>
    <t>FCF 추정시 22~23년 이월결손금 공제효과를 반영한 것으로 보이는데, 11페이지 영업순자산 산정시 법인세 관련 효과를 제외한 것과 일관성을 위해 이월결손금 공제효과를 배제하여야 하는 것은 아닌지 질의드립니다.</t>
    <phoneticPr fontId="3" type="noConversion"/>
  </si>
  <si>
    <t>보고서 30-31 page의 WACC 산출관련 raw data 전달 부탁드리며 아래사항 포함하여 요청드립니다(엑셀파일)
1. 유사회사 beta 캡쳐본 
 - 보고서상 베타값의 경우 Bloomberg 등 외부기관을 통해서 조회한 것으로 확인하였습니다. 관측베타 조회시점에 대하여 질의드립니다. (평가기준일인 '22.10.31일 시점으로 조회결과 Genie Music, NHN BUGS, Edifier Technology 3사의 경우 관측베타 조회 값이 상이하여 질의드립니다.)
2. 유사회사의 자본구조 계산시 계산 Rawdata(Mkt Cap 및 IBD 각각 구분 필요, 국외 기업의 경우 원화 환산시 적용한 환율 Backdata, Mkt Cap 고려 시 비지배지분을 가산하였다면 관련 Data 필요), 법인세율 산출근거자료, Unlevered Beta 산출 내역 
3. 관측베타 조회 시 2년 Weekly 기준을 사용하신 사유에 대하여 질의 드립니다.
4. 별도의 size premium은 적용하지 않으신 이유 질의드립니다.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</si>
</sst>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0.0%"/>
    <numFmt numFmtId="177" formatCode="#,##0;[Red]\(#,##0\);&quot;-&quot;"/>
  </numFmts>
  <fonts count="20" x14ac:knownFonts="1">
    <font>
      <sz val="11"/>
      <color theme="1"/>
      <name val="맑은 고딕"/>
      <family val="2"/>
      <charset val="129"/>
      <scheme val="minor"/>
    </font>
    <font>
      <sz val="11"/>
      <color theme="1"/>
      <name val="맑은 고딕"/>
      <family val="2"/>
      <charset val="129"/>
      <scheme val="minor"/>
    </font>
    <font>
      <b/>
      <sz val="11"/>
      <color indexed="8"/>
      <name val="맑은 고딕"/>
      <family val="3"/>
      <charset val="129"/>
      <scheme val="major"/>
    </font>
    <font>
      <sz val="8"/>
      <name val="맑은 고딕"/>
      <family val="2"/>
      <charset val="129"/>
      <scheme val="minor"/>
    </font>
    <font>
      <sz val="9"/>
      <color theme="1"/>
      <name val="맑은 고딕"/>
      <family val="3"/>
      <charset val="129"/>
      <scheme val="major"/>
    </font>
    <font>
      <sz val="9"/>
      <color indexed="8"/>
      <name val="맑은 고딕"/>
      <family val="3"/>
      <charset val="129"/>
      <scheme val="major"/>
    </font>
    <font>
      <sz val="8"/>
      <name val="맑은 고딕"/>
      <family val="3"/>
      <charset val="129"/>
    </font>
    <font>
      <b/>
      <sz val="9"/>
      <color indexed="9"/>
      <name val="맑은 고딕"/>
      <family val="3"/>
      <charset val="129"/>
      <scheme val="major"/>
    </font>
    <font>
      <b/>
      <sz val="9"/>
      <color indexed="8"/>
      <name val="맑은 고딕"/>
      <family val="3"/>
      <charset val="129"/>
      <scheme val="major"/>
    </font>
    <font>
      <sz val="10"/>
      <name val="Arial"/>
      <family val="2"/>
    </font>
    <font>
      <sz val="9"/>
      <name val="맑은 고딕"/>
      <family val="3"/>
      <charset val="129"/>
      <scheme val="major"/>
    </font>
    <font>
      <sz val="9"/>
      <color rgb="FFFF0000"/>
      <name val="맑은 고딕"/>
      <family val="3"/>
      <charset val="129"/>
      <scheme val="major"/>
    </font>
    <font>
      <sz val="9"/>
      <color rgb="FF000000"/>
      <name val="맑은 고딕"/>
      <family val="3"/>
      <charset val="129"/>
      <scheme val="major"/>
    </font>
    <font>
      <b/>
      <sz val="9"/>
      <color indexed="8"/>
      <name val="맑은 고딕"/>
      <family val="3"/>
      <charset val="129"/>
      <scheme val="minor"/>
    </font>
    <font>
      <sz val="9"/>
      <color theme="1"/>
      <name val="맑은 고딕"/>
      <family val="3"/>
      <charset val="129"/>
      <scheme val="minor"/>
    </font>
    <font>
      <sz val="11"/>
      <color rgb="FFFF0000"/>
      <name val="맑은 고딕"/>
      <family val="2"/>
      <charset val="129"/>
      <scheme val="minor"/>
    </font>
    <font>
      <sz val="11"/>
      <color rgb="FF000000"/>
      <name val="굴림"/>
      <family val="3"/>
    </font>
    <font>
      <b/>
      <sz val="11"/>
      <color theme="1"/>
      <name val="맑은 고딕"/>
      <family val="3"/>
      <charset val="129"/>
      <scheme val="minor"/>
    </font>
    <font>
      <sz val="11"/>
      <color theme="1"/>
      <name val="맑은 고딕"/>
      <family val="3"/>
      <charset val="129"/>
      <scheme val="minor"/>
    </font>
    <font>
      <sz val="11"/>
      <color rgb="FFFF0000"/>
      <name val="맑은 고딕"/>
      <family val="3"/>
      <charset val="129"/>
      <scheme val="minor"/>
    </font>
  </fonts>
  <fills count="5">
    <fill>
      <patternFill patternType="none"/>
    </fill>
    <fill>
      <patternFill patternType="gray125"/>
    </fill>
    <fill>
      <patternFill patternType="solid">
        <fgColor rgb="FF2C5F9B"/>
        <bgColor indexed="64"/>
      </patternFill>
    </fill>
    <fill>
      <patternFill patternType="solid">
        <fgColor rgb="FFFFFF00"/>
        <bgColor indexed="64"/>
      </patternFill>
    </fill>
    <fill>
      <patternFill patternType="solid">
        <fgColor rgb="FFDCDCDC"/>
        <bgColor indexed="64"/>
      </patternFill>
    </fill>
  </fills>
  <borders count="2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style="thin">
        <color theme="0"/>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bottom style="thin">
        <color theme="0"/>
      </bottom>
      <diagonal/>
    </border>
    <border>
      <left/>
      <right style="thin">
        <color theme="0"/>
      </right>
      <top/>
      <bottom style="thin">
        <color theme="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808080"/>
      </bottom>
      <diagonal/>
    </border>
    <border>
      <left/>
      <right/>
      <top style="thin">
        <color rgb="FF000000"/>
      </top>
      <bottom style="thin">
        <color rgb="FF808080"/>
      </bottom>
      <diagonal/>
    </border>
    <border>
      <left/>
      <right style="thin">
        <color rgb="FF000000"/>
      </right>
      <top style="thin">
        <color rgb="FF000000"/>
      </top>
      <bottom style="thin">
        <color rgb="FF808080"/>
      </bottom>
      <diagonal/>
    </border>
    <border>
      <left style="thin">
        <color rgb="FF000000"/>
      </left>
      <right style="thin">
        <color rgb="FF808080"/>
      </right>
      <top style="thin">
        <color rgb="FF808080"/>
      </top>
      <bottom/>
      <diagonal/>
    </border>
    <border>
      <left/>
      <right style="thin">
        <color rgb="FF000000"/>
      </right>
      <top style="thin">
        <color rgb="FF808080"/>
      </top>
      <bottom style="thin">
        <color rgb="FF808080"/>
      </bottom>
      <diagonal/>
    </border>
    <border>
      <left style="thin">
        <color rgb="FF000000"/>
      </left>
      <right style="thin">
        <color rgb="FF808080"/>
      </right>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right/>
      <top style="thin">
        <color indexed="64"/>
      </top>
      <bottom/>
      <diagonal/>
    </border>
    <border>
      <left/>
      <right/>
      <top/>
      <bottom style="thin">
        <color indexed="64"/>
      </bottom>
      <diagonal/>
    </border>
  </borders>
  <cellStyleXfs count="5">
    <xf numFmtId="0" fontId="0" fillId="0" borderId="0">
      <alignment vertical="center"/>
    </xf>
    <xf numFmtId="0" fontId="1" fillId="0" borderId="0">
      <alignment vertical="center"/>
    </xf>
    <xf numFmtId="0" fontId="9" fillId="0" borderId="0"/>
    <xf numFmtId="41"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77">
    <xf numFmtId="0" fontId="0" fillId="0" borderId="0" xfId="0">
      <alignment vertical="center"/>
    </xf>
    <xf numFmtId="0" fontId="4" fillId="0" borderId="0" xfId="0" applyFont="1">
      <alignment vertical="center"/>
    </xf>
    <xf numFmtId="0" fontId="5" fillId="0" borderId="0" xfId="0" quotePrefix="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lignment vertical="center"/>
    </xf>
    <xf numFmtId="0" fontId="5" fillId="0" borderId="0" xfId="0" quotePrefix="1" applyFont="1" applyAlignment="1">
      <alignment horizontal="left" vertical="center"/>
    </xf>
    <xf numFmtId="0" fontId="7" fillId="2" borderId="1" xfId="0" applyFont="1" applyFill="1" applyBorder="1" applyAlignment="1">
      <alignment horizontal="center" vertical="center"/>
    </xf>
    <xf numFmtId="0" fontId="8" fillId="0" borderId="8" xfId="0" applyFont="1" applyBorder="1" applyAlignment="1">
      <alignment horizontal="center" vertical="center" wrapText="1"/>
    </xf>
    <xf numFmtId="0" fontId="5" fillId="0" borderId="8" xfId="0" applyFont="1" applyBorder="1" applyAlignment="1">
      <alignment horizontal="left" vertical="center" wrapText="1"/>
    </xf>
    <xf numFmtId="0" fontId="5" fillId="0" borderId="8" xfId="0" quotePrefix="1" applyFont="1" applyBorder="1" applyAlignment="1">
      <alignment horizontal="left" vertical="center" wrapText="1"/>
    </xf>
    <xf numFmtId="0" fontId="8" fillId="0" borderId="8" xfId="1" applyFont="1" applyBorder="1" applyAlignment="1">
      <alignment horizontal="center" vertical="center" wrapText="1"/>
    </xf>
    <xf numFmtId="0" fontId="10" fillId="0" borderId="8" xfId="2" applyFont="1" applyBorder="1" applyAlignment="1">
      <alignment vertical="center" wrapText="1"/>
    </xf>
    <xf numFmtId="0" fontId="11" fillId="0" borderId="8" xfId="1" applyFont="1" applyBorder="1" applyAlignment="1">
      <alignment vertical="center" wrapText="1"/>
    </xf>
    <xf numFmtId="0" fontId="4" fillId="0" borderId="0" xfId="1" applyFont="1">
      <alignment vertical="center"/>
    </xf>
    <xf numFmtId="0" fontId="4" fillId="0" borderId="8" xfId="1" applyFont="1" applyBorder="1">
      <alignment vertical="center"/>
    </xf>
    <xf numFmtId="0" fontId="10" fillId="0" borderId="8" xfId="0" applyFont="1" applyBorder="1" applyAlignment="1">
      <alignment horizontal="left" vertical="center" wrapText="1"/>
    </xf>
    <xf numFmtId="0" fontId="10" fillId="0" borderId="8" xfId="0" quotePrefix="1" applyFont="1" applyBorder="1" applyAlignment="1">
      <alignment horizontal="left" vertical="center" wrapText="1"/>
    </xf>
    <xf numFmtId="0" fontId="4" fillId="0" borderId="8" xfId="0" applyFont="1" applyBorder="1" applyAlignment="1">
      <alignment horizontal="left" vertical="center" wrapText="1"/>
    </xf>
    <xf numFmtId="0" fontId="13" fillId="0" borderId="8" xfId="0" applyFont="1" applyBorder="1" applyAlignment="1">
      <alignment horizontal="center" vertical="center" wrapText="1"/>
    </xf>
    <xf numFmtId="0" fontId="14" fillId="0" borderId="8" xfId="0" applyFont="1" applyBorder="1" applyAlignment="1">
      <alignment horizontal="left" vertical="center" wrapText="1"/>
    </xf>
    <xf numFmtId="0" fontId="14" fillId="0" borderId="0" xfId="0" applyFont="1">
      <alignment vertical="center"/>
    </xf>
    <xf numFmtId="0" fontId="12" fillId="0" borderId="8" xfId="0" applyFont="1" applyBorder="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center" vertical="center"/>
    </xf>
    <xf numFmtId="31" fontId="5" fillId="0" borderId="0" xfId="0" quotePrefix="1" applyNumberFormat="1" applyFont="1" applyAlignment="1">
      <alignment horizontal="center" vertical="center"/>
    </xf>
    <xf numFmtId="0" fontId="7" fillId="2" borderId="0" xfId="0" applyFont="1" applyFill="1" applyBorder="1" applyAlignment="1">
      <alignment horizontal="center" vertical="center"/>
    </xf>
    <xf numFmtId="0" fontId="5" fillId="0" borderId="8" xfId="0" applyFont="1" applyFill="1" applyBorder="1" applyAlignment="1">
      <alignment horizontal="left" vertical="center" wrapText="1"/>
    </xf>
    <xf numFmtId="0" fontId="16" fillId="4" borderId="14" xfId="0" applyFont="1" applyFill="1" applyBorder="1" applyAlignment="1">
      <alignment horizontal="center" vertical="center" wrapText="1"/>
    </xf>
    <xf numFmtId="0" fontId="16" fillId="4" borderId="21" xfId="0" applyFont="1" applyFill="1" applyBorder="1" applyAlignment="1">
      <alignment horizontal="center" vertical="center" wrapText="1"/>
    </xf>
    <xf numFmtId="0" fontId="16" fillId="0" borderId="22" xfId="0" applyFont="1" applyBorder="1" applyAlignment="1">
      <alignment vertical="top" wrapText="1"/>
    </xf>
    <xf numFmtId="0" fontId="16" fillId="0" borderId="23" xfId="0" applyFont="1" applyBorder="1" applyAlignment="1">
      <alignment vertical="top" wrapText="1"/>
    </xf>
    <xf numFmtId="41" fontId="16" fillId="0" borderId="14" xfId="3" applyFont="1" applyBorder="1" applyAlignment="1">
      <alignment horizontal="right" vertical="top" wrapText="1"/>
    </xf>
    <xf numFmtId="41" fontId="16" fillId="0" borderId="21" xfId="3" applyFont="1" applyBorder="1" applyAlignment="1">
      <alignment horizontal="right" vertical="top" wrapText="1"/>
    </xf>
    <xf numFmtId="41" fontId="16" fillId="0" borderId="24" xfId="3" applyFont="1" applyBorder="1" applyAlignment="1">
      <alignment horizontal="right" vertical="top" wrapText="1"/>
    </xf>
    <xf numFmtId="41" fontId="16" fillId="0" borderId="25" xfId="3" applyFont="1" applyBorder="1" applyAlignment="1">
      <alignment horizontal="right" vertical="top" wrapText="1"/>
    </xf>
    <xf numFmtId="41" fontId="0" fillId="0" borderId="0" xfId="3" applyFont="1">
      <alignment vertical="center"/>
    </xf>
    <xf numFmtId="176" fontId="0" fillId="0" borderId="0" xfId="4" applyNumberFormat="1" applyFont="1">
      <alignment vertical="center"/>
    </xf>
    <xf numFmtId="41" fontId="0" fillId="0" borderId="0" xfId="0" applyNumberFormat="1">
      <alignment vertical="center"/>
    </xf>
    <xf numFmtId="41" fontId="0" fillId="3" borderId="0" xfId="0" applyNumberFormat="1" applyFill="1">
      <alignment vertical="center"/>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4" fillId="0" borderId="8" xfId="0" applyFont="1" applyFill="1" applyBorder="1" applyAlignment="1">
      <alignment horizontal="left" vertical="center" wrapText="1"/>
    </xf>
    <xf numFmtId="0" fontId="17" fillId="0" borderId="0" xfId="0" applyFont="1" applyFill="1">
      <alignment vertical="center"/>
    </xf>
    <xf numFmtId="0" fontId="0" fillId="0" borderId="0" xfId="0" applyFill="1">
      <alignment vertical="center"/>
    </xf>
    <xf numFmtId="0" fontId="0" fillId="0" borderId="26" xfId="0" applyFill="1" applyBorder="1">
      <alignment vertical="center"/>
    </xf>
    <xf numFmtId="41" fontId="0" fillId="0" borderId="26" xfId="3" applyFont="1" applyFill="1" applyBorder="1">
      <alignment vertical="center"/>
    </xf>
    <xf numFmtId="41" fontId="0" fillId="0" borderId="0" xfId="3" applyFont="1" applyFill="1">
      <alignment vertical="center"/>
    </xf>
    <xf numFmtId="0" fontId="0" fillId="0" borderId="27" xfId="0" applyFill="1" applyBorder="1">
      <alignment vertical="center"/>
    </xf>
    <xf numFmtId="41" fontId="0" fillId="0" borderId="27" xfId="3" applyFont="1" applyFill="1" applyBorder="1">
      <alignment vertical="center"/>
    </xf>
    <xf numFmtId="176" fontId="0" fillId="0" borderId="0" xfId="4" applyNumberFormat="1" applyFont="1" applyFill="1">
      <alignment vertical="center"/>
    </xf>
    <xf numFmtId="0" fontId="19" fillId="0" borderId="0" xfId="0" quotePrefix="1" applyFont="1" applyFill="1">
      <alignment vertical="center"/>
    </xf>
    <xf numFmtId="0" fontId="0" fillId="3" borderId="0" xfId="0" applyFill="1">
      <alignment vertical="center"/>
    </xf>
    <xf numFmtId="0" fontId="15" fillId="0" borderId="0" xfId="0" quotePrefix="1" applyFont="1">
      <alignment vertical="center"/>
    </xf>
    <xf numFmtId="10" fontId="0" fillId="0" borderId="0" xfId="0" applyNumberFormat="1">
      <alignment vertical="center"/>
    </xf>
    <xf numFmtId="177" fontId="0" fillId="0" borderId="0" xfId="0" applyNumberFormat="1">
      <alignment vertical="center"/>
    </xf>
    <xf numFmtId="0" fontId="2" fillId="0" borderId="0" xfId="0" applyFont="1" applyAlignment="1">
      <alignment horizontal="center" vertical="center"/>
    </xf>
    <xf numFmtId="31" fontId="5" fillId="0" borderId="0" xfId="0" quotePrefix="1" applyNumberFormat="1" applyFont="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16" fillId="4" borderId="15" xfId="0" applyFont="1" applyFill="1" applyBorder="1" applyAlignment="1">
      <alignment horizontal="right" vertical="center" wrapText="1"/>
    </xf>
    <xf numFmtId="0" fontId="16" fillId="4" borderId="16" xfId="0" applyFont="1" applyFill="1" applyBorder="1" applyAlignment="1">
      <alignment horizontal="right" vertical="center" wrapText="1"/>
    </xf>
    <xf numFmtId="0" fontId="16" fillId="4" borderId="17" xfId="0" applyFont="1" applyFill="1" applyBorder="1" applyAlignment="1">
      <alignment horizontal="right" vertical="center" wrapText="1"/>
    </xf>
    <xf numFmtId="0" fontId="16" fillId="4" borderId="18" xfId="0" applyFont="1" applyFill="1" applyBorder="1" applyAlignment="1">
      <alignment horizontal="center" vertical="center" wrapText="1"/>
    </xf>
    <xf numFmtId="0" fontId="16" fillId="4" borderId="20"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16" fillId="4" borderId="19" xfId="0" applyFont="1" applyFill="1" applyBorder="1" applyAlignment="1">
      <alignment horizontal="center" vertical="center" wrapText="1"/>
    </xf>
  </cellXfs>
  <cellStyles count="5">
    <cellStyle name="백분율" xfId="4" builtinId="5"/>
    <cellStyle name="쉼표 [0]" xfId="3" builtinId="6"/>
    <cellStyle name="표준" xfId="0" builtinId="0"/>
    <cellStyle name="표준 10" xfId="2" xr:uid="{95E56420-E7E8-480C-A553-1E582FE4D918}"/>
    <cellStyle name="표준 2 2" xfId="1" xr:uid="{8952B783-9734-4247-B566-44FFC8055B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190500</xdr:colOff>
      <xdr:row>3</xdr:row>
      <xdr:rowOff>38100</xdr:rowOff>
    </xdr:from>
    <xdr:to>
      <xdr:col>16</xdr:col>
      <xdr:colOff>524687</xdr:colOff>
      <xdr:row>20</xdr:row>
      <xdr:rowOff>133940</xdr:rowOff>
    </xdr:to>
    <xdr:pic>
      <xdr:nvPicPr>
        <xdr:cNvPr id="7" name="그림 2">
          <a:extLst>
            <a:ext uri="{FF2B5EF4-FFF2-40B4-BE49-F238E27FC236}">
              <a16:creationId xmlns:a16="http://schemas.microsoft.com/office/drawing/2014/main" id="{6A17F588-4C1A-4892-8902-4A13E68EC4BF}"/>
            </a:ext>
          </a:extLst>
        </xdr:cNvPr>
        <xdr:cNvPicPr>
          <a:picLocks noChangeAspect="1"/>
        </xdr:cNvPicPr>
      </xdr:nvPicPr>
      <xdr:blipFill>
        <a:blip xmlns:r="http://schemas.openxmlformats.org/officeDocument/2006/relationships" r:embed="rId1"/>
        <a:stretch>
          <a:fillRect/>
        </a:stretch>
      </xdr:blipFill>
      <xdr:spPr>
        <a:xfrm>
          <a:off x="6915150" y="666750"/>
          <a:ext cx="5820587" cy="4229690"/>
        </a:xfrm>
        <a:prstGeom prst="rect">
          <a:avLst/>
        </a:prstGeom>
      </xdr:spPr>
    </xdr:pic>
    <xdr:clientData/>
  </xdr:twoCellAnchor>
  <xdr:twoCellAnchor editAs="oneCell">
    <xdr:from>
      <xdr:col>0</xdr:col>
      <xdr:colOff>628650</xdr:colOff>
      <xdr:row>8</xdr:row>
      <xdr:rowOff>85725</xdr:rowOff>
    </xdr:from>
    <xdr:to>
      <xdr:col>10</xdr:col>
      <xdr:colOff>677417</xdr:colOff>
      <xdr:row>20</xdr:row>
      <xdr:rowOff>339</xdr:rowOff>
    </xdr:to>
    <xdr:pic>
      <xdr:nvPicPr>
        <xdr:cNvPr id="8" name="그림 1">
          <a:extLst>
            <a:ext uri="{FF2B5EF4-FFF2-40B4-BE49-F238E27FC236}">
              <a16:creationId xmlns:a16="http://schemas.microsoft.com/office/drawing/2014/main" id="{5B00AB1D-E1CF-4F4F-8C70-3AEF085DC08D}"/>
            </a:ext>
          </a:extLst>
        </xdr:cNvPr>
        <xdr:cNvPicPr>
          <a:picLocks noChangeAspect="1"/>
        </xdr:cNvPicPr>
      </xdr:nvPicPr>
      <xdr:blipFill>
        <a:blip xmlns:r="http://schemas.openxmlformats.org/officeDocument/2006/relationships" r:embed="rId2"/>
        <a:stretch>
          <a:fillRect/>
        </a:stretch>
      </xdr:blipFill>
      <xdr:spPr>
        <a:xfrm>
          <a:off x="628650" y="2333625"/>
          <a:ext cx="8183117" cy="242921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6151D-BF18-424A-A793-74DBA85AA625}">
  <dimension ref="B2:X84"/>
  <sheetViews>
    <sheetView showGridLines="0" tabSelected="1" zoomScale="110" zoomScaleNormal="110" workbookViewId="0">
      <pane xSplit="4" ySplit="11" topLeftCell="E16" activePane="bottomRight" state="frozen"/>
      <selection pane="topRight" activeCell="E1" sqref="E1"/>
      <selection pane="bottomLeft" activeCell="A12" sqref="A12"/>
      <selection pane="bottomRight" activeCell="E25" sqref="E25"/>
    </sheetView>
  </sheetViews>
  <sheetFormatPr defaultRowHeight="12" x14ac:dyDescent="0.3"/>
  <cols>
    <col min="1" max="1" width="2.125" style="1" customWidth="1"/>
    <col min="2" max="2" width="8.75" style="1" customWidth="1"/>
    <col min="3" max="3" width="18.125" style="1" customWidth="1"/>
    <col min="4" max="4" width="12.625" style="1" customWidth="1"/>
    <col min="5" max="6" width="67.875" style="1" customWidth="1"/>
    <col min="7" max="7" width="39.5" style="1" customWidth="1"/>
    <col min="8" max="16384" width="9" style="1"/>
  </cols>
  <sheetData>
    <row r="2" spans="2:7" ht="16.5" x14ac:dyDescent="0.3">
      <c r="B2" s="57" t="s">
        <v>6</v>
      </c>
      <c r="C2" s="57"/>
      <c r="D2" s="57"/>
      <c r="E2" s="57"/>
      <c r="F2" s="57"/>
      <c r="G2" s="24"/>
    </row>
    <row r="3" spans="2:7" x14ac:dyDescent="0.3">
      <c r="B3" s="58">
        <f ca="1">TODAY()</f>
        <v>45090</v>
      </c>
      <c r="C3" s="58"/>
      <c r="D3" s="58"/>
      <c r="E3" s="58"/>
      <c r="F3" s="58"/>
      <c r="G3" s="25"/>
    </row>
    <row r="4" spans="2:7" x14ac:dyDescent="0.3">
      <c r="B4" s="2"/>
      <c r="C4" s="2"/>
      <c r="D4" s="2"/>
      <c r="E4" s="3"/>
      <c r="F4" s="3"/>
      <c r="G4" s="3"/>
    </row>
    <row r="5" spans="2:7" x14ac:dyDescent="0.3">
      <c r="B5" s="4" t="s">
        <v>0</v>
      </c>
      <c r="C5" s="2"/>
      <c r="D5" s="2"/>
      <c r="E5" s="3"/>
      <c r="F5" s="3"/>
      <c r="G5" s="3"/>
    </row>
    <row r="6" spans="2:7" x14ac:dyDescent="0.3">
      <c r="B6" s="4" t="s">
        <v>7</v>
      </c>
      <c r="C6" s="2"/>
      <c r="D6" s="2"/>
      <c r="E6" s="3"/>
      <c r="F6" s="3"/>
      <c r="G6" s="3"/>
    </row>
    <row r="7" spans="2:7" x14ac:dyDescent="0.3">
      <c r="B7" s="5"/>
      <c r="C7" s="2"/>
      <c r="D7" s="2"/>
      <c r="E7" s="3"/>
      <c r="F7" s="3"/>
      <c r="G7" s="3"/>
    </row>
    <row r="8" spans="2:7" x14ac:dyDescent="0.3">
      <c r="B8" s="4"/>
      <c r="C8" s="6"/>
      <c r="D8" s="6"/>
      <c r="E8" s="5"/>
      <c r="F8" s="5"/>
      <c r="G8" s="5"/>
    </row>
    <row r="9" spans="2:7" ht="16.5" customHeight="1" x14ac:dyDescent="0.3">
      <c r="B9" s="59" t="s">
        <v>1</v>
      </c>
      <c r="C9" s="60" t="s">
        <v>2</v>
      </c>
      <c r="D9" s="63" t="s">
        <v>3</v>
      </c>
      <c r="E9" s="60" t="s">
        <v>8</v>
      </c>
      <c r="F9" s="63"/>
      <c r="G9" s="26"/>
    </row>
    <row r="10" spans="2:7" ht="16.5" customHeight="1" x14ac:dyDescent="0.3">
      <c r="B10" s="59"/>
      <c r="C10" s="61"/>
      <c r="D10" s="64"/>
      <c r="E10" s="66"/>
      <c r="F10" s="67"/>
      <c r="G10" s="26"/>
    </row>
    <row r="11" spans="2:7" x14ac:dyDescent="0.3">
      <c r="B11" s="59"/>
      <c r="C11" s="62"/>
      <c r="D11" s="65"/>
      <c r="E11" s="7" t="s">
        <v>4</v>
      </c>
      <c r="F11" s="7" t="s">
        <v>5</v>
      </c>
      <c r="G11" s="7" t="s">
        <v>9</v>
      </c>
    </row>
    <row r="12" spans="2:7" ht="120" x14ac:dyDescent="0.3">
      <c r="B12" s="8">
        <v>1</v>
      </c>
      <c r="C12" s="8" t="s">
        <v>11</v>
      </c>
      <c r="D12" s="8" t="s">
        <v>12</v>
      </c>
      <c r="E12" s="9" t="s">
        <v>75</v>
      </c>
      <c r="F12" s="10"/>
      <c r="G12" s="10"/>
    </row>
    <row r="13" spans="2:7" x14ac:dyDescent="0.3">
      <c r="B13" s="8">
        <f>B12+1</f>
        <v>2</v>
      </c>
      <c r="C13" s="8" t="s">
        <v>10</v>
      </c>
      <c r="D13" s="8" t="s">
        <v>72</v>
      </c>
      <c r="E13" s="9" t="s">
        <v>73</v>
      </c>
      <c r="F13" s="10"/>
      <c r="G13" s="10"/>
    </row>
    <row r="14" spans="2:7" s="14" customFormat="1" ht="168" x14ac:dyDescent="0.3">
      <c r="B14" s="11">
        <f t="shared" ref="B14:B42" si="0">B13+1</f>
        <v>3</v>
      </c>
      <c r="C14" s="8" t="s">
        <v>10</v>
      </c>
      <c r="D14" s="8" t="s">
        <v>13</v>
      </c>
      <c r="E14" s="12" t="s">
        <v>14</v>
      </c>
      <c r="F14" s="13"/>
      <c r="G14" s="13"/>
    </row>
    <row r="15" spans="2:7" s="14" customFormat="1" x14ac:dyDescent="0.3">
      <c r="B15" s="11">
        <f t="shared" si="0"/>
        <v>4</v>
      </c>
      <c r="C15" s="8" t="s">
        <v>10</v>
      </c>
      <c r="D15" s="8" t="s">
        <v>13</v>
      </c>
      <c r="E15" s="12" t="s">
        <v>15</v>
      </c>
      <c r="F15" s="13"/>
      <c r="G15" s="13"/>
    </row>
    <row r="16" spans="2:7" s="14" customFormat="1" ht="24" x14ac:dyDescent="0.3">
      <c r="B16" s="11">
        <f t="shared" si="0"/>
        <v>5</v>
      </c>
      <c r="C16" s="8" t="s">
        <v>10</v>
      </c>
      <c r="D16" s="8" t="s">
        <v>13</v>
      </c>
      <c r="E16" s="12" t="s">
        <v>16</v>
      </c>
      <c r="F16" s="15"/>
      <c r="G16" s="15"/>
    </row>
    <row r="17" spans="2:24" ht="24" x14ac:dyDescent="0.3">
      <c r="B17" s="8">
        <f t="shared" si="0"/>
        <v>6</v>
      </c>
      <c r="C17" s="8" t="s">
        <v>10</v>
      </c>
      <c r="D17" s="8" t="s">
        <v>13</v>
      </c>
      <c r="E17" s="9" t="s">
        <v>17</v>
      </c>
      <c r="F17" s="10"/>
      <c r="G17" s="10"/>
    </row>
    <row r="18" spans="2:24" s="14" customFormat="1" ht="24" x14ac:dyDescent="0.3">
      <c r="B18" s="11">
        <f t="shared" si="0"/>
        <v>7</v>
      </c>
      <c r="C18" s="8" t="s">
        <v>10</v>
      </c>
      <c r="D18" s="8" t="s">
        <v>13</v>
      </c>
      <c r="E18" s="12" t="s">
        <v>18</v>
      </c>
      <c r="F18" s="15"/>
      <c r="G18" s="15"/>
    </row>
    <row r="19" spans="2:24" ht="24" x14ac:dyDescent="0.3">
      <c r="B19" s="8">
        <f t="shared" si="0"/>
        <v>8</v>
      </c>
      <c r="C19" s="8" t="s">
        <v>10</v>
      </c>
      <c r="D19" s="8" t="s">
        <v>13</v>
      </c>
      <c r="E19" s="16" t="s">
        <v>19</v>
      </c>
      <c r="F19" s="10"/>
      <c r="G19" s="10"/>
    </row>
    <row r="20" spans="2:24" ht="96" x14ac:dyDescent="0.3">
      <c r="B20" s="8">
        <f t="shared" si="0"/>
        <v>9</v>
      </c>
      <c r="C20" s="8" t="s">
        <v>10</v>
      </c>
      <c r="D20" s="8" t="s">
        <v>13</v>
      </c>
      <c r="E20" s="27" t="s">
        <v>38</v>
      </c>
      <c r="F20" s="17"/>
      <c r="G20" s="17"/>
    </row>
    <row r="21" spans="2:24" ht="24" x14ac:dyDescent="0.3">
      <c r="B21" s="8">
        <f t="shared" si="0"/>
        <v>10</v>
      </c>
      <c r="C21" s="8" t="s">
        <v>11</v>
      </c>
      <c r="D21" s="8" t="s">
        <v>13</v>
      </c>
      <c r="E21" s="27" t="s">
        <v>92</v>
      </c>
      <c r="F21" s="17"/>
      <c r="G21" s="17"/>
    </row>
    <row r="22" spans="2:24" ht="36" x14ac:dyDescent="0.3">
      <c r="B22" s="8">
        <f t="shared" si="0"/>
        <v>11</v>
      </c>
      <c r="C22" s="8" t="s">
        <v>25</v>
      </c>
      <c r="D22" s="8" t="s">
        <v>93</v>
      </c>
      <c r="E22" s="18" t="s">
        <v>94</v>
      </c>
      <c r="F22" s="18"/>
      <c r="G22" s="18"/>
    </row>
    <row r="23" spans="2:24" ht="36" x14ac:dyDescent="0.3">
      <c r="B23" s="8">
        <f t="shared" si="0"/>
        <v>12</v>
      </c>
      <c r="C23" s="8" t="s">
        <v>82</v>
      </c>
      <c r="D23" s="8">
        <v>9</v>
      </c>
      <c r="E23" s="43" t="s">
        <v>84</v>
      </c>
      <c r="F23" s="18"/>
      <c r="G23" s="18"/>
    </row>
    <row r="24" spans="2:24" s="21" customFormat="1" ht="72" x14ac:dyDescent="0.3">
      <c r="B24" s="19">
        <f t="shared" si="0"/>
        <v>13</v>
      </c>
      <c r="C24" s="8" t="s">
        <v>20</v>
      </c>
      <c r="D24" s="8">
        <v>30</v>
      </c>
      <c r="E24" s="18" t="s">
        <v>21</v>
      </c>
      <c r="F24" s="9"/>
      <c r="G24" s="9"/>
      <c r="H24" s="1"/>
      <c r="I24" s="1"/>
      <c r="J24" s="1"/>
      <c r="K24" s="1"/>
      <c r="L24" s="1"/>
      <c r="M24" s="1"/>
      <c r="N24" s="1"/>
      <c r="O24" s="1"/>
      <c r="P24" s="1"/>
      <c r="Q24" s="1"/>
      <c r="R24" s="1"/>
      <c r="S24" s="1"/>
      <c r="T24" s="1"/>
      <c r="U24" s="1"/>
      <c r="V24" s="1"/>
      <c r="W24" s="1"/>
      <c r="X24" s="1"/>
    </row>
    <row r="25" spans="2:24" ht="84" x14ac:dyDescent="0.3">
      <c r="B25" s="8">
        <f t="shared" si="0"/>
        <v>14</v>
      </c>
      <c r="C25" s="19" t="s">
        <v>23</v>
      </c>
      <c r="D25" s="19" t="s">
        <v>22</v>
      </c>
      <c r="E25" s="20" t="s">
        <v>24</v>
      </c>
      <c r="F25" s="9"/>
      <c r="G25" s="9"/>
    </row>
    <row r="26" spans="2:24" ht="60" x14ac:dyDescent="0.3">
      <c r="B26" s="8">
        <f t="shared" si="0"/>
        <v>15</v>
      </c>
      <c r="C26" s="8" t="s">
        <v>27</v>
      </c>
      <c r="D26" s="8">
        <v>31</v>
      </c>
      <c r="E26" s="22" t="s">
        <v>31</v>
      </c>
      <c r="F26" s="22"/>
      <c r="G26" s="22"/>
    </row>
    <row r="27" spans="2:24" ht="168" x14ac:dyDescent="0.3">
      <c r="B27" s="8">
        <f t="shared" si="0"/>
        <v>16</v>
      </c>
      <c r="C27" s="8" t="s">
        <v>27</v>
      </c>
      <c r="D27" s="8" t="s">
        <v>32</v>
      </c>
      <c r="E27" s="9" t="s">
        <v>97</v>
      </c>
      <c r="F27" s="9"/>
      <c r="G27" s="9"/>
    </row>
    <row r="28" spans="2:24" ht="144" x14ac:dyDescent="0.3">
      <c r="B28" s="8">
        <f t="shared" si="0"/>
        <v>17</v>
      </c>
      <c r="C28" s="8" t="s">
        <v>27</v>
      </c>
      <c r="D28" s="8" t="s">
        <v>32</v>
      </c>
      <c r="E28" s="18" t="s">
        <v>29</v>
      </c>
      <c r="F28" s="18"/>
      <c r="G28" s="18"/>
    </row>
    <row r="29" spans="2:24" ht="396" x14ac:dyDescent="0.3">
      <c r="B29" s="8">
        <f t="shared" si="0"/>
        <v>18</v>
      </c>
      <c r="C29" s="8" t="s">
        <v>26</v>
      </c>
      <c r="D29" s="8">
        <v>24</v>
      </c>
      <c r="E29" s="9" t="s">
        <v>85</v>
      </c>
      <c r="F29" s="16"/>
      <c r="G29" s="16"/>
    </row>
    <row r="30" spans="2:24" ht="264" x14ac:dyDescent="0.3">
      <c r="B30" s="8">
        <f t="shared" si="0"/>
        <v>19</v>
      </c>
      <c r="C30" s="8" t="s">
        <v>30</v>
      </c>
      <c r="D30" s="8">
        <v>25</v>
      </c>
      <c r="E30" s="18" t="s">
        <v>33</v>
      </c>
      <c r="F30" s="18"/>
      <c r="G30" s="18"/>
    </row>
    <row r="31" spans="2:24" ht="36" x14ac:dyDescent="0.3">
      <c r="B31" s="8">
        <f t="shared" si="0"/>
        <v>20</v>
      </c>
      <c r="C31" s="8" t="s">
        <v>34</v>
      </c>
      <c r="D31" s="8">
        <v>26</v>
      </c>
      <c r="E31" s="18" t="s">
        <v>35</v>
      </c>
      <c r="F31" s="18"/>
      <c r="G31" s="18"/>
    </row>
    <row r="32" spans="2:24" ht="84" x14ac:dyDescent="0.3">
      <c r="B32" s="8">
        <f t="shared" si="0"/>
        <v>21</v>
      </c>
      <c r="C32" s="8" t="s">
        <v>36</v>
      </c>
      <c r="D32" s="8">
        <v>27</v>
      </c>
      <c r="E32" s="18" t="s">
        <v>74</v>
      </c>
      <c r="F32" s="18"/>
      <c r="G32" s="18"/>
    </row>
    <row r="33" spans="2:7" ht="60" x14ac:dyDescent="0.3">
      <c r="B33" s="8">
        <f t="shared" si="0"/>
        <v>22</v>
      </c>
      <c r="C33" s="8" t="s">
        <v>37</v>
      </c>
      <c r="D33" s="8">
        <v>28</v>
      </c>
      <c r="E33" s="18" t="s">
        <v>86</v>
      </c>
      <c r="F33" s="18"/>
      <c r="G33" s="18"/>
    </row>
    <row r="34" spans="2:7" ht="36" x14ac:dyDescent="0.3">
      <c r="B34" s="8">
        <f t="shared" si="0"/>
        <v>23</v>
      </c>
      <c r="C34" s="8" t="s">
        <v>95</v>
      </c>
      <c r="D34" s="8">
        <v>29</v>
      </c>
      <c r="E34" s="18" t="s">
        <v>96</v>
      </c>
      <c r="F34" s="18"/>
      <c r="G34" s="18"/>
    </row>
    <row r="35" spans="2:7" x14ac:dyDescent="0.3">
      <c r="B35" s="8">
        <f t="shared" si="0"/>
        <v>24</v>
      </c>
      <c r="C35" s="8"/>
      <c r="D35" s="8"/>
      <c r="E35" s="18"/>
      <c r="F35" s="18"/>
      <c r="G35" s="18"/>
    </row>
    <row r="36" spans="2:7" x14ac:dyDescent="0.3">
      <c r="B36" s="8">
        <f t="shared" si="0"/>
        <v>25</v>
      </c>
      <c r="C36" s="8"/>
      <c r="D36" s="8"/>
      <c r="E36" s="18"/>
      <c r="F36" s="18"/>
      <c r="G36" s="18"/>
    </row>
    <row r="37" spans="2:7" x14ac:dyDescent="0.3">
      <c r="B37" s="8">
        <f t="shared" si="0"/>
        <v>26</v>
      </c>
      <c r="C37" s="8"/>
      <c r="D37" s="8"/>
      <c r="E37" s="18"/>
      <c r="F37" s="18"/>
      <c r="G37" s="18"/>
    </row>
    <row r="38" spans="2:7" x14ac:dyDescent="0.3">
      <c r="B38" s="8">
        <f t="shared" si="0"/>
        <v>27</v>
      </c>
      <c r="C38" s="8"/>
      <c r="D38" s="8"/>
      <c r="E38" s="18"/>
      <c r="F38" s="18"/>
      <c r="G38" s="18"/>
    </row>
    <row r="39" spans="2:7" s="21" customFormat="1" x14ac:dyDescent="0.3">
      <c r="B39" s="8">
        <f t="shared" si="0"/>
        <v>28</v>
      </c>
      <c r="C39" s="19"/>
      <c r="D39" s="19"/>
      <c r="E39" s="20"/>
      <c r="F39" s="20"/>
      <c r="G39" s="20"/>
    </row>
    <row r="40" spans="2:7" x14ac:dyDescent="0.3">
      <c r="B40" s="8">
        <f t="shared" si="0"/>
        <v>29</v>
      </c>
      <c r="C40" s="8"/>
      <c r="D40" s="8"/>
      <c r="E40" s="22"/>
      <c r="F40" s="16"/>
      <c r="G40" s="16"/>
    </row>
    <row r="41" spans="2:7" x14ac:dyDescent="0.3">
      <c r="B41" s="8">
        <f t="shared" si="0"/>
        <v>30</v>
      </c>
      <c r="C41" s="8"/>
      <c r="D41" s="8"/>
      <c r="E41" s="22"/>
      <c r="F41" s="16"/>
      <c r="G41" s="16"/>
    </row>
    <row r="42" spans="2:7" x14ac:dyDescent="0.3">
      <c r="B42" s="8">
        <f t="shared" si="0"/>
        <v>31</v>
      </c>
      <c r="C42" s="8"/>
      <c r="D42" s="8"/>
      <c r="E42" s="22"/>
      <c r="F42" s="16"/>
      <c r="G42" s="16"/>
    </row>
    <row r="43" spans="2:7" collapsed="1" x14ac:dyDescent="0.3">
      <c r="B43" s="8"/>
      <c r="C43" s="8"/>
      <c r="D43" s="8"/>
      <c r="E43" s="18"/>
      <c r="F43" s="18"/>
      <c r="G43" s="18"/>
    </row>
    <row r="44" spans="2:7" x14ac:dyDescent="0.3">
      <c r="E44" s="23"/>
    </row>
    <row r="45" spans="2:7" x14ac:dyDescent="0.3">
      <c r="E45" s="23"/>
    </row>
    <row r="46" spans="2:7" x14ac:dyDescent="0.3">
      <c r="E46" s="23"/>
    </row>
    <row r="47" spans="2:7" x14ac:dyDescent="0.3">
      <c r="E47" s="23"/>
    </row>
    <row r="48" spans="2:7" x14ac:dyDescent="0.3">
      <c r="E48" s="23"/>
    </row>
    <row r="49" spans="5:5" x14ac:dyDescent="0.3">
      <c r="E49" s="23"/>
    </row>
    <row r="50" spans="5:5" x14ac:dyDescent="0.3">
      <c r="E50" s="23"/>
    </row>
    <row r="51" spans="5:5" x14ac:dyDescent="0.3">
      <c r="E51" s="23"/>
    </row>
    <row r="52" spans="5:5" x14ac:dyDescent="0.3">
      <c r="E52" s="23"/>
    </row>
    <row r="53" spans="5:5" x14ac:dyDescent="0.3">
      <c r="E53" s="23"/>
    </row>
    <row r="54" spans="5:5" x14ac:dyDescent="0.3">
      <c r="E54" s="23"/>
    </row>
    <row r="55" spans="5:5" x14ac:dyDescent="0.3">
      <c r="E55" s="23"/>
    </row>
    <row r="57" spans="5:5" x14ac:dyDescent="0.3">
      <c r="E57" s="23"/>
    </row>
    <row r="58" spans="5:5" x14ac:dyDescent="0.3">
      <c r="E58" s="23"/>
    </row>
    <row r="59" spans="5:5" x14ac:dyDescent="0.3">
      <c r="E59" s="23"/>
    </row>
    <row r="60" spans="5:5" x14ac:dyDescent="0.3">
      <c r="E60" s="23"/>
    </row>
    <row r="61" spans="5:5" x14ac:dyDescent="0.3">
      <c r="E61" s="23"/>
    </row>
    <row r="62" spans="5:5" x14ac:dyDescent="0.3">
      <c r="E62" s="23"/>
    </row>
    <row r="63" spans="5:5" x14ac:dyDescent="0.3">
      <c r="E63" s="23"/>
    </row>
    <row r="64" spans="5:5" x14ac:dyDescent="0.3">
      <c r="E64" s="23"/>
    </row>
    <row r="65" spans="5:5" x14ac:dyDescent="0.3">
      <c r="E65" s="23"/>
    </row>
    <row r="66" spans="5:5" x14ac:dyDescent="0.3">
      <c r="E66" s="23"/>
    </row>
    <row r="67" spans="5:5" x14ac:dyDescent="0.3">
      <c r="E67" s="23"/>
    </row>
    <row r="69" spans="5:5" x14ac:dyDescent="0.3">
      <c r="E69" s="23"/>
    </row>
    <row r="70" spans="5:5" x14ac:dyDescent="0.3">
      <c r="E70" s="23"/>
    </row>
    <row r="71" spans="5:5" x14ac:dyDescent="0.3">
      <c r="E71" s="23"/>
    </row>
    <row r="72" spans="5:5" x14ac:dyDescent="0.3">
      <c r="E72" s="23"/>
    </row>
    <row r="73" spans="5:5" x14ac:dyDescent="0.3">
      <c r="E73" s="23"/>
    </row>
    <row r="74" spans="5:5" x14ac:dyDescent="0.3">
      <c r="E74" s="23"/>
    </row>
    <row r="76" spans="5:5" x14ac:dyDescent="0.3">
      <c r="E76" s="23"/>
    </row>
    <row r="77" spans="5:5" x14ac:dyDescent="0.3">
      <c r="E77" s="23"/>
    </row>
    <row r="78" spans="5:5" x14ac:dyDescent="0.3">
      <c r="E78" s="23"/>
    </row>
    <row r="79" spans="5:5" x14ac:dyDescent="0.3">
      <c r="E79" s="23"/>
    </row>
    <row r="80" spans="5:5" x14ac:dyDescent="0.3">
      <c r="E80" s="23"/>
    </row>
    <row r="82" spans="5:5" x14ac:dyDescent="0.3">
      <c r="E82" s="23"/>
    </row>
    <row r="84" spans="5:5" x14ac:dyDescent="0.3">
      <c r="E84" s="23"/>
    </row>
  </sheetData>
  <mergeCells count="6">
    <mergeCell ref="B2:F2"/>
    <mergeCell ref="B3:F3"/>
    <mergeCell ref="B9:B11"/>
    <mergeCell ref="C9:C11"/>
    <mergeCell ref="D9:D11"/>
    <mergeCell ref="E9:F10"/>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7772F-40C9-40C4-8367-F07CF6F11699}">
  <dimension ref="A2:P54"/>
  <sheetViews>
    <sheetView showGridLines="0" workbookViewId="0"/>
  </sheetViews>
  <sheetFormatPr defaultRowHeight="16.5" x14ac:dyDescent="0.3"/>
  <cols>
    <col min="2" max="2" width="17.75" customWidth="1"/>
    <col min="3" max="3" width="9.375" bestFit="1" customWidth="1"/>
    <col min="4" max="4" width="12.25" bestFit="1" customWidth="1"/>
    <col min="5" max="5" width="17.5" customWidth="1"/>
    <col min="6" max="6" width="11.875" bestFit="1" customWidth="1"/>
    <col min="7" max="7" width="12.25" bestFit="1" customWidth="1"/>
    <col min="8" max="8" width="9.375" bestFit="1" customWidth="1"/>
  </cols>
  <sheetData>
    <row r="2" spans="1:8" x14ac:dyDescent="0.3">
      <c r="A2" s="40">
        <v>1</v>
      </c>
      <c r="B2" s="40" t="s">
        <v>63</v>
      </c>
    </row>
    <row r="3" spans="1:8" x14ac:dyDescent="0.3">
      <c r="B3" s="41" t="s">
        <v>54</v>
      </c>
    </row>
    <row r="4" spans="1:8" x14ac:dyDescent="0.3">
      <c r="B4" s="68" t="s">
        <v>39</v>
      </c>
      <c r="C4" s="69"/>
      <c r="D4" s="69"/>
      <c r="E4" s="69"/>
      <c r="F4" s="69"/>
      <c r="G4" s="69"/>
      <c r="H4" s="70"/>
    </row>
    <row r="5" spans="1:8" x14ac:dyDescent="0.3">
      <c r="B5" s="71" t="s">
        <v>40</v>
      </c>
      <c r="C5" s="73" t="s">
        <v>41</v>
      </c>
      <c r="D5" s="74"/>
      <c r="E5" s="75"/>
      <c r="F5" s="73" t="s">
        <v>42</v>
      </c>
      <c r="G5" s="74"/>
      <c r="H5" s="76"/>
    </row>
    <row r="6" spans="1:8" ht="27" x14ac:dyDescent="0.3">
      <c r="B6" s="72"/>
      <c r="C6" s="28" t="s">
        <v>43</v>
      </c>
      <c r="D6" s="28" t="s">
        <v>44</v>
      </c>
      <c r="E6" s="28" t="s">
        <v>45</v>
      </c>
      <c r="F6" s="28" t="s">
        <v>43</v>
      </c>
      <c r="G6" s="28" t="s">
        <v>44</v>
      </c>
      <c r="H6" s="29" t="s">
        <v>45</v>
      </c>
    </row>
    <row r="7" spans="1:8" x14ac:dyDescent="0.3">
      <c r="B7" s="30" t="s">
        <v>46</v>
      </c>
      <c r="C7" s="32" t="s">
        <v>47</v>
      </c>
      <c r="D7" s="32">
        <v>29246387</v>
      </c>
      <c r="E7" s="32">
        <v>80720</v>
      </c>
      <c r="F7" s="32" t="s">
        <v>48</v>
      </c>
      <c r="G7" s="32">
        <v>29246387</v>
      </c>
      <c r="H7" s="33">
        <v>171969</v>
      </c>
    </row>
    <row r="8" spans="1:8" x14ac:dyDescent="0.3">
      <c r="B8" s="31" t="s">
        <v>49</v>
      </c>
      <c r="C8" s="34" t="s">
        <v>50</v>
      </c>
      <c r="D8" s="34">
        <v>4631251</v>
      </c>
      <c r="E8" s="34">
        <v>58585</v>
      </c>
      <c r="F8" s="34" t="s">
        <v>51</v>
      </c>
      <c r="G8" s="34">
        <v>2786455</v>
      </c>
      <c r="H8" s="35">
        <v>147403</v>
      </c>
    </row>
    <row r="22" spans="1:10" x14ac:dyDescent="0.3">
      <c r="B22" s="44" t="s">
        <v>61</v>
      </c>
      <c r="C22" s="45"/>
      <c r="D22" s="45"/>
      <c r="E22" s="44" t="s">
        <v>62</v>
      </c>
      <c r="F22" s="45"/>
    </row>
    <row r="23" spans="1:10" x14ac:dyDescent="0.3">
      <c r="B23" s="46" t="s">
        <v>52</v>
      </c>
      <c r="C23" s="47">
        <v>239275</v>
      </c>
      <c r="D23" s="45"/>
      <c r="E23" s="45" t="s">
        <v>57</v>
      </c>
      <c r="F23" s="48">
        <v>2690</v>
      </c>
    </row>
    <row r="24" spans="1:10" x14ac:dyDescent="0.3">
      <c r="B24" s="49" t="s">
        <v>87</v>
      </c>
      <c r="C24" s="50">
        <v>132967</v>
      </c>
      <c r="D24" s="45"/>
      <c r="E24" s="45" t="s">
        <v>58</v>
      </c>
      <c r="F24" s="48">
        <v>29246387</v>
      </c>
    </row>
    <row r="25" spans="1:10" x14ac:dyDescent="0.3">
      <c r="B25" s="45" t="s">
        <v>88</v>
      </c>
      <c r="C25" s="48">
        <f>C23+C24</f>
        <v>372242</v>
      </c>
      <c r="D25" s="45"/>
      <c r="E25" s="45" t="s">
        <v>59</v>
      </c>
      <c r="F25" s="48">
        <f>F24*F23/10^6</f>
        <v>78672.781029999998</v>
      </c>
      <c r="J25" s="56"/>
    </row>
    <row r="26" spans="1:10" x14ac:dyDescent="0.3">
      <c r="B26" s="45" t="s">
        <v>53</v>
      </c>
      <c r="C26" s="51">
        <v>0.41799999999999998</v>
      </c>
      <c r="D26" s="45"/>
      <c r="E26" s="45" t="s">
        <v>55</v>
      </c>
      <c r="F26" s="48">
        <v>156781</v>
      </c>
      <c r="G26" s="36"/>
      <c r="J26" s="55"/>
    </row>
    <row r="27" spans="1:10" x14ac:dyDescent="0.3">
      <c r="B27" s="45" t="s">
        <v>89</v>
      </c>
      <c r="C27" s="48">
        <f>C25*C26</f>
        <v>155597.15599999999</v>
      </c>
      <c r="D27" s="45"/>
      <c r="E27" s="53" t="s">
        <v>56</v>
      </c>
      <c r="F27" s="39">
        <f>F25-F26</f>
        <v>-78108.218970000002</v>
      </c>
      <c r="G27" s="54" t="s">
        <v>91</v>
      </c>
      <c r="J27" s="56"/>
    </row>
    <row r="28" spans="1:10" x14ac:dyDescent="0.3">
      <c r="B28" s="45" t="s">
        <v>55</v>
      </c>
      <c r="C28" s="48">
        <v>156781</v>
      </c>
      <c r="D28" s="45"/>
      <c r="G28" s="36"/>
    </row>
    <row r="29" spans="1:10" x14ac:dyDescent="0.3">
      <c r="B29" s="53" t="s">
        <v>56</v>
      </c>
      <c r="C29" s="39">
        <f>C27-C28</f>
        <v>-1183.8440000000119</v>
      </c>
      <c r="D29" s="52" t="s">
        <v>90</v>
      </c>
      <c r="G29" s="36"/>
    </row>
    <row r="30" spans="1:10" x14ac:dyDescent="0.3">
      <c r="B30" s="45"/>
      <c r="D30" s="45"/>
      <c r="E30" s="45"/>
      <c r="F30" s="45"/>
      <c r="G30" s="36"/>
    </row>
    <row r="31" spans="1:10" x14ac:dyDescent="0.3">
      <c r="G31" s="36"/>
    </row>
    <row r="32" spans="1:10" x14ac:dyDescent="0.3">
      <c r="A32" s="40">
        <v>2</v>
      </c>
      <c r="B32" s="40" t="s">
        <v>28</v>
      </c>
      <c r="G32" s="36"/>
    </row>
    <row r="33" spans="1:7" x14ac:dyDescent="0.3">
      <c r="B33" t="s">
        <v>60</v>
      </c>
      <c r="G33" s="36"/>
    </row>
    <row r="34" spans="1:7" x14ac:dyDescent="0.3">
      <c r="B34" t="s">
        <v>64</v>
      </c>
    </row>
    <row r="37" spans="1:7" x14ac:dyDescent="0.3">
      <c r="A37" s="40">
        <v>3</v>
      </c>
      <c r="B37" s="40" t="s">
        <v>65</v>
      </c>
    </row>
    <row r="38" spans="1:7" x14ac:dyDescent="0.3">
      <c r="B38" s="42" t="s">
        <v>68</v>
      </c>
      <c r="C38" t="s">
        <v>66</v>
      </c>
    </row>
    <row r="39" spans="1:7" x14ac:dyDescent="0.3">
      <c r="B39" s="42"/>
      <c r="C39" t="s">
        <v>67</v>
      </c>
    </row>
    <row r="40" spans="1:7" x14ac:dyDescent="0.3">
      <c r="B40" s="42" t="s">
        <v>69</v>
      </c>
      <c r="C40" t="s">
        <v>70</v>
      </c>
    </row>
    <row r="41" spans="1:7" x14ac:dyDescent="0.3">
      <c r="A41" s="40"/>
      <c r="B41" s="40"/>
      <c r="C41" t="s">
        <v>71</v>
      </c>
    </row>
    <row r="42" spans="1:7" x14ac:dyDescent="0.3">
      <c r="B42" s="42"/>
    </row>
    <row r="44" spans="1:7" x14ac:dyDescent="0.3">
      <c r="A44" s="40">
        <v>4</v>
      </c>
      <c r="B44" s="40" t="s">
        <v>76</v>
      </c>
    </row>
    <row r="45" spans="1:7" x14ac:dyDescent="0.3">
      <c r="A45" s="40"/>
      <c r="B45" s="40" t="s">
        <v>77</v>
      </c>
    </row>
    <row r="46" spans="1:7" x14ac:dyDescent="0.3">
      <c r="B46" s="42" t="s">
        <v>68</v>
      </c>
      <c r="C46" t="s">
        <v>78</v>
      </c>
    </row>
    <row r="47" spans="1:7" x14ac:dyDescent="0.3">
      <c r="B47" s="42" t="s">
        <v>69</v>
      </c>
      <c r="C47" t="s">
        <v>79</v>
      </c>
    </row>
    <row r="50" spans="1:16" x14ac:dyDescent="0.3">
      <c r="A50" s="40">
        <v>5</v>
      </c>
      <c r="B50" s="40" t="s">
        <v>80</v>
      </c>
    </row>
    <row r="51" spans="1:16" x14ac:dyDescent="0.3">
      <c r="B51" t="s">
        <v>83</v>
      </c>
    </row>
    <row r="52" spans="1:16" x14ac:dyDescent="0.3">
      <c r="B52" t="s">
        <v>81</v>
      </c>
    </row>
    <row r="54" spans="1:16" x14ac:dyDescent="0.3">
      <c r="I54" s="37"/>
      <c r="P54" s="38">
        <f>SUM(P52:P53)</f>
        <v>0</v>
      </c>
    </row>
  </sheetData>
  <mergeCells count="4">
    <mergeCell ref="B4:H4"/>
    <mergeCell ref="B5:B6"/>
    <mergeCell ref="C5:E5"/>
    <mergeCell ref="F5:H5"/>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질의사항</vt:lpstr>
      <vt:lpstr>Sheet1</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Jae-Won (KR/Deal Adv2)</dc:creator>
  <cp:lastModifiedBy>Kim, Hwi-Woong (KR/Deal Adv2)</cp:lastModifiedBy>
  <dcterms:created xsi:type="dcterms:W3CDTF">2023-01-02T08:48:35Z</dcterms:created>
  <dcterms:modified xsi:type="dcterms:W3CDTF">2023-06-13T07:19:13Z</dcterms:modified>
</cp:coreProperties>
</file>