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01. Deal\03. 11번가\03. Project eleve_3분기\11. 사업계획_제출용\"/>
    </mc:Choice>
  </mc:AlternateContent>
  <xr:revisionPtr revIDLastSave="0" documentId="13_ncr:1_{DD734443-25F2-4B02-AB89-050326597990}" xr6:coauthVersionLast="47" xr6:coauthVersionMax="47" xr10:uidLastSave="{00000000-0000-0000-0000-000000000000}"/>
  <bookViews>
    <workbookView xWindow="28680" yWindow="-120" windowWidth="29040" windowHeight="15840" tabRatio="954" xr2:uid="{87F8119E-AFCC-4F17-85E8-30AC330BE380}"/>
  </bookViews>
  <sheets>
    <sheet name="GMV" sheetId="2" r:id="rId1"/>
    <sheet name="REV" sheetId="19" r:id="rId2"/>
    <sheet name="Opex" sheetId="22" r:id="rId3"/>
    <sheet name="NWC" sheetId="24" r:id="rId4"/>
    <sheet name="CAPEX" sheetId="2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" localSheetId="4">#REF!</definedName>
    <definedName name="_">#REF!</definedName>
    <definedName name="_.4" localSheetId="4">#REF!</definedName>
    <definedName name="_.4">#REF!</definedName>
    <definedName name="_?" localSheetId="4">#REF!</definedName>
    <definedName name="_?">#REF!</definedName>
    <definedName name="_?__C">#REF!</definedName>
    <definedName name="__?">#REF!</definedName>
    <definedName name="__?__C">#REF!</definedName>
    <definedName name="___?">#REF!</definedName>
    <definedName name="___?__C">#REF!</definedName>
    <definedName name="____?">#REF!</definedName>
    <definedName name="____?__C">#REF!</definedName>
    <definedName name="_____?">#REF!</definedName>
    <definedName name="_____?__C">#REF!</definedName>
    <definedName name="______?">#REF!</definedName>
    <definedName name="______?__C">#REF!</definedName>
    <definedName name="_______?">#REF!</definedName>
    <definedName name="_______?__C">#REF!</definedName>
    <definedName name="________?__C">#REF!</definedName>
    <definedName name="_________?__C">#REF!</definedName>
    <definedName name="__________?__C">#REF!</definedName>
    <definedName name="________________________ARC2" localSheetId="4" hidden="1">{"'Desktop Inventory 현황'!$B$2:$O$35"}</definedName>
    <definedName name="________________________ARC2" hidden="1">{"'Desktop Inventory 현황'!$B$2:$O$35"}</definedName>
    <definedName name="______________________UXA5">#REF!</definedName>
    <definedName name="___________________kwy1" localSheetId="4" hidden="1">{#N/A,#N/A,FALSE,"ALM-ASISC"}</definedName>
    <definedName name="___________________kwy1" hidden="1">{#N/A,#N/A,FALSE,"ALM-ASISC"}</definedName>
    <definedName name="__________________UXA5">#REF!</definedName>
    <definedName name="_________________ARC2" localSheetId="4" hidden="1">{"'Desktop Inventory 현황'!$B$2:$O$35"}</definedName>
    <definedName name="_________________ARC2" hidden="1">{"'Desktop Inventory 현황'!$B$2:$O$35"}</definedName>
    <definedName name="________________ARC2" localSheetId="4" hidden="1">{"'Desktop Inventory 현황'!$B$2:$O$35"}</definedName>
    <definedName name="________________ARC2" hidden="1">{"'Desktop Inventory 현황'!$B$2:$O$35"}</definedName>
    <definedName name="________________NTA1">#REF!</definedName>
    <definedName name="________________NTA2">#REF!</definedName>
    <definedName name="________________NTA3">#REF!</definedName>
    <definedName name="________________rt01">#REF!</definedName>
    <definedName name="________________sem02">#REF!</definedName>
    <definedName name="________________sem03">#REF!</definedName>
    <definedName name="________________sem04">#REF!</definedName>
    <definedName name="________________sem05">#REF!</definedName>
    <definedName name="________________sem06">#REF!</definedName>
    <definedName name="________________sem07">#REF!</definedName>
    <definedName name="________________UXA1">#REF!</definedName>
    <definedName name="________________UXA2">#REF!</definedName>
    <definedName name="________________UXA3">#REF!</definedName>
    <definedName name="________________UXA4">#REF!</definedName>
    <definedName name="________________UXA5">#REF!</definedName>
    <definedName name="________________UXB5">#REF!</definedName>
    <definedName name="________________UXC5">#REF!</definedName>
    <definedName name="________________UXD5">#REF!</definedName>
    <definedName name="________________UXE51">#REF!</definedName>
    <definedName name="________________UXE52">#REF!</definedName>
    <definedName name="________________UXE53">#REF!</definedName>
    <definedName name="________________UXF51">#REF!</definedName>
    <definedName name="________________UXF52">#REF!</definedName>
    <definedName name="________________UXF53">#REF!</definedName>
    <definedName name="________________UXG51">#REF!</definedName>
    <definedName name="________________UXG52">#REF!</definedName>
    <definedName name="________________UXG53">#REF!</definedName>
    <definedName name="________________UXH51">#REF!</definedName>
    <definedName name="________________UXH52">#REF!</definedName>
    <definedName name="________________UXH53">#REF!</definedName>
    <definedName name="________________UXI51">#REF!</definedName>
    <definedName name="________________UXI52">#REF!</definedName>
    <definedName name="________________UXI53">#REF!</definedName>
    <definedName name="________________UXJ51">#REF!</definedName>
    <definedName name="________________UXJ52">#REF!</definedName>
    <definedName name="________________UXJ53">#REF!</definedName>
    <definedName name="________________UXK51">#REF!</definedName>
    <definedName name="________________UXK52">#REF!</definedName>
    <definedName name="________________UXK53">#REF!</definedName>
    <definedName name="________________UXL51">#REF!</definedName>
    <definedName name="________________UXL52">#REF!</definedName>
    <definedName name="________________UXL53">#REF!</definedName>
    <definedName name="________________UXM51">#REF!</definedName>
    <definedName name="________________UXM52">#REF!</definedName>
    <definedName name="________________UXM53">#REF!</definedName>
    <definedName name="_______________yr2000">#REF!</definedName>
    <definedName name="_______________yr2001">#REF!</definedName>
    <definedName name="_____________kwy1" localSheetId="4" hidden="1">{#N/A,#N/A,FALSE,"ALM-ASISC"}</definedName>
    <definedName name="_____________kwy1" hidden="1">{#N/A,#N/A,FALSE,"ALM-ASISC"}</definedName>
    <definedName name="_____________NTA1">#REF!</definedName>
    <definedName name="_____________NTA2" localSheetId="4">#REF!</definedName>
    <definedName name="_____________NTA2">#REF!</definedName>
    <definedName name="_____________NTA3" localSheetId="4">#REF!</definedName>
    <definedName name="_____________NTA3">#REF!</definedName>
    <definedName name="_____________rt01">#REF!</definedName>
    <definedName name="_____________sem02">#REF!</definedName>
    <definedName name="_____________sem03">#REF!</definedName>
    <definedName name="_____________sem04">#REF!</definedName>
    <definedName name="_____________sem05">#REF!</definedName>
    <definedName name="_____________sem06">#REF!</definedName>
    <definedName name="_____________sem07">#REF!</definedName>
    <definedName name="_____________UXA1">#REF!</definedName>
    <definedName name="_____________UXA2">#REF!</definedName>
    <definedName name="_____________UXA3">#REF!</definedName>
    <definedName name="_____________UXA4">#REF!</definedName>
    <definedName name="_____________UXB5">#REF!</definedName>
    <definedName name="_____________UXC5">#REF!</definedName>
    <definedName name="_____________UXD5">#REF!</definedName>
    <definedName name="_____________UXE51">#REF!</definedName>
    <definedName name="_____________UXE52">#REF!</definedName>
    <definedName name="_____________UXE53">#REF!</definedName>
    <definedName name="_____________UXF51">#REF!</definedName>
    <definedName name="_____________UXF52">#REF!</definedName>
    <definedName name="_____________UXF53">#REF!</definedName>
    <definedName name="_____________UXG51">#REF!</definedName>
    <definedName name="_____________UXG52">#REF!</definedName>
    <definedName name="_____________UXG53">#REF!</definedName>
    <definedName name="_____________UXH51">#REF!</definedName>
    <definedName name="_____________UXH52">#REF!</definedName>
    <definedName name="_____________UXH53">#REF!</definedName>
    <definedName name="_____________UXI51">#REF!</definedName>
    <definedName name="_____________UXI52">#REF!</definedName>
    <definedName name="_____________UXI53">#REF!</definedName>
    <definedName name="_____________UXJ51">#REF!</definedName>
    <definedName name="_____________UXJ52">#REF!</definedName>
    <definedName name="_____________UXJ53">#REF!</definedName>
    <definedName name="_____________UXK51">#REF!</definedName>
    <definedName name="_____________UXK52">#REF!</definedName>
    <definedName name="_____________UXK53">#REF!</definedName>
    <definedName name="_____________UXL51">#REF!</definedName>
    <definedName name="_____________UXL52">#REF!</definedName>
    <definedName name="_____________UXL53">#REF!</definedName>
    <definedName name="_____________UXM51">#REF!</definedName>
    <definedName name="_____________UXM52">#REF!</definedName>
    <definedName name="_____________UXM53">#REF!</definedName>
    <definedName name="____________AAA2">#REF!</definedName>
    <definedName name="____________aaa3">#REF!</definedName>
    <definedName name="____________NTA1">#REF!</definedName>
    <definedName name="____________NTA2">#REF!</definedName>
    <definedName name="____________NTA3">#REF!</definedName>
    <definedName name="____________rt01">#REF!</definedName>
    <definedName name="____________sem02">#REF!</definedName>
    <definedName name="____________sem03">#REF!</definedName>
    <definedName name="____________sem04">#REF!</definedName>
    <definedName name="____________sem05">#REF!</definedName>
    <definedName name="____________sem06">#REF!</definedName>
    <definedName name="____________sem07">#REF!</definedName>
    <definedName name="____________UXA1">#REF!</definedName>
    <definedName name="____________UXA2">#REF!</definedName>
    <definedName name="____________UXA3">#REF!</definedName>
    <definedName name="____________UXA4">#REF!</definedName>
    <definedName name="____________UXA5">#REF!</definedName>
    <definedName name="____________UXB5">#REF!</definedName>
    <definedName name="____________UXC5">#REF!</definedName>
    <definedName name="____________UXD5">#REF!</definedName>
    <definedName name="____________UXE51">#REF!</definedName>
    <definedName name="____________UXE52">#REF!</definedName>
    <definedName name="____________UXE53">#REF!</definedName>
    <definedName name="____________UXF51">#REF!</definedName>
    <definedName name="____________UXF52">#REF!</definedName>
    <definedName name="____________UXF53">#REF!</definedName>
    <definedName name="____________UXG51">#REF!</definedName>
    <definedName name="____________UXG52">#REF!</definedName>
    <definedName name="____________UXG53">#REF!</definedName>
    <definedName name="____________UXH51">#REF!</definedName>
    <definedName name="____________UXH52">#REF!</definedName>
    <definedName name="____________UXH53">#REF!</definedName>
    <definedName name="____________UXI51">#REF!</definedName>
    <definedName name="____________UXI52">#REF!</definedName>
    <definedName name="____________UXI53">#REF!</definedName>
    <definedName name="____________UXJ51">#REF!</definedName>
    <definedName name="____________UXJ52">#REF!</definedName>
    <definedName name="____________UXJ53">#REF!</definedName>
    <definedName name="____________UXK51">#REF!</definedName>
    <definedName name="____________UXK52">#REF!</definedName>
    <definedName name="____________UXK53">#REF!</definedName>
    <definedName name="____________UXL51">#REF!</definedName>
    <definedName name="____________UXL52">#REF!</definedName>
    <definedName name="____________UXL53">#REF!</definedName>
    <definedName name="____________UXM51">#REF!</definedName>
    <definedName name="____________UXM52">#REF!</definedName>
    <definedName name="____________UXM53">#REF!</definedName>
    <definedName name="____________yr2000">#REF!</definedName>
    <definedName name="____________yr2001">#REF!</definedName>
    <definedName name="___________AAA2">#REF!</definedName>
    <definedName name="___________aaa3">#REF!</definedName>
    <definedName name="___________ARC2" localSheetId="4" hidden="1">{"'Desktop Inventory 현황'!$B$2:$O$35"}</definedName>
    <definedName name="___________ARC2" hidden="1">{"'Desktop Inventory 현황'!$B$2:$O$35"}</definedName>
    <definedName name="___________fte03">#REF!</definedName>
    <definedName name="___________yr2000">#REF!</definedName>
    <definedName name="___________yr2001">#REF!</definedName>
    <definedName name="__________AAA2">#REF!</definedName>
    <definedName name="__________aaa3">#REF!</definedName>
    <definedName name="__________kwy1" localSheetId="4" hidden="1">{#N/A,#N/A,FALSE,"ALM-ASISC"}</definedName>
    <definedName name="__________kwy1" hidden="1">{#N/A,#N/A,FALSE,"ALM-ASISC"}</definedName>
    <definedName name="__________UXA5">#REF!</definedName>
    <definedName name="_________ARC2" localSheetId="4" hidden="1">{"'Desktop Inventory 현황'!$B$2:$O$35"}</definedName>
    <definedName name="_________ARC2" hidden="1">{"'Desktop Inventory 현황'!$B$2:$O$35"}</definedName>
    <definedName name="_________fte03">#REF!</definedName>
    <definedName name="_________kwy1" localSheetId="4" hidden="1">{#N/A,#N/A,FALSE,"ALM-ASISC"}</definedName>
    <definedName name="_________kwy1" hidden="1">{#N/A,#N/A,FALSE,"ALM-ASISC"}</definedName>
    <definedName name="_________q1" localSheetId="4">#N/A</definedName>
    <definedName name="_________q1">[0]!_________q1</definedName>
    <definedName name="_________UXA5" localSheetId="4">#REF!</definedName>
    <definedName name="_________UXA5">#REF!</definedName>
    <definedName name="_________yr2000" localSheetId="4">#REF!</definedName>
    <definedName name="_________yr2000">#REF!</definedName>
    <definedName name="_________yr2001" localSheetId="4">#REF!</definedName>
    <definedName name="_________yr2001">#REF!</definedName>
    <definedName name="________AAA2">#REF!</definedName>
    <definedName name="________aaa3">#REF!</definedName>
    <definedName name="________ARC2" localSheetId="4" hidden="1">{"'Desktop Inventory 현황'!$B$2:$O$35"}</definedName>
    <definedName name="________ARC2" hidden="1">{"'Desktop Inventory 현황'!$B$2:$O$35"}</definedName>
    <definedName name="________kwy1" localSheetId="4" hidden="1">{#N/A,#N/A,FALSE,"ALM-ASISC"}</definedName>
    <definedName name="________kwy1" hidden="1">{#N/A,#N/A,FALSE,"ALM-ASISC"}</definedName>
    <definedName name="________MF2">#REF!</definedName>
    <definedName name="________NTA1" localSheetId="4">#REF!</definedName>
    <definedName name="________NTA1">#REF!</definedName>
    <definedName name="________NTA2" localSheetId="4">#REF!</definedName>
    <definedName name="________NTA2">#REF!</definedName>
    <definedName name="________NTA3">#REF!</definedName>
    <definedName name="________PR1">#REF!</definedName>
    <definedName name="________q1" localSheetId="4">#N/A</definedName>
    <definedName name="________q1">[0]!________q1</definedName>
    <definedName name="________rt01" localSheetId="4">#REF!</definedName>
    <definedName name="________rt01">#REF!</definedName>
    <definedName name="________sem02" localSheetId="4">#REF!</definedName>
    <definedName name="________sem02">#REF!</definedName>
    <definedName name="________sem03" localSheetId="4">#REF!</definedName>
    <definedName name="________sem03">#REF!</definedName>
    <definedName name="________sem04">#REF!</definedName>
    <definedName name="________sem05">#REF!</definedName>
    <definedName name="________sem06">#REF!</definedName>
    <definedName name="________sem07">#REF!</definedName>
    <definedName name="________US1">#REF!</definedName>
    <definedName name="________UXA1">#REF!</definedName>
    <definedName name="________UXA2">#REF!</definedName>
    <definedName name="________UXA3">#REF!</definedName>
    <definedName name="________UXA4">#REF!</definedName>
    <definedName name="________UXA5">#REF!</definedName>
    <definedName name="________UXB5">#REF!</definedName>
    <definedName name="________UXC5">#REF!</definedName>
    <definedName name="________UXD5">#REF!</definedName>
    <definedName name="________UXE51">#REF!</definedName>
    <definedName name="________UXE52">#REF!</definedName>
    <definedName name="________UXE53">#REF!</definedName>
    <definedName name="________UXF51">#REF!</definedName>
    <definedName name="________UXF52">#REF!</definedName>
    <definedName name="________UXF53">#REF!</definedName>
    <definedName name="________UXG51">#REF!</definedName>
    <definedName name="________UXG52">#REF!</definedName>
    <definedName name="________UXG53">#REF!</definedName>
    <definedName name="________UXH51">#REF!</definedName>
    <definedName name="________UXH52">#REF!</definedName>
    <definedName name="________UXH53">#REF!</definedName>
    <definedName name="________UXI51">#REF!</definedName>
    <definedName name="________UXI52">#REF!</definedName>
    <definedName name="________UXI53">#REF!</definedName>
    <definedName name="________UXJ51">#REF!</definedName>
    <definedName name="________UXJ52">#REF!</definedName>
    <definedName name="________UXJ53">#REF!</definedName>
    <definedName name="________UXK51">#REF!</definedName>
    <definedName name="________UXK52">#REF!</definedName>
    <definedName name="________UXK53">#REF!</definedName>
    <definedName name="________UXL51">#REF!</definedName>
    <definedName name="________UXL52">#REF!</definedName>
    <definedName name="________UXL53">#REF!</definedName>
    <definedName name="________UXM51">#REF!</definedName>
    <definedName name="________UXM52">#REF!</definedName>
    <definedName name="________UXM53">#REF!</definedName>
    <definedName name="________xlfn.BAHTTEXT" hidden="1">#NAME?</definedName>
    <definedName name="________yr2000" localSheetId="4">#REF!</definedName>
    <definedName name="________yr2000">#REF!</definedName>
    <definedName name="________yr2001" localSheetId="4">#REF!</definedName>
    <definedName name="________yr2001">#REF!</definedName>
    <definedName name="_______08_하자보수비" localSheetId="4">#REF!</definedName>
    <definedName name="_______08_하자보수비">#REF!</definedName>
    <definedName name="_______a1">#REF!</definedName>
    <definedName name="_______AAA2">#REF!</definedName>
    <definedName name="_______aaa3">#REF!</definedName>
    <definedName name="_______ARC2" localSheetId="4" hidden="1">{"'Desktop Inventory 현황'!$B$2:$O$35"}</definedName>
    <definedName name="_______ARC2" hidden="1">{"'Desktop Inventory 현황'!$B$2:$O$35"}</definedName>
    <definedName name="_______bs1">#REF!</definedName>
    <definedName name="_______fte03">#REF!</definedName>
    <definedName name="_______MF2">#REF!</definedName>
    <definedName name="_______NTA1">#REF!</definedName>
    <definedName name="_______NTA2">#REF!</definedName>
    <definedName name="_______NTA3">#REF!</definedName>
    <definedName name="_______O30000">#REF!</definedName>
    <definedName name="_______PR1">#REF!</definedName>
    <definedName name="_______q1">#N/A</definedName>
    <definedName name="_______rt01" localSheetId="4">#REF!</definedName>
    <definedName name="_______rt01">#REF!</definedName>
    <definedName name="_______sem02" localSheetId="4">#REF!</definedName>
    <definedName name="_______sem02">#REF!</definedName>
    <definedName name="_______sem03" localSheetId="4">#REF!</definedName>
    <definedName name="_______sem03">#REF!</definedName>
    <definedName name="_______sem04">#REF!</definedName>
    <definedName name="_______sem05">#REF!</definedName>
    <definedName name="_______sem06">#REF!</definedName>
    <definedName name="_______sem07">#REF!</definedName>
    <definedName name="_______US1">#REF!</definedName>
    <definedName name="_______UXA1">#REF!</definedName>
    <definedName name="_______UXA2">#REF!</definedName>
    <definedName name="_______UXA3">#REF!</definedName>
    <definedName name="_______UXA4">#REF!</definedName>
    <definedName name="_______UXA5">#REF!</definedName>
    <definedName name="_______UXB5">#REF!</definedName>
    <definedName name="_______UXC5">#REF!</definedName>
    <definedName name="_______UXD5">#REF!</definedName>
    <definedName name="_______UXE51">#REF!</definedName>
    <definedName name="_______UXE52">#REF!</definedName>
    <definedName name="_______UXE53">#REF!</definedName>
    <definedName name="_______UXF51">#REF!</definedName>
    <definedName name="_______UXF52">#REF!</definedName>
    <definedName name="_______UXF53">#REF!</definedName>
    <definedName name="_______UXG51">#REF!</definedName>
    <definedName name="_______UXG52">#REF!</definedName>
    <definedName name="_______UXG53">#REF!</definedName>
    <definedName name="_______UXH51">#REF!</definedName>
    <definedName name="_______UXH52">#REF!</definedName>
    <definedName name="_______UXH53">#REF!</definedName>
    <definedName name="_______UXI51">#REF!</definedName>
    <definedName name="_______UXI52">#REF!</definedName>
    <definedName name="_______UXI53">#REF!</definedName>
    <definedName name="_______UXJ51">#REF!</definedName>
    <definedName name="_______UXJ52">#REF!</definedName>
    <definedName name="_______UXJ53">#REF!</definedName>
    <definedName name="_______UXK51">#REF!</definedName>
    <definedName name="_______UXK52">#REF!</definedName>
    <definedName name="_______UXK53">#REF!</definedName>
    <definedName name="_______UXL51">#REF!</definedName>
    <definedName name="_______UXL52">#REF!</definedName>
    <definedName name="_______UXL53">#REF!</definedName>
    <definedName name="_______UXM51">#REF!</definedName>
    <definedName name="_______UXM52">#REF!</definedName>
    <definedName name="_______UXM53">#REF!</definedName>
    <definedName name="_______xlfn.BAHTTEXT" hidden="1">#NAME?</definedName>
    <definedName name="_______yr2000" localSheetId="4">#REF!</definedName>
    <definedName name="_______yr2000">#REF!</definedName>
    <definedName name="_______yr2001" localSheetId="4">#REF!</definedName>
    <definedName name="_______yr2001">#REF!</definedName>
    <definedName name="______08_하자보수비" localSheetId="4">#REF!</definedName>
    <definedName name="______08_하자보수비">#REF!</definedName>
    <definedName name="______a1">#REF!</definedName>
    <definedName name="______AAA2">#REF!</definedName>
    <definedName name="______aaa3">#REF!</definedName>
    <definedName name="______ARC2" localSheetId="4" hidden="1">{"'Desktop Inventory 현황'!$B$2:$O$35"}</definedName>
    <definedName name="______ARC2" hidden="1">{"'Desktop Inventory 현황'!$B$2:$O$35"}</definedName>
    <definedName name="______bs1">#REF!</definedName>
    <definedName name="______fte03">#REF!</definedName>
    <definedName name="______kwy1" localSheetId="4" hidden="1">{#N/A,#N/A,FALSE,"ALM-ASISC"}</definedName>
    <definedName name="______kwy1" hidden="1">{#N/A,#N/A,FALSE,"ALM-ASISC"}</definedName>
    <definedName name="______MF2">#REF!</definedName>
    <definedName name="______NTA1" localSheetId="4">#REF!</definedName>
    <definedName name="______NTA1">#REF!</definedName>
    <definedName name="______NTA2" localSheetId="4">#REF!</definedName>
    <definedName name="______NTA2">#REF!</definedName>
    <definedName name="______NTA3">#REF!</definedName>
    <definedName name="______O30000">#REF!</definedName>
    <definedName name="______PR1">#REF!</definedName>
    <definedName name="______q1">#N/A</definedName>
    <definedName name="______rt01" localSheetId="4">#REF!</definedName>
    <definedName name="______rt01">#REF!</definedName>
    <definedName name="______sem02" localSheetId="4">#REF!</definedName>
    <definedName name="______sem02">#REF!</definedName>
    <definedName name="______sem03" localSheetId="4">#REF!</definedName>
    <definedName name="______sem03">#REF!</definedName>
    <definedName name="______sem04">#REF!</definedName>
    <definedName name="______sem05">#REF!</definedName>
    <definedName name="______sem06">#REF!</definedName>
    <definedName name="______sem07">#REF!</definedName>
    <definedName name="______US1">#REF!</definedName>
    <definedName name="______UXA1">#REF!</definedName>
    <definedName name="______UXA2">#REF!</definedName>
    <definedName name="______UXA3">#REF!</definedName>
    <definedName name="______UXA4">#REF!</definedName>
    <definedName name="______UXA5">#REF!</definedName>
    <definedName name="______UXB5">#REF!</definedName>
    <definedName name="______UXC5">#REF!</definedName>
    <definedName name="______UXD5">#REF!</definedName>
    <definedName name="______UXE51">#REF!</definedName>
    <definedName name="______UXE52">#REF!</definedName>
    <definedName name="______UXE53">#REF!</definedName>
    <definedName name="______UXF51">#REF!</definedName>
    <definedName name="______UXF52">#REF!</definedName>
    <definedName name="______UXF53">#REF!</definedName>
    <definedName name="______UXG51">#REF!</definedName>
    <definedName name="______UXG52">#REF!</definedName>
    <definedName name="______UXG53">#REF!</definedName>
    <definedName name="______UXH51">#REF!</definedName>
    <definedName name="______UXH52">#REF!</definedName>
    <definedName name="______UXH53">#REF!</definedName>
    <definedName name="______UXI51">#REF!</definedName>
    <definedName name="______UXI52">#REF!</definedName>
    <definedName name="______UXI53">#REF!</definedName>
    <definedName name="______UXJ51">#REF!</definedName>
    <definedName name="______UXJ52">#REF!</definedName>
    <definedName name="______UXJ53">#REF!</definedName>
    <definedName name="______UXK51">#REF!</definedName>
    <definedName name="______UXK52">#REF!</definedName>
    <definedName name="______UXK53">#REF!</definedName>
    <definedName name="______UXL51">#REF!</definedName>
    <definedName name="______UXL52">#REF!</definedName>
    <definedName name="______UXL53">#REF!</definedName>
    <definedName name="______UXM51">#REF!</definedName>
    <definedName name="______UXM52">#REF!</definedName>
    <definedName name="______UXM53">#REF!</definedName>
    <definedName name="______xlfn.BAHTTEXT" hidden="1">#NAME?</definedName>
    <definedName name="______yr2000" localSheetId="4">#REF!</definedName>
    <definedName name="______yr2000">#REF!</definedName>
    <definedName name="______yr2001" localSheetId="4">#REF!</definedName>
    <definedName name="______yr2001">#REF!</definedName>
    <definedName name="_____08_하자보수비" localSheetId="4">#REF!</definedName>
    <definedName name="_____08_하자보수비">#REF!</definedName>
    <definedName name="_____a1">#REF!</definedName>
    <definedName name="_____AAA2">#REF!</definedName>
    <definedName name="_____aaa3">#REF!</definedName>
    <definedName name="_____ARC2" localSheetId="4" hidden="1">{"'Desktop Inventory 현황'!$B$2:$O$35"}</definedName>
    <definedName name="_____ARC2" hidden="1">{"'Desktop Inventory 현황'!$B$2:$O$35"}</definedName>
    <definedName name="_____bs1">#REF!</definedName>
    <definedName name="_____fte03">#REF!</definedName>
    <definedName name="_____kwy1" localSheetId="4" hidden="1">{#N/A,#N/A,FALSE,"ALM-ASISC"}</definedName>
    <definedName name="_____kwy1" hidden="1">{#N/A,#N/A,FALSE,"ALM-ASISC"}</definedName>
    <definedName name="_____MF2">#REF!</definedName>
    <definedName name="_____NTA1" localSheetId="4">#REF!</definedName>
    <definedName name="_____NTA1">#REF!</definedName>
    <definedName name="_____NTA2" localSheetId="4">#REF!</definedName>
    <definedName name="_____NTA2">#REF!</definedName>
    <definedName name="_____NTA3">#REF!</definedName>
    <definedName name="_____O30000">#REF!</definedName>
    <definedName name="_____PR1">#REF!</definedName>
    <definedName name="_____q1">#N/A</definedName>
    <definedName name="_____rt01" localSheetId="4">#REF!</definedName>
    <definedName name="_____rt01">#REF!</definedName>
    <definedName name="_____sem02" localSheetId="4">#REF!</definedName>
    <definedName name="_____sem02">#REF!</definedName>
    <definedName name="_____sem03" localSheetId="4">#REF!</definedName>
    <definedName name="_____sem03">#REF!</definedName>
    <definedName name="_____sem04">#REF!</definedName>
    <definedName name="_____sem05">#REF!</definedName>
    <definedName name="_____sem06">#REF!</definedName>
    <definedName name="_____sem07">#REF!</definedName>
    <definedName name="_____US1">#REF!</definedName>
    <definedName name="_____UXA1">#REF!</definedName>
    <definedName name="_____UXA2">#REF!</definedName>
    <definedName name="_____UXA3">#REF!</definedName>
    <definedName name="_____UXA4">#REF!</definedName>
    <definedName name="_____UXA5">#REF!</definedName>
    <definedName name="_____UXB5">#REF!</definedName>
    <definedName name="_____UXC5">#REF!</definedName>
    <definedName name="_____UXD5">#REF!</definedName>
    <definedName name="_____UXE51">#REF!</definedName>
    <definedName name="_____UXE52">#REF!</definedName>
    <definedName name="_____UXE53">#REF!</definedName>
    <definedName name="_____UXF51">#REF!</definedName>
    <definedName name="_____UXF52">#REF!</definedName>
    <definedName name="_____UXF53">#REF!</definedName>
    <definedName name="_____UXG51">#REF!</definedName>
    <definedName name="_____UXG52">#REF!</definedName>
    <definedName name="_____UXG53">#REF!</definedName>
    <definedName name="_____UXH51">#REF!</definedName>
    <definedName name="_____UXH52">#REF!</definedName>
    <definedName name="_____UXH53">#REF!</definedName>
    <definedName name="_____UXI51">#REF!</definedName>
    <definedName name="_____UXI52">#REF!</definedName>
    <definedName name="_____UXI53">#REF!</definedName>
    <definedName name="_____UXJ51">#REF!</definedName>
    <definedName name="_____UXJ52">#REF!</definedName>
    <definedName name="_____UXJ53">#REF!</definedName>
    <definedName name="_____UXK51">#REF!</definedName>
    <definedName name="_____UXK52">#REF!</definedName>
    <definedName name="_____UXK53">#REF!</definedName>
    <definedName name="_____UXL51">#REF!</definedName>
    <definedName name="_____UXL52">#REF!</definedName>
    <definedName name="_____UXL53">#REF!</definedName>
    <definedName name="_____UXM51">#REF!</definedName>
    <definedName name="_____UXM52">#REF!</definedName>
    <definedName name="_____UXM53">#REF!</definedName>
    <definedName name="_____xlfn.BAHTTEXT" hidden="1">#NAME?</definedName>
    <definedName name="_____yr2000" localSheetId="4">#REF!</definedName>
    <definedName name="_____yr2000">#REF!</definedName>
    <definedName name="_____yr2001" localSheetId="4">#REF!</definedName>
    <definedName name="_____yr2001">#REF!</definedName>
    <definedName name="____08_하자보수비" localSheetId="4">#REF!</definedName>
    <definedName name="____08_하자보수비">#REF!</definedName>
    <definedName name="____a1">#REF!</definedName>
    <definedName name="____AAA2">#REF!</definedName>
    <definedName name="____aaa3">#REF!</definedName>
    <definedName name="____APG1">#REF!</definedName>
    <definedName name="____ARC2" localSheetId="4" hidden="1">{"'Desktop Inventory 현황'!$B$2:$O$35"}</definedName>
    <definedName name="____ARC2" hidden="1">{"'Desktop Inventory 현황'!$B$2:$O$35"}</definedName>
    <definedName name="____ARE1">#REF!</definedName>
    <definedName name="____ARE2">#REF!</definedName>
    <definedName name="____bs1">#REF!</definedName>
    <definedName name="____DAT7">#REF!</definedName>
    <definedName name="____fte03">#REF!</definedName>
    <definedName name="____INR1">#REF!</definedName>
    <definedName name="____INR2">#REF!</definedName>
    <definedName name="____kwy1" localSheetId="4" hidden="1">{#N/A,#N/A,FALSE,"ALM-ASISC"}</definedName>
    <definedName name="____kwy1" hidden="1">{#N/A,#N/A,FALSE,"ALM-ASISC"}</definedName>
    <definedName name="____LIB1">#REF!</definedName>
    <definedName name="____MF2" localSheetId="4">#REF!</definedName>
    <definedName name="____MF2">#REF!</definedName>
    <definedName name="____NTA1" localSheetId="4">#REF!</definedName>
    <definedName name="____NTA1">#REF!</definedName>
    <definedName name="____NTA2">#REF!</definedName>
    <definedName name="____NTA3">#REF!</definedName>
    <definedName name="____O30000">#REF!</definedName>
    <definedName name="____ODP1">#REF!</definedName>
    <definedName name="____ODP2">#REF!</definedName>
    <definedName name="____ODP3">#REF!</definedName>
    <definedName name="____ODP4">#REF!</definedName>
    <definedName name="____ODP6">#REF!</definedName>
    <definedName name="____ODP7">#REF!</definedName>
    <definedName name="____ODP8">#REF!</definedName>
    <definedName name="____PG5">#REF!</definedName>
    <definedName name="____PR1">#REF!</definedName>
    <definedName name="____PRE1">#REF!</definedName>
    <definedName name="____PRI1">#REF!</definedName>
    <definedName name="____PRI2">#REF!</definedName>
    <definedName name="____q1">#N/A</definedName>
    <definedName name="____rt01" localSheetId="4">#REF!</definedName>
    <definedName name="____rt01">#REF!</definedName>
    <definedName name="____sem02" localSheetId="4">#REF!</definedName>
    <definedName name="____sem02">#REF!</definedName>
    <definedName name="____sem03" localSheetId="4">#REF!</definedName>
    <definedName name="____sem03">#REF!</definedName>
    <definedName name="____sem04">#REF!</definedName>
    <definedName name="____sem05">#REF!</definedName>
    <definedName name="____sem06">#REF!</definedName>
    <definedName name="____sem07">#REF!</definedName>
    <definedName name="____US1">#REF!</definedName>
    <definedName name="____UXA1">#REF!</definedName>
    <definedName name="____UXA2">#REF!</definedName>
    <definedName name="____UXA3">#REF!</definedName>
    <definedName name="____UXA4">#REF!</definedName>
    <definedName name="____UXA5">#REF!</definedName>
    <definedName name="____UXB5">#REF!</definedName>
    <definedName name="____UXC5">#REF!</definedName>
    <definedName name="____UXD5">#REF!</definedName>
    <definedName name="____UXE51">#REF!</definedName>
    <definedName name="____UXE52">#REF!</definedName>
    <definedName name="____UXE53">#REF!</definedName>
    <definedName name="____UXF51">#REF!</definedName>
    <definedName name="____UXF52">#REF!</definedName>
    <definedName name="____UXF53">#REF!</definedName>
    <definedName name="____UXG51">#REF!</definedName>
    <definedName name="____UXG52">#REF!</definedName>
    <definedName name="____UXG53">#REF!</definedName>
    <definedName name="____UXH51">#REF!</definedName>
    <definedName name="____UXH52">#REF!</definedName>
    <definedName name="____UXH53">#REF!</definedName>
    <definedName name="____UXI51">#REF!</definedName>
    <definedName name="____UXI52">#REF!</definedName>
    <definedName name="____UXI53">#REF!</definedName>
    <definedName name="____UXJ51">#REF!</definedName>
    <definedName name="____UXJ52">#REF!</definedName>
    <definedName name="____UXJ53">#REF!</definedName>
    <definedName name="____UXK51">#REF!</definedName>
    <definedName name="____UXK52">#REF!</definedName>
    <definedName name="____UXK53">#REF!</definedName>
    <definedName name="____UXL51">#REF!</definedName>
    <definedName name="____UXL52">#REF!</definedName>
    <definedName name="____UXL53">#REF!</definedName>
    <definedName name="____UXM51">#REF!</definedName>
    <definedName name="____UXM52">#REF!</definedName>
    <definedName name="____UXM53">#REF!</definedName>
    <definedName name="____xlfn.BAHTTEXT" hidden="1">#NAME?</definedName>
    <definedName name="____yr2000" localSheetId="4">#REF!</definedName>
    <definedName name="____yr2000">#REF!</definedName>
    <definedName name="____yr2001" localSheetId="4">#REF!</definedName>
    <definedName name="____yr2001">#REF!</definedName>
    <definedName name="___08_하자보수비" localSheetId="4">#REF!</definedName>
    <definedName name="___08_하자보수비">#REF!</definedName>
    <definedName name="___a1">#REF!</definedName>
    <definedName name="___A20000">#REF!</definedName>
    <definedName name="___aa1" localSheetId="4" hidden="1">{#N/A,#N/A,FALSE,"Aging Summary";#N/A,#N/A,FALSE,"Ratio Analysis";#N/A,#N/A,FALSE,"Test 120 Day Accts";#N/A,#N/A,FALSE,"Tickmarks"}</definedName>
    <definedName name="___aa1" hidden="1">{#N/A,#N/A,FALSE,"Aging Summary";#N/A,#N/A,FALSE,"Ratio Analysis";#N/A,#N/A,FALSE,"Test 120 Day Accts";#N/A,#N/A,FALSE,"Tickmarks"}</definedName>
    <definedName name="___aaa2" localSheetId="4" hidden="1">{#N/A,#N/A,FALSE,"Aging Summary";#N/A,#N/A,FALSE,"Ratio Analysis";#N/A,#N/A,FALSE,"Test 120 Day Accts";#N/A,#N/A,FALSE,"Tickmarks"}</definedName>
    <definedName name="___aaa2" hidden="1">{#N/A,#N/A,FALSE,"Aging Summary";#N/A,#N/A,FALSE,"Ratio Analysis";#N/A,#N/A,FALSE,"Test 120 Day Accts";#N/A,#N/A,FALSE,"Tickmarks"}</definedName>
    <definedName name="___aaa3">#REF!</definedName>
    <definedName name="___ADD2" localSheetId="4">#REF!</definedName>
    <definedName name="___ADD2">#REF!</definedName>
    <definedName name="___AMT13300">#N/A</definedName>
    <definedName name="___AMT13502">#N/A</definedName>
    <definedName name="___AMT41301">#N/A</definedName>
    <definedName name="___AMT85116">#N/A</definedName>
    <definedName name="___AMT85125">#N/A</definedName>
    <definedName name="___AMT86106">#N/A</definedName>
    <definedName name="___APG1" localSheetId="4">#REF!</definedName>
    <definedName name="___APG1">#REF!</definedName>
    <definedName name="___APG2" localSheetId="4">#REF!</definedName>
    <definedName name="___APG2">#REF!</definedName>
    <definedName name="___ARE1" localSheetId="4">#REF!</definedName>
    <definedName name="___ARE1">#REF!</definedName>
    <definedName name="___ARE2">#REF!</definedName>
    <definedName name="___bs1">#REF!</definedName>
    <definedName name="___DAT5">#REF!</definedName>
    <definedName name="___DAT7">#REF!</definedName>
    <definedName name="___DAT8">#REF!</definedName>
    <definedName name="___DCH1">#REF!</definedName>
    <definedName name="___DCH2">#REF!</definedName>
    <definedName name="___Div1">#REF!</definedName>
    <definedName name="___fax2" localSheetId="4">#N/A</definedName>
    <definedName name="___fax2">[0]!___fax2</definedName>
    <definedName name="___FPD1" localSheetId="4">#REF!</definedName>
    <definedName name="___FPD1">#REF!</definedName>
    <definedName name="___FPD2" localSheetId="4">#REF!</definedName>
    <definedName name="___FPD2">#REF!</definedName>
    <definedName name="___fte03" localSheetId="4">#REF!</definedName>
    <definedName name="___fte03">#REF!</definedName>
    <definedName name="___INR1">#REF!</definedName>
    <definedName name="___INR2">#REF!</definedName>
    <definedName name="___iv18000">#REF!</definedName>
    <definedName name="___iz5000">#REF!</definedName>
    <definedName name="___jyr6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_lbg2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__lbg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__LIB1">#REF!</definedName>
    <definedName name="___LIB2" localSheetId="4">#REF!</definedName>
    <definedName name="___LIB2">#REF!</definedName>
    <definedName name="___lz5000" localSheetId="4">#REF!</definedName>
    <definedName name="___lz5000">#REF!</definedName>
    <definedName name="___MF2">#REF!</definedName>
    <definedName name="___new2" localSheetId="4">#N/A</definedName>
    <definedName name="___new2">[0]!___new2</definedName>
    <definedName name="___NTA1" localSheetId="4">#REF!</definedName>
    <definedName name="___NTA1">#REF!</definedName>
    <definedName name="___NTA2" localSheetId="4">#REF!</definedName>
    <definedName name="___NTA2">#REF!</definedName>
    <definedName name="___NTA3" localSheetId="4">#REF!</definedName>
    <definedName name="___NTA3">#REF!</definedName>
    <definedName name="___O30000">#REF!</definedName>
    <definedName name="___ODP1">#REF!</definedName>
    <definedName name="___ODP2">#REF!</definedName>
    <definedName name="___ODP3">#REF!</definedName>
    <definedName name="___ODP4">#REF!</definedName>
    <definedName name="___ODP5">#REF!</definedName>
    <definedName name="___ODP6">#REF!</definedName>
    <definedName name="___ODP7">#REF!</definedName>
    <definedName name="___ODP8">#REF!</definedName>
    <definedName name="___OUT13300">#N/A</definedName>
    <definedName name="___OUT13502">#N/A</definedName>
    <definedName name="___OUT41301">#N/A</definedName>
    <definedName name="___OUT85116">#N/A</definedName>
    <definedName name="___OUT85125">#N/A</definedName>
    <definedName name="___OUT86106">#N/A</definedName>
    <definedName name="___PG1" localSheetId="4">#REF!</definedName>
    <definedName name="___PG1">#REF!</definedName>
    <definedName name="___PG15" localSheetId="4">#REF!</definedName>
    <definedName name="___PG15">#REF!</definedName>
    <definedName name="___PG2" localSheetId="4">#REF!</definedName>
    <definedName name="___PG2">#REF!</definedName>
    <definedName name="___PG3">#REF!</definedName>
    <definedName name="___PG4">#REF!</definedName>
    <definedName name="___PG5">#REF!</definedName>
    <definedName name="___PG9">#REF!</definedName>
    <definedName name="___pl1">#REF!</definedName>
    <definedName name="___pol1" localSheetId="4">#N/A</definedName>
    <definedName name="___pol1">[0]!___pol1</definedName>
    <definedName name="___PR1" localSheetId="4">#REF!</definedName>
    <definedName name="___PR1">#REF!</definedName>
    <definedName name="___PRE1" localSheetId="4">#REF!</definedName>
    <definedName name="___PRE1">#REF!</definedName>
    <definedName name="___PRE2" localSheetId="4">#REF!</definedName>
    <definedName name="___PRE2">#REF!</definedName>
    <definedName name="___PRI1">#REF!</definedName>
    <definedName name="___PRI2">#REF!</definedName>
    <definedName name="___PRT1">#REF!</definedName>
    <definedName name="___PRT2">#REF!</definedName>
    <definedName name="___q1">#N/A</definedName>
    <definedName name="___QRA86106">#N/A</definedName>
    <definedName name="___rt01" localSheetId="4">#REF!</definedName>
    <definedName name="___rt01">#REF!</definedName>
    <definedName name="___SE7" localSheetId="4">#REF!</definedName>
    <definedName name="___SE7">#REF!</definedName>
    <definedName name="___sem02" localSheetId="4">#REF!</definedName>
    <definedName name="___sem02">#REF!</definedName>
    <definedName name="___sem03">#REF!</definedName>
    <definedName name="___sem04">#REF!</definedName>
    <definedName name="___sem05">#REF!</definedName>
    <definedName name="___sem06">#REF!</definedName>
    <definedName name="___sem07">#REF!</definedName>
    <definedName name="___Sex1">#REF!</definedName>
    <definedName name="___Sex2">#REF!</definedName>
    <definedName name="___Sex3">#REF!</definedName>
    <definedName name="___Sex4">#REF!</definedName>
    <definedName name="___Sex5">#REF!</definedName>
    <definedName name="___Sex6">#REF!</definedName>
    <definedName name="___SUB2">#REF!</definedName>
    <definedName name="___tt2" localSheetId="4">#N/A</definedName>
    <definedName name="___tt2">[0]!___tt2</definedName>
    <definedName name="___US1" localSheetId="4">#REF!</definedName>
    <definedName name="___US1">#REF!</definedName>
    <definedName name="___UXA1" localSheetId="4">#REF!</definedName>
    <definedName name="___UXA1">#REF!</definedName>
    <definedName name="___UXA2" localSheetId="4">#REF!</definedName>
    <definedName name="___UXA2">#REF!</definedName>
    <definedName name="___UXA3">#REF!</definedName>
    <definedName name="___UXA4">#REF!</definedName>
    <definedName name="___UXA5">#REF!</definedName>
    <definedName name="___UXB5">#REF!</definedName>
    <definedName name="___UXC5">#REF!</definedName>
    <definedName name="___UXD5">#REF!</definedName>
    <definedName name="___UXE51">#REF!</definedName>
    <definedName name="___UXE52">#REF!</definedName>
    <definedName name="___UXE53">#REF!</definedName>
    <definedName name="___UXF51">#REF!</definedName>
    <definedName name="___UXF52">#REF!</definedName>
    <definedName name="___UXF53">#REF!</definedName>
    <definedName name="___UXG51">#REF!</definedName>
    <definedName name="___UXG52">#REF!</definedName>
    <definedName name="___UXG53">#REF!</definedName>
    <definedName name="___UXH51">#REF!</definedName>
    <definedName name="___UXH52">#REF!</definedName>
    <definedName name="___UXH53">#REF!</definedName>
    <definedName name="___UXI51">#REF!</definedName>
    <definedName name="___UXI52">#REF!</definedName>
    <definedName name="___UXI53">#REF!</definedName>
    <definedName name="___UXJ51">#REF!</definedName>
    <definedName name="___UXJ52">#REF!</definedName>
    <definedName name="___UXJ53">#REF!</definedName>
    <definedName name="___UXK51">#REF!</definedName>
    <definedName name="___UXK52">#REF!</definedName>
    <definedName name="___UXK53">#REF!</definedName>
    <definedName name="___UXL51">#REF!</definedName>
    <definedName name="___UXL52">#REF!</definedName>
    <definedName name="___UXL53">#REF!</definedName>
    <definedName name="___UXM51">#REF!</definedName>
    <definedName name="___UXM52">#REF!</definedName>
    <definedName name="___UXM53">#REF!</definedName>
    <definedName name="___VAR13300">#N/A</definedName>
    <definedName name="___VAR13502">#N/A</definedName>
    <definedName name="___wpl2" localSheetId="4" hidden="1">{#N/A,#N/A,FALSE,"Aging Summary";#N/A,#N/A,FALSE,"Ratio Analysis";#N/A,#N/A,FALSE,"Test 120 Day Accts";#N/A,#N/A,FALSE,"Tickmarks"}</definedName>
    <definedName name="___wpl2" hidden="1">{#N/A,#N/A,FALSE,"Aging Summary";#N/A,#N/A,FALSE,"Ratio Analysis";#N/A,#N/A,FALSE,"Test 120 Day Accts";#N/A,#N/A,FALSE,"Tickmarks"}</definedName>
    <definedName name="___xlfn.BAHTTEXT" hidden="1">#NAME?</definedName>
    <definedName name="___yr2000">#REF!</definedName>
    <definedName name="___yr2001" localSheetId="4">#REF!</definedName>
    <definedName name="___yr2001">#REF!</definedName>
    <definedName name="___za1" localSheetId="4">#REF!</definedName>
    <definedName name="___za1">#REF!</definedName>
    <definedName name="__08_하자보수비">#REF!</definedName>
    <definedName name="__123Graph_A" hidden="1">[1]Trans!$B$12:$B$18</definedName>
    <definedName name="__123Graph_B" hidden="1">[1]Trans!$C$12:$C$18</definedName>
    <definedName name="__123Graph_C" hidden="1">[1]Trans!$D$12:$D$18</definedName>
    <definedName name="__123Graph_D" localSheetId="4" hidden="1">[2]FAB별!#REF!</definedName>
    <definedName name="__123Graph_D" hidden="1">[2]FAB별!#REF!</definedName>
    <definedName name="__123Graph_E" hidden="1">[1]Trans!$G$12:$G$18</definedName>
    <definedName name="__123Graph_LBL_A" hidden="1">[3]시산표!#REF!</definedName>
    <definedName name="__123Graph_LBL_B" hidden="1">[3]시산표!#REF!</definedName>
    <definedName name="__123Graph_X" hidden="1">[3]시산표!#REF!</definedName>
    <definedName name="__123GRAPH_X1" hidden="1">[4]시산표!#REF!</definedName>
    <definedName name="__A20000" localSheetId="4">#REF!</definedName>
    <definedName name="__A20000">#REF!</definedName>
    <definedName name="__aa1" localSheetId="4" hidden="1">{#N/A,#N/A,FALSE,"Aging Summary";#N/A,#N/A,FALSE,"Ratio Analysis";#N/A,#N/A,FALSE,"Test 120 Day Accts";#N/A,#N/A,FALSE,"Tickmarks"}</definedName>
    <definedName name="__aa1" hidden="1">{#N/A,#N/A,FALSE,"Aging Summary";#N/A,#N/A,FALSE,"Ratio Analysis";#N/A,#N/A,FALSE,"Test 120 Day Accts";#N/A,#N/A,FALSE,"Tickmarks"}</definedName>
    <definedName name="__aaa2" localSheetId="4" hidden="1">{#N/A,#N/A,FALSE,"Aging Summary";#N/A,#N/A,FALSE,"Ratio Analysis";#N/A,#N/A,FALSE,"Test 120 Day Accts";#N/A,#N/A,FALSE,"Tickmarks"}</definedName>
    <definedName name="__aaa2" hidden="1">{#N/A,#N/A,FALSE,"Aging Summary";#N/A,#N/A,FALSE,"Ratio Analysis";#N/A,#N/A,FALSE,"Test 120 Day Accts";#N/A,#N/A,FALSE,"Tickmarks"}</definedName>
    <definedName name="__aaa3">#REF!</definedName>
    <definedName name="__ADD2" localSheetId="4">#REF!</definedName>
    <definedName name="__ADD2">#REF!</definedName>
    <definedName name="__AMT13300">#N/A</definedName>
    <definedName name="__AMT13502">#N/A</definedName>
    <definedName name="__AMT41301">#N/A</definedName>
    <definedName name="__AMT85116">#N/A</definedName>
    <definedName name="__AMT85125">#N/A</definedName>
    <definedName name="__AMT86106">#N/A</definedName>
    <definedName name="__APG1" localSheetId="4">#REF!</definedName>
    <definedName name="__APG1">#REF!</definedName>
    <definedName name="__APG2" localSheetId="4">#REF!</definedName>
    <definedName name="__APG2">#REF!</definedName>
    <definedName name="__ARC2" localSheetId="4" hidden="1">{"'Desktop Inventory 현황'!$B$2:$O$35"}</definedName>
    <definedName name="__ARC2" hidden="1">{"'Desktop Inventory 현황'!$B$2:$O$35"}</definedName>
    <definedName name="__ARE1">#REF!</definedName>
    <definedName name="__ARE2">#REF!</definedName>
    <definedName name="__bs1">#REF!</definedName>
    <definedName name="__DAT5">#REF!</definedName>
    <definedName name="__DAT7">#REF!</definedName>
    <definedName name="__DAT8">#REF!</definedName>
    <definedName name="__DCH1">#REF!</definedName>
    <definedName name="__DCH2">#REF!</definedName>
    <definedName name="__Div1">#REF!</definedName>
    <definedName name="__fax2" localSheetId="4">#N/A</definedName>
    <definedName name="__fax2">[0]!__fax2</definedName>
    <definedName name="__FPD1" localSheetId="4">#REF!</definedName>
    <definedName name="__FPD1">#REF!</definedName>
    <definedName name="__FPD2" localSheetId="4">#REF!</definedName>
    <definedName name="__FPD2">#REF!</definedName>
    <definedName name="__fte03" localSheetId="4">#REF!</definedName>
    <definedName name="__fte03">#REF!</definedName>
    <definedName name="__INR1">#REF!</definedName>
    <definedName name="__INR2">#REF!</definedName>
    <definedName name="__iv18000">#REF!</definedName>
    <definedName name="__iz5000">#REF!</definedName>
    <definedName name="__jyr6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kwy1" localSheetId="4" hidden="1">{#N/A,#N/A,FALSE,"ALM-ASISC"}</definedName>
    <definedName name="__kwy1" hidden="1">{#N/A,#N/A,FALSE,"ALM-ASISC"}</definedName>
    <definedName name="__lbg2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_lbg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_LIB1">#REF!</definedName>
    <definedName name="__LIB2" localSheetId="4">#REF!</definedName>
    <definedName name="__LIB2">#REF!</definedName>
    <definedName name="__lz5000" localSheetId="4">#REF!</definedName>
    <definedName name="__lz5000">#REF!</definedName>
    <definedName name="__MF2">#REF!</definedName>
    <definedName name="__new2" localSheetId="4">#N/A</definedName>
    <definedName name="__new2">[0]!__new2</definedName>
    <definedName name="__NTA1" localSheetId="4">#REF!</definedName>
    <definedName name="__NTA1">#REF!</definedName>
    <definedName name="__NTA2" localSheetId="4">#REF!</definedName>
    <definedName name="__NTA2">#REF!</definedName>
    <definedName name="__NTA3" localSheetId="4">#REF!</definedName>
    <definedName name="__NTA3">#REF!</definedName>
    <definedName name="__O30000">#REF!</definedName>
    <definedName name="__ODP1">#REF!</definedName>
    <definedName name="__ODP2">#REF!</definedName>
    <definedName name="__ODP3">#REF!</definedName>
    <definedName name="__ODP4">#REF!</definedName>
    <definedName name="__ODP5">#REF!</definedName>
    <definedName name="__ODP6">#REF!</definedName>
    <definedName name="__ODP7">#REF!</definedName>
    <definedName name="__ODP8">#REF!</definedName>
    <definedName name="__OUT13300">#N/A</definedName>
    <definedName name="__OUT13502">#N/A</definedName>
    <definedName name="__OUT41301">#N/A</definedName>
    <definedName name="__OUT85116">#N/A</definedName>
    <definedName name="__OUT85125">#N/A</definedName>
    <definedName name="__OUT86106">#N/A</definedName>
    <definedName name="__PG1" localSheetId="4">#REF!</definedName>
    <definedName name="__PG1">#REF!</definedName>
    <definedName name="__PG15" localSheetId="4">#REF!</definedName>
    <definedName name="__PG15">#REF!</definedName>
    <definedName name="__PG2" localSheetId="4">#REF!</definedName>
    <definedName name="__PG2">#REF!</definedName>
    <definedName name="__PG3">#REF!</definedName>
    <definedName name="__PG4">#REF!</definedName>
    <definedName name="__PG5">#REF!</definedName>
    <definedName name="__PG9">#REF!</definedName>
    <definedName name="__pl1">#REF!</definedName>
    <definedName name="__pol1" localSheetId="4">#N/A</definedName>
    <definedName name="__pol1">[0]!__pol1</definedName>
    <definedName name="__PR1" localSheetId="4">#REF!</definedName>
    <definedName name="__PR1">#REF!</definedName>
    <definedName name="__PRE1" localSheetId="4">#REF!</definedName>
    <definedName name="__PRE1">#REF!</definedName>
    <definedName name="__PRE2" localSheetId="4">#REF!</definedName>
    <definedName name="__PRE2">#REF!</definedName>
    <definedName name="__PRI1">#REF!</definedName>
    <definedName name="__PRI2">#REF!</definedName>
    <definedName name="__PRT1">#REF!</definedName>
    <definedName name="__PRT2">#REF!</definedName>
    <definedName name="__q1">#N/A</definedName>
    <definedName name="__QRA86106">#N/A</definedName>
    <definedName name="__rt01" localSheetId="4">#REF!</definedName>
    <definedName name="__rt01">#REF!</definedName>
    <definedName name="__SE7" localSheetId="4">#REF!</definedName>
    <definedName name="__SE7">#REF!</definedName>
    <definedName name="__sem02" localSheetId="4">#REF!</definedName>
    <definedName name="__sem02">#REF!</definedName>
    <definedName name="__sem03">#REF!</definedName>
    <definedName name="__sem04">#REF!</definedName>
    <definedName name="__sem05">#REF!</definedName>
    <definedName name="__sem06">#REF!</definedName>
    <definedName name="__sem07">#REF!</definedName>
    <definedName name="__Sex1">#REF!</definedName>
    <definedName name="__Sex2">#REF!</definedName>
    <definedName name="__Sex3">#REF!</definedName>
    <definedName name="__Sex4">#REF!</definedName>
    <definedName name="__Sex5">#REF!</definedName>
    <definedName name="__Sex6">#REF!</definedName>
    <definedName name="__SUB2">#REF!</definedName>
    <definedName name="__tt2" localSheetId="4">#N/A</definedName>
    <definedName name="__tt2">[0]!__tt2</definedName>
    <definedName name="__US1" localSheetId="4">#REF!</definedName>
    <definedName name="__US1">#REF!</definedName>
    <definedName name="__UXA1" localSheetId="4">#REF!</definedName>
    <definedName name="__UXA1">#REF!</definedName>
    <definedName name="__UXA2" localSheetId="4">#REF!</definedName>
    <definedName name="__UXA2">#REF!</definedName>
    <definedName name="__UXA3">#REF!</definedName>
    <definedName name="__UXA4">#REF!</definedName>
    <definedName name="__UXB5">#REF!</definedName>
    <definedName name="__UXC5">#REF!</definedName>
    <definedName name="__UXD5">#REF!</definedName>
    <definedName name="__UXE51">#REF!</definedName>
    <definedName name="__UXE52">#REF!</definedName>
    <definedName name="__UXE53">#REF!</definedName>
    <definedName name="__UXF51">#REF!</definedName>
    <definedName name="__UXF52">#REF!</definedName>
    <definedName name="__UXF53">#REF!</definedName>
    <definedName name="__UXG51">#REF!</definedName>
    <definedName name="__UXG52">#REF!</definedName>
    <definedName name="__UXG53">#REF!</definedName>
    <definedName name="__UXH51">#REF!</definedName>
    <definedName name="__UXH52">#REF!</definedName>
    <definedName name="__UXH53">#REF!</definedName>
    <definedName name="__UXI51">#REF!</definedName>
    <definedName name="__UXI52">#REF!</definedName>
    <definedName name="__UXI53">#REF!</definedName>
    <definedName name="__UXJ51">#REF!</definedName>
    <definedName name="__UXJ52">#REF!</definedName>
    <definedName name="__UXJ53">#REF!</definedName>
    <definedName name="__UXK51">#REF!</definedName>
    <definedName name="__UXK52">#REF!</definedName>
    <definedName name="__UXK53">#REF!</definedName>
    <definedName name="__UXL51">#REF!</definedName>
    <definedName name="__UXL52">#REF!</definedName>
    <definedName name="__UXL53">#REF!</definedName>
    <definedName name="__UXM51">#REF!</definedName>
    <definedName name="__UXM52">#REF!</definedName>
    <definedName name="__UXM53">#REF!</definedName>
    <definedName name="__VAR13300">#N/A</definedName>
    <definedName name="__VAR13502">#N/A</definedName>
    <definedName name="__wpl2" localSheetId="4" hidden="1">{#N/A,#N/A,FALSE,"Aging Summary";#N/A,#N/A,FALSE,"Ratio Analysis";#N/A,#N/A,FALSE,"Test 120 Day Accts";#N/A,#N/A,FALSE,"Tickmarks"}</definedName>
    <definedName name="__wpl2" hidden="1">{#N/A,#N/A,FALSE,"Aging Summary";#N/A,#N/A,FALSE,"Ratio Analysis";#N/A,#N/A,FALSE,"Test 120 Day Accts";#N/A,#N/A,FALSE,"Tickmarks"}</definedName>
    <definedName name="__xlfn.BAHTTEXT" hidden="1">#NAME?</definedName>
    <definedName name="__za1">#REF!</definedName>
    <definedName name="__개발비_건가_pjt별" localSheetId="4">#REF!</definedName>
    <definedName name="__개발비_건가_pjt별">#REF!</definedName>
    <definedName name="_06년_정직원" localSheetId="4">#REF!</definedName>
    <definedName name="_06년_정직원">#REF!</definedName>
    <definedName name="_06년_협력업체">#REF!</definedName>
    <definedName name="_08_하자보수비">#REF!</definedName>
    <definedName name="_1">#REF!</definedName>
    <definedName name="_1._예산손익계산서">#REF!</definedName>
    <definedName name="_10">#REF!</definedName>
    <definedName name="_10iv18000_">#REF!</definedName>
    <definedName name="_10T1">#REF!</definedName>
    <definedName name="_10T2">#REF!</definedName>
    <definedName name="_11">#REF!</definedName>
    <definedName name="_12">#REF!</definedName>
    <definedName name="_123GRAPH_LBL_B1" hidden="1">[4]시산표!#REF!</definedName>
    <definedName name="_12q1_">#N/A</definedName>
    <definedName name="_1990년" localSheetId="4">#REF!</definedName>
    <definedName name="_1990년">#REF!</definedName>
    <definedName name="_1999_01_29" localSheetId="4">#REF!</definedName>
    <definedName name="_1999_01_29">#REF!</definedName>
    <definedName name="_1M" localSheetId="4">#REF!</definedName>
    <definedName name="_1M">#REF!</definedName>
    <definedName name="_2">#REF!</definedName>
    <definedName name="_2._COMPLETE_THE_ATTACHED_ANALYSIS_OF_CHANGES_IN_ALL_STOCKHOLDERS__EQUITY_ACCOUNTS___SALES">#REF!</definedName>
    <definedName name="_2_?__C">#REF!</definedName>
    <definedName name="_2_5____123Grap" hidden="1">[5]시산표!#REF!</definedName>
    <definedName name="_2_B1">#N/A</definedName>
    <definedName name="_2±è¸íÈ_SW" localSheetId="4">#REF!</definedName>
    <definedName name="_2±è¸íÈ_SW">#REF!</definedName>
    <definedName name="_2005년_FTE" localSheetId="4">#REF!</definedName>
    <definedName name="_2005년_FTE">#REF!</definedName>
    <definedName name="_20T1" localSheetId="4">#REF!</definedName>
    <definedName name="_20T1">#REF!</definedName>
    <definedName name="_20T2">#REF!</definedName>
    <definedName name="_2M">#REF!</definedName>
    <definedName name="_3">#REF!</definedName>
    <definedName name="_3_7____123Grap" hidden="1">[5]시산표!#REF!</definedName>
    <definedName name="_3M" localSheetId="4">#REF!</definedName>
    <definedName name="_3M">#REF!</definedName>
    <definedName name="_4" localSheetId="4">#REF!</definedName>
    <definedName name="_4">#REF!</definedName>
    <definedName name="_4_7____123Graph_LB" localSheetId="4" hidden="1">[5]시산표!#REF!</definedName>
    <definedName name="_4_7____123Graph_LB" hidden="1">[5]시산표!#REF!</definedName>
    <definedName name="_40T1" localSheetId="4">#REF!</definedName>
    <definedName name="_40T1">#REF!</definedName>
    <definedName name="_40T2" localSheetId="4">#REF!</definedName>
    <definedName name="_40T2">#REF!</definedName>
    <definedName name="_5" localSheetId="4">#REF!</definedName>
    <definedName name="_5">#REF!</definedName>
    <definedName name="_5_9____123Grap" localSheetId="4" hidden="1">[5]시산표!#REF!</definedName>
    <definedName name="_5_9____123Grap" hidden="1">[5]시산표!#REF!</definedName>
    <definedName name="_50T1" localSheetId="4">#REF!</definedName>
    <definedName name="_50T1">#REF!</definedName>
    <definedName name="_50T2" localSheetId="4">#REF!</definedName>
    <definedName name="_50T2">#REF!</definedName>
    <definedName name="_6" localSheetId="4">#REF!</definedName>
    <definedName name="_6">#REF!</definedName>
    <definedName name="_6_9____123Graph_LB" localSheetId="4" hidden="1">[5]시산표!#REF!</definedName>
    <definedName name="_6_9____123Graph_LB" hidden="1">[5]시산표!#REF!</definedName>
    <definedName name="_60T1" localSheetId="4">#REF!</definedName>
    <definedName name="_60T1">#REF!</definedName>
    <definedName name="_60T2" localSheetId="4">#REF!</definedName>
    <definedName name="_60T2">#REF!</definedName>
    <definedName name="_6M" localSheetId="4">#REF!</definedName>
    <definedName name="_6M">#REF!</definedName>
    <definedName name="_7">#REF!</definedName>
    <definedName name="_70T1">#REF!</definedName>
    <definedName name="_70T2">#REF!</definedName>
    <definedName name="_7A20000_">#REF!</definedName>
    <definedName name="_8">#REF!</definedName>
    <definedName name="_8_건가_개발비">#REF!</definedName>
    <definedName name="_8aa1_" localSheetId="4" hidden="1">{#N/A,#N/A,FALSE,"Aging Summary";#N/A,#N/A,FALSE,"Ratio Analysis";#N/A,#N/A,FALSE,"Test 120 Day Accts";#N/A,#N/A,FALSE,"Tickmarks"}</definedName>
    <definedName name="_8aa1_" hidden="1">{#N/A,#N/A,FALSE,"Aging Summary";#N/A,#N/A,FALSE,"Ratio Analysis";#N/A,#N/A,FALSE,"Test 120 Day Accts";#N/A,#N/A,FALSE,"Tickmarks"}</definedName>
    <definedName name="_9">#REF!</definedName>
    <definedName name="_90" localSheetId="4">#REF!</definedName>
    <definedName name="_90">#REF!</definedName>
    <definedName name="_90T1" localSheetId="4">#REF!</definedName>
    <definedName name="_90T1">#REF!</definedName>
    <definedName name="_90T2">#REF!</definedName>
    <definedName name="_a">#REF!</definedName>
    <definedName name="_A20000">#REF!</definedName>
    <definedName name="_aa1" localSheetId="4" hidden="1">{#N/A,#N/A,FALSE,"Aging Summary";#N/A,#N/A,FALSE,"Ratio Analysis";#N/A,#N/A,FALSE,"Test 120 Day Accts";#N/A,#N/A,FALSE,"Tickmarks"}</definedName>
    <definedName name="_aa1" hidden="1">{#N/A,#N/A,FALSE,"Aging Summary";#N/A,#N/A,FALSE,"Ratio Analysis";#N/A,#N/A,FALSE,"Test 120 Day Accts";#N/A,#N/A,FALSE,"Tickmarks"}</definedName>
    <definedName name="_aaa2" localSheetId="4" hidden="1">{#N/A,#N/A,FALSE,"Aging Summary";#N/A,#N/A,FALSE,"Ratio Analysis";#N/A,#N/A,FALSE,"Test 120 Day Accts";#N/A,#N/A,FALSE,"Tickmarks"}</definedName>
    <definedName name="_aaa2" hidden="1">{#N/A,#N/A,FALSE,"Aging Summary";#N/A,#N/A,FALSE,"Ratio Analysis";#N/A,#N/A,FALSE,"Test 120 Day Accts";#N/A,#N/A,FALSE,"Tickmarks"}</definedName>
    <definedName name="_aaa3">#REF!</definedName>
    <definedName name="_ADD2" localSheetId="4">#REF!</definedName>
    <definedName name="_ADD2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PG1" localSheetId="4">#REF!</definedName>
    <definedName name="_APG1">#REF!</definedName>
    <definedName name="_APG2" localSheetId="4">#REF!</definedName>
    <definedName name="_APG2">#REF!</definedName>
    <definedName name="_ARC2" localSheetId="4" hidden="1">{"'Desktop Inventory 현황'!$B$2:$O$35"}</definedName>
    <definedName name="_ARC2" hidden="1">{"'Desktop Inventory 현황'!$B$2:$O$35"}</definedName>
    <definedName name="_ARE1">#REF!</definedName>
    <definedName name="_ARE2">#REF!</definedName>
    <definedName name="_b">#REF!</definedName>
    <definedName name="_bs1">#REF!</definedName>
    <definedName name="_c">#REF!</definedName>
    <definedName name="_DAT13">#REF!</definedName>
    <definedName name="_DAT5">#REF!</definedName>
    <definedName name="_DAT7">#REF!</definedName>
    <definedName name="_DAT8">#REF!</definedName>
    <definedName name="_DCH1">#REF!</definedName>
    <definedName name="_DCH2">#REF!</definedName>
    <definedName name="_Div1">#REF!</definedName>
    <definedName name="_fax2" localSheetId="4">#N/A</definedName>
    <definedName name="_fax2">[0]!_fax2</definedName>
    <definedName name="_Fill" localSheetId="4" hidden="1">#REF!</definedName>
    <definedName name="_Fill" hidden="1">#REF!</definedName>
    <definedName name="_FILL1" localSheetId="4" hidden="1">#REF!</definedName>
    <definedName name="_FILL1" hidden="1">#REF!</definedName>
    <definedName name="_xlnm._FilterDatabase" localSheetId="4" hidden="1">#REF!</definedName>
    <definedName name="_xlnm._FilterDatabase" hidden="1">#REF!</definedName>
    <definedName name="_FPD1">#REF!</definedName>
    <definedName name="_FPD2">#REF!</definedName>
    <definedName name="_fte03">#REF!</definedName>
    <definedName name="_INR1">#REF!</definedName>
    <definedName name="_INR2">#REF!</definedName>
    <definedName name="_iv18000">#REF!</definedName>
    <definedName name="_iz5000">#REF!</definedName>
    <definedName name="_jyr6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Key1" localSheetId="4" hidden="1">#REF!</definedName>
    <definedName name="_Key1" hidden="1">#REF!</definedName>
    <definedName name="_Key2" localSheetId="4" hidden="1">#REF!</definedName>
    <definedName name="_Key2" hidden="1">#REF!</definedName>
    <definedName name="_kwy1" localSheetId="4" hidden="1">{#N/A,#N/A,FALSE,"ALM-ASISC"}</definedName>
    <definedName name="_kwy1" hidden="1">{#N/A,#N/A,FALSE,"ALM-ASISC"}</definedName>
    <definedName name="_lbg2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lbg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_LIB1">#REF!</definedName>
    <definedName name="_LIB2" localSheetId="4">#REF!</definedName>
    <definedName name="_LIB2">#REF!</definedName>
    <definedName name="_lz5000" localSheetId="4">#REF!</definedName>
    <definedName name="_lz5000">#REF!</definedName>
    <definedName name="_M1">#REF!</definedName>
    <definedName name="_M2">#REF!</definedName>
    <definedName name="_M3">#REF!</definedName>
    <definedName name="_ma67">#REF!</definedName>
    <definedName name="_ma71">#REF!</definedName>
    <definedName name="_ma74">#REF!</definedName>
    <definedName name="_MatInverse_Out" hidden="1">#REF!</definedName>
    <definedName name="_MF2">#REF!</definedName>
    <definedName name="_new2" localSheetId="4">#N/A</definedName>
    <definedName name="_new2">[0]!_new2</definedName>
    <definedName name="_NTA1" localSheetId="4">#REF!</definedName>
    <definedName name="_NTA1">#REF!</definedName>
    <definedName name="_NTA2" localSheetId="4">#REF!</definedName>
    <definedName name="_NTA2">#REF!</definedName>
    <definedName name="_NTA3" localSheetId="4">#REF!</definedName>
    <definedName name="_NTA3">#REF!</definedName>
    <definedName name="_o">#REF!</definedName>
    <definedName name="_ODP1">#REF!</definedName>
    <definedName name="_ODP2">#REF!</definedName>
    <definedName name="_ODP3">#REF!</definedName>
    <definedName name="_ODP4">#REF!</definedName>
    <definedName name="_ODP5">#REF!</definedName>
    <definedName name="_ODP6">#REF!</definedName>
    <definedName name="_ODP7">#REF!</definedName>
    <definedName name="_ODP8">#REF!</definedName>
    <definedName name="_Order1" hidden="1">255</definedName>
    <definedName name="_Order2" hidden="1">255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P1M" localSheetId="4">#REF!</definedName>
    <definedName name="_P1M">#REF!</definedName>
    <definedName name="_P2M" localSheetId="4">#REF!</definedName>
    <definedName name="_P2M">#REF!</definedName>
    <definedName name="_P3M" localSheetId="4">#REF!</definedName>
    <definedName name="_P3M">#REF!</definedName>
    <definedName name="_P6M">#REF!</definedName>
    <definedName name="_PG1">#REF!</definedName>
    <definedName name="_PG15">#REF!</definedName>
    <definedName name="_PG2">#REF!</definedName>
    <definedName name="_PG3">#REF!</definedName>
    <definedName name="_PG4">#REF!</definedName>
    <definedName name="_PG5">#REF!</definedName>
    <definedName name="_PG9">#REF!</definedName>
    <definedName name="_pl1">#REF!</definedName>
    <definedName name="_pol1" localSheetId="4">#N/A</definedName>
    <definedName name="_pol1">[0]!_pol1</definedName>
    <definedName name="_PP1" localSheetId="4">#REF!</definedName>
    <definedName name="_PP1">#REF!</definedName>
    <definedName name="_PR1" localSheetId="4">#REF!</definedName>
    <definedName name="_PR1">#REF!</definedName>
    <definedName name="_PRE1" localSheetId="4">#REF!</definedName>
    <definedName name="_PRE1">#REF!</definedName>
    <definedName name="_PRE2">#REF!</definedName>
    <definedName name="_PRI1">#REF!</definedName>
    <definedName name="_PRI2">#REF!</definedName>
    <definedName name="_PRT1">#REF!</definedName>
    <definedName name="_PRT2">#REF!</definedName>
    <definedName name="_PSP">#REF!</definedName>
    <definedName name="_PT">#REF!</definedName>
    <definedName name="_PTM">#REF!</definedName>
    <definedName name="_q1" localSheetId="4">#N/A</definedName>
    <definedName name="_q1">[0]!_q1</definedName>
    <definedName name="_QQ123" localSheetId="4">#REF!</definedName>
    <definedName name="_QQ123">#REF!</definedName>
    <definedName name="_QRA86106">#N/A</definedName>
    <definedName name="_Regression_Int">1</definedName>
    <definedName name="_Report">"Sensitivity Table"</definedName>
    <definedName name="_rt01">#REF!</definedName>
    <definedName name="_SE7" localSheetId="4">#REF!</definedName>
    <definedName name="_SE7">#REF!</definedName>
    <definedName name="_sem02" localSheetId="4">#REF!</definedName>
    <definedName name="_sem02">#REF!</definedName>
    <definedName name="_sem03">#REF!</definedName>
    <definedName name="_sem04">#REF!</definedName>
    <definedName name="_sem05">#REF!</definedName>
    <definedName name="_sem06">#REF!</definedName>
    <definedName name="_sem07">#REF!</definedName>
    <definedName name="_Sex1">#REF!</definedName>
    <definedName name="_Sex2">#REF!</definedName>
    <definedName name="_Sex3">#REF!</definedName>
    <definedName name="_Sex4">#REF!</definedName>
    <definedName name="_Sex5">#REF!</definedName>
    <definedName name="_Sex6">#REF!</definedName>
    <definedName name="_Sort" hidden="1">#REF!</definedName>
    <definedName name="_SORT1" hidden="1">#REF!</definedName>
    <definedName name="_SP">#REF!</definedName>
    <definedName name="_SSS1" hidden="1">#REF!</definedName>
    <definedName name="_SUB2">#REF!</definedName>
    <definedName name="_T">#REF!</definedName>
    <definedName name="_TM">#REF!</definedName>
    <definedName name="_tt2" localSheetId="4">#N/A</definedName>
    <definedName name="_tt2">[0]!_tt2</definedName>
    <definedName name="_US1" localSheetId="4">#REF!</definedName>
    <definedName name="_US1">#REF!</definedName>
    <definedName name="_UXA1" localSheetId="4">#REF!</definedName>
    <definedName name="_UXA1">#REF!</definedName>
    <definedName name="_UXA2" localSheetId="4">#REF!</definedName>
    <definedName name="_UXA2">#REF!</definedName>
    <definedName name="_UXA3">#REF!</definedName>
    <definedName name="_UXA4">#REF!</definedName>
    <definedName name="_UXA5">#REF!</definedName>
    <definedName name="_UXB5">#REF!</definedName>
    <definedName name="_UXC5">#REF!</definedName>
    <definedName name="_UXD5">#REF!</definedName>
    <definedName name="_UXE51">#REF!</definedName>
    <definedName name="_UXE52">#REF!</definedName>
    <definedName name="_UXE53">#REF!</definedName>
    <definedName name="_UXF51">#REF!</definedName>
    <definedName name="_UXF52">#REF!</definedName>
    <definedName name="_UXF53">#REF!</definedName>
    <definedName name="_UXG51">#REF!</definedName>
    <definedName name="_UXG52">#REF!</definedName>
    <definedName name="_UXG53">#REF!</definedName>
    <definedName name="_UXH51">#REF!</definedName>
    <definedName name="_UXH52">#REF!</definedName>
    <definedName name="_UXH53">#REF!</definedName>
    <definedName name="_UXI51">#REF!</definedName>
    <definedName name="_UXI52">#REF!</definedName>
    <definedName name="_UXI53">#REF!</definedName>
    <definedName name="_UXJ51">#REF!</definedName>
    <definedName name="_UXJ52">#REF!</definedName>
    <definedName name="_UXJ53">#REF!</definedName>
    <definedName name="_UXK51">#REF!</definedName>
    <definedName name="_UXK52">#REF!</definedName>
    <definedName name="_UXK53">#REF!</definedName>
    <definedName name="_UXL51">#REF!</definedName>
    <definedName name="_UXL52">#REF!</definedName>
    <definedName name="_UXL53">#REF!</definedName>
    <definedName name="_UXM51">#REF!</definedName>
    <definedName name="_UXM52">#REF!</definedName>
    <definedName name="_UXM53">#REF!</definedName>
    <definedName name="_VAR13300">#N/A</definedName>
    <definedName name="_VAR13502">#N/A</definedName>
    <definedName name="_wpl2" localSheetId="4" hidden="1">{#N/A,#N/A,FALSE,"Aging Summary";#N/A,#N/A,FALSE,"Ratio Analysis";#N/A,#N/A,FALSE,"Test 120 Day Accts";#N/A,#N/A,FALSE,"Tickmarks"}</definedName>
    <definedName name="_wpl2" hidden="1">{#N/A,#N/A,FALSE,"Aging Summary";#N/A,#N/A,FALSE,"Ratio Analysis";#N/A,#N/A,FALSE,"Test 120 Day Accts";#N/A,#N/A,FALSE,"Tickmarks"}</definedName>
    <definedName name="_yr2000">#REF!</definedName>
    <definedName name="_yr2001" localSheetId="4">#REF!</definedName>
    <definedName name="_yr2001">#REF!</definedName>
    <definedName name="_za1" localSheetId="4">#REF!</definedName>
    <definedName name="_za1">#REF!</definedName>
    <definedName name="_ZEBITDA_Sensitivity" localSheetId="4">{0;0;0;0;5;1;0.75;0;0;0;2;FALSE;FALSE;FALSE;FALSE;FALSE;#N/A;1;100;#N/A;#N/A;"";""}</definedName>
    <definedName name="_ZEBITDA_Sensitivity">{0;0;0;0;5;1;0.75;0;0;0;2;FALSE;FALSE;FALSE;FALSE;FALSE;#N/A;1;100;#N/A;#N/A;"";""}</definedName>
    <definedName name="_ZSensitivity_Table" localSheetId="4">{0;0;0;0;5;1;0.75;0;0;0;2;FALSE;FALSE;FALSE;FALSE;FALSE;#N/A;1;100;#N/A;#N/A;"";""}</definedName>
    <definedName name="_ZSensitivity_Table">{0;0;0;0;5;1;0.75;0;0;0;2;FALSE;FALSE;FALSE;FALSE;FALSE;#N/A;1;100;#N/A;#N/A;"";""}</definedName>
    <definedName name="_zx3">#REF!</definedName>
    <definedName name="_ㅇ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_ㅇ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\0">#REF!</definedName>
    <definedName name="\1">#N/A</definedName>
    <definedName name="\2">#N/A</definedName>
    <definedName name="\3">#N/A</definedName>
    <definedName name="\4">#N/A</definedName>
    <definedName name="\5">#N/A</definedName>
    <definedName name="\6">#N/A</definedName>
    <definedName name="\a">#REF!</definedName>
    <definedName name="\B" localSheetId="4">#REF!</definedName>
    <definedName name="\B">#REF!</definedName>
    <definedName name="\C" localSheetId="4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#N/A</definedName>
    <definedName name="\k">#N/A</definedName>
    <definedName name="\M" localSheetId="4">#REF!</definedName>
    <definedName name="\M">#REF!</definedName>
    <definedName name="\P" localSheetId="4">#REF!</definedName>
    <definedName name="\P">#REF!</definedName>
    <definedName name="\R" localSheetId="4">#REF!</definedName>
    <definedName name="\R">#REF!</definedName>
    <definedName name="\s">#REF!</definedName>
    <definedName name="\T">#REF!</definedName>
    <definedName name="\U">#REF!</definedName>
    <definedName name="\v">#N/A</definedName>
    <definedName name="\W" localSheetId="4">#REF!</definedName>
    <definedName name="\W">#REF!</definedName>
    <definedName name="\X" localSheetId="4">#REF!</definedName>
    <definedName name="\X">#REF!</definedName>
    <definedName name="Ⅱ" localSheetId="4" hidden="1">{#N/A,#N/A,FALSE,"정공"}</definedName>
    <definedName name="Ⅱ" hidden="1">{#N/A,#N/A,FALSE,"정공"}</definedName>
    <definedName name="A_1">#N/A</definedName>
    <definedName name="A_2">#N/A</definedName>
    <definedName name="A_3">#N/A</definedName>
    <definedName name="A_4">#N/A</definedName>
    <definedName name="A_5">#N/A</definedName>
    <definedName name="A_6">#N/A</definedName>
    <definedName name="A_6A">#N/A</definedName>
    <definedName name="A_7">#N/A</definedName>
    <definedName name="A_8">#N/A</definedName>
    <definedName name="A_9">#N/A</definedName>
    <definedName name="A000">#REF!</definedName>
    <definedName name="a1." localSheetId="4">#REF!</definedName>
    <definedName name="a1.">#REF!</definedName>
    <definedName name="A10.1" localSheetId="4">#REF!</definedName>
    <definedName name="A10.1">#REF!</definedName>
    <definedName name="A1misc.questions">#REF!</definedName>
    <definedName name="aa" localSheetId="4" hidden="1">{"'Sheet1'!$A$1:$H$36"}</definedName>
    <definedName name="aa" hidden="1">{"'Sheet1'!$A$1:$H$36"}</definedName>
    <definedName name="AA_200510_SKT">#REF!</definedName>
    <definedName name="AAA" hidden="1">#REF!</definedName>
    <definedName name="AAAA">#REF!</definedName>
    <definedName name="aaaaa" localSheetId="4" hidden="1">{#N/A,#N/A,FALSE,"Aging Summary";#N/A,#N/A,FALSE,"Ratio Analysis";#N/A,#N/A,FALSE,"Test 120 Day Accts";#N/A,#N/A,FALSE,"Tickmarks"}</definedName>
    <definedName name="aaaaa" hidden="1">{#N/A,#N/A,FALSE,"Aging Summary";#N/A,#N/A,FALSE,"Ratio Analysis";#N/A,#N/A,FALSE,"Test 120 Day Accts";#N/A,#N/A,FALSE,"Tickmarks"}</definedName>
    <definedName name="aaaaaa" localSheetId="4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AAAAAAA" localSheetId="4">[0]!BlankMacro1</definedName>
    <definedName name="AAAAAAAA">[0]!BlankMacro1</definedName>
    <definedName name="aaaaaaaaa" localSheetId="4">#REF!</definedName>
    <definedName name="aaaaaaaaa">#REF!</definedName>
    <definedName name="aaaaaaaaaa" localSheetId="4" hidden="1">{#N/A,#N/A,FALSE,"Aging Summary";#N/A,#N/A,FALSE,"Ratio Analysis";#N/A,#N/A,FALSE,"Test 120 Day Accts";#N/A,#N/A,FALSE,"Tickmarks"}</definedName>
    <definedName name="aaaaaaaaaa" hidden="1">{#N/A,#N/A,FALSE,"Aging Summary";#N/A,#N/A,FALSE,"Ratio Analysis";#N/A,#N/A,FALSE,"Test 120 Day Accts";#N/A,#N/A,FALSE,"Tickmarks"}</definedName>
    <definedName name="aaaaaaaaaaa" localSheetId="4" hidden="1">{#N/A,#N/A,FALSE,"Aging Summary";#N/A,#N/A,FALSE,"Ratio Analysis";#N/A,#N/A,FALSE,"Test 120 Day Accts";#N/A,#N/A,FALSE,"Tickmarks"}</definedName>
    <definedName name="aaaaaaaaaaa" hidden="1">{#N/A,#N/A,FALSE,"Aging Summary";#N/A,#N/A,FALSE,"Ratio Analysis";#N/A,#N/A,FALSE,"Test 120 Day Accts";#N/A,#N/A,FALSE,"Tickmarks"}</definedName>
    <definedName name="aaaaaaaaaaaaa" localSheetId="4" hidden="1">{#N/A,#N/A,FALSE,"Aging Summary";#N/A,#N/A,FALSE,"Ratio Analysis";#N/A,#N/A,FALSE,"Test 120 Day Accts";#N/A,#N/A,FALSE,"Tickmarks"}</definedName>
    <definedName name="aaaaaaaaaaaaa" hidden="1">{#N/A,#N/A,FALSE,"Aging Summary";#N/A,#N/A,FALSE,"Ratio Analysis";#N/A,#N/A,FALSE,"Test 120 Day Accts";#N/A,#N/A,FALSE,"Tickmarks"}</definedName>
    <definedName name="aaaaaaaaaaaaa12" localSheetId="4" hidden="1">{#N/A,#N/A,FALSE,"Aging Summary";#N/A,#N/A,FALSE,"Ratio Analysis";#N/A,#N/A,FALSE,"Test 120 Day Accts";#N/A,#N/A,FALSE,"Tickmarks"}</definedName>
    <definedName name="aaaaaaaaaaaaa12" hidden="1">{#N/A,#N/A,FALSE,"Aging Summary";#N/A,#N/A,FALSE,"Ratio Analysis";#N/A,#N/A,FALSE,"Test 120 Day Accts";#N/A,#N/A,FALSE,"Tickmarks"}</definedName>
    <definedName name="AAAAS" localSheetId="4" hidden="1">{#N/A,#N/A,FALSE,"정공"}</definedName>
    <definedName name="AAAAS" hidden="1">{#N/A,#N/A,FALSE,"정공"}</definedName>
    <definedName name="AAAWERT" localSheetId="4">[0]!BlankMacro1</definedName>
    <definedName name="AAAWERT">[0]!BlankMacro1</definedName>
    <definedName name="abbreviations" localSheetId="4" hidden="1">{"'매출'!$A$1:$I$22"}</definedName>
    <definedName name="abbreviations" hidden="1">{"'매출'!$A$1:$I$22"}</definedName>
    <definedName name="ABC" localSheetId="4" hidden="1">{#N/A,#N/A,FALSE,"3가";#N/A,#N/A,FALSE,"3나";#N/A,#N/A,FALSE,"3다"}</definedName>
    <definedName name="ABC" hidden="1">{#N/A,#N/A,FALSE,"3가";#N/A,#N/A,FALSE,"3나";#N/A,#N/A,FALSE,"3다"}</definedName>
    <definedName name="abcd">#REF!</definedName>
    <definedName name="ABCDEF" localSheetId="4" hidden="1">{#N/A,#N/A,FALSE,"정공"}</definedName>
    <definedName name="ABCDEF" hidden="1">{#N/A,#N/A,FALSE,"정공"}</definedName>
    <definedName name="ABCD관리" localSheetId="4" hidden="1">{#N/A,#N/A,FALSE,"정공"}</definedName>
    <definedName name="ABCD관리" hidden="1">{#N/A,#N/A,FALSE,"정공"}</definedName>
    <definedName name="ac" localSheetId="4" hidden="1">{#N/A,#N/A,FALSE,"Aging Summary";#N/A,#N/A,FALSE,"Ratio Analysis";#N/A,#N/A,FALSE,"Test 120 Day Accts";#N/A,#N/A,FALSE,"Tickmarks"}</definedName>
    <definedName name="ac" hidden="1">{#N/A,#N/A,FALSE,"Aging Summary";#N/A,#N/A,FALSE,"Ratio Analysis";#N/A,#N/A,FALSE,"Test 120 Day Accts";#N/A,#N/A,FALSE,"Tickmarks"}</definedName>
    <definedName name="Access_Button" hidden="1">"X98요약BS_9809_요약대차__2__List"</definedName>
    <definedName name="AccessDatabase" hidden="1">"C:\MSOffice\감가상각\depreciation.mdb"</definedName>
    <definedName name="Accounts_Receivable">#REF!</definedName>
    <definedName name="ACCT_CODE">#N/A</definedName>
    <definedName name="act">#REF!</definedName>
    <definedName name="ACTEOH">#N/A</definedName>
    <definedName name="ad" localSheetId="4" hidden="1">{#N/A,#N/A,FALSE,"Aging Summary";#N/A,#N/A,FALSE,"Ratio Analysis";#N/A,#N/A,FALSE,"Test 120 Day Accts";#N/A,#N/A,FALSE,"Tickmarks"}</definedName>
    <definedName name="ad" hidden="1">{#N/A,#N/A,FALSE,"Aging Summary";#N/A,#N/A,FALSE,"Ratio Analysis";#N/A,#N/A,FALSE,"Test 120 Day Accts";#N/A,#N/A,FALSE,"Tickmarks"}</definedName>
    <definedName name="ADD">#REF!</definedName>
    <definedName name="ADF" localSheetId="4" hidden="1">{#N/A,#N/A,FALSE,"Aging Summary";#N/A,#N/A,FALSE,"Ratio Analysis";#N/A,#N/A,FALSE,"Test 120 Day Accts";#N/A,#N/A,FALSE,"Tickmarks"}</definedName>
    <definedName name="ADF" hidden="1">{#N/A,#N/A,FALSE,"Aging Summary";#N/A,#N/A,FALSE,"Ratio Analysis";#N/A,#N/A,FALSE,"Test 120 Day Accts";#N/A,#N/A,FALSE,"Tickmarks"}</definedName>
    <definedName name="adf3qrqer" localSheetId="4" hidden="1">{#N/A,#N/A,FALSE,"Aging Summary";#N/A,#N/A,FALSE,"Ratio Analysis";#N/A,#N/A,FALSE,"Test 120 Day Accts";#N/A,#N/A,FALSE,"Tickmarks"}</definedName>
    <definedName name="adf3qrqer" hidden="1">{#N/A,#N/A,FALSE,"Aging Summary";#N/A,#N/A,FALSE,"Ratio Analysis";#N/A,#N/A,FALSE,"Test 120 Day Accts";#N/A,#N/A,FALSE,"Tickmarks"}</definedName>
    <definedName name="adi" localSheetId="4" hidden="1">{"'Desktop Inventory 현황'!$B$2:$O$35"}</definedName>
    <definedName name="adi" hidden="1">{"'Desktop Inventory 현황'!$B$2:$O$35"}</definedName>
    <definedName name="adv_affiliates">#REF!</definedName>
    <definedName name="adv_ahna">#REF!</definedName>
    <definedName name="adv_consol">#REF!</definedName>
    <definedName name="adv_Parent">#REF!</definedName>
    <definedName name="adv_unconsol">#REF!</definedName>
    <definedName name="AD전환인력" localSheetId="4" hidden="1">{"'Desktop Inventory 현황'!$B$2:$O$35"}</definedName>
    <definedName name="AD전환인력" hidden="1">{"'Desktop Inventory 현황'!$B$2:$O$35"}</definedName>
    <definedName name="AF" localSheetId="4" hidden="1">{#N/A,#N/A,FALSE,"Aging Summary";#N/A,#N/A,FALSE,"Ratio Analysis";#N/A,#N/A,FALSE,"Test 120 Day Accts";#N/A,#N/A,FALSE,"Tickmarks"}</definedName>
    <definedName name="AF" hidden="1">{#N/A,#N/A,FALSE,"Aging Summary";#N/A,#N/A,FALSE,"Ratio Analysis";#N/A,#N/A,FALSE,"Test 120 Day Accts";#N/A,#N/A,FALSE,"Tickmarks"}</definedName>
    <definedName name="AFS" localSheetId="4" hidden="1">{#N/A,#N/A,FALSE,"Aging Summary";#N/A,#N/A,FALSE,"Ratio Analysis";#N/A,#N/A,FALSE,"Test 120 Day Accts";#N/A,#N/A,FALSE,"Tickmarks"}</definedName>
    <definedName name="AFS" hidden="1">{#N/A,#N/A,FALSE,"Aging Summary";#N/A,#N/A,FALSE,"Ratio Analysis";#N/A,#N/A,FALSE,"Test 120 Day Accts";#N/A,#N/A,FALSE,"Tickmarks"}</definedName>
    <definedName name="AgeR">#REF!</definedName>
    <definedName name="AgeR1" localSheetId="4">#REF!</definedName>
    <definedName name="AgeR1">#REF!</definedName>
    <definedName name="AgeR2" localSheetId="4">#REF!</definedName>
    <definedName name="AgeR2">#REF!</definedName>
    <definedName name="AgeR3">#REF!</definedName>
    <definedName name="AgeR4">#REF!</definedName>
    <definedName name="AgeR5">#REF!</definedName>
    <definedName name="AgeR6">#REF!</definedName>
    <definedName name="ajdla" localSheetId="4" hidden="1">{"'Desktop Inventory 현황'!$B$2:$O$35"}</definedName>
    <definedName name="ajdla" hidden="1">{"'Desktop Inventory 현황'!$B$2:$O$35"}</definedName>
    <definedName name="ALA" localSheetId="4" hidden="1">{#N/A,#N/A,FALSE,"Aging Summary";#N/A,#N/A,FALSE,"Ratio Analysis";#N/A,#N/A,FALSE,"Test 120 Day Accts";#N/A,#N/A,FALSE,"Tickmarks"}</definedName>
    <definedName name="ALA" hidden="1">{#N/A,#N/A,FALSE,"Aging Summary";#N/A,#N/A,FALSE,"Ratio Analysis";#N/A,#N/A,FALSE,"Test 120 Day Accts";#N/A,#N/A,FALSE,"Tickmarks"}</definedName>
    <definedName name="ALKFAL" localSheetId="4" hidden="1">{#N/A,#N/A,FALSE,"Aging Summary";#N/A,#N/A,FALSE,"Ratio Analysis";#N/A,#N/A,FALSE,"Test 120 Day Accts";#N/A,#N/A,FALSE,"Tickmarks"}</definedName>
    <definedName name="ALKFAL" hidden="1">{#N/A,#N/A,FALSE,"Aging Summary";#N/A,#N/A,FALSE,"Ratio Analysis";#N/A,#N/A,FALSE,"Test 120 Day Accts";#N/A,#N/A,FALSE,"Tickmarks"}</definedName>
    <definedName name="amp">#REF!</definedName>
    <definedName name="AMS_200510" localSheetId="4">#REF!</definedName>
    <definedName name="AMS_200510">#REF!</definedName>
    <definedName name="AOCN" localSheetId="4" hidden="1">{#N/A,#N/A,FALSE,"Aging Summary";#N/A,#N/A,FALSE,"Ratio Analysis";#N/A,#N/A,FALSE,"Test 120 Day Accts";#N/A,#N/A,FALSE,"Tickmarks"}</definedName>
    <definedName name="AOCN" hidden="1">{#N/A,#N/A,FALSE,"Aging Summary";#N/A,#N/A,FALSE,"Ratio Analysis";#N/A,#N/A,FALSE,"Test 120 Day Accts";#N/A,#N/A,FALSE,"Tickmarks"}</definedName>
    <definedName name="AR">#REF!</definedName>
    <definedName name="AR_AHNA" localSheetId="4">#REF!</definedName>
    <definedName name="AR_AHNA">#REF!</definedName>
    <definedName name="AR_Cons" localSheetId="4">#REF!</definedName>
    <definedName name="AR_Cons">#REF!</definedName>
    <definedName name="AR_INTER">#REF!</definedName>
    <definedName name="AR_Parent">#REF!</definedName>
    <definedName name="AR_SNS">#REF!</definedName>
    <definedName name="AR_Unconsol">#REF!</definedName>
    <definedName name="ARA_Threshold">#REF!</definedName>
    <definedName name="ARP_Threshold">#REF!</definedName>
    <definedName name="ARSCC">#REF!</definedName>
    <definedName name="as" localSheetId="4">[0]!BlankMacro1</definedName>
    <definedName name="as">[0]!BlankMacro1</definedName>
    <definedName name="AS2DocOpenMode" hidden="1">"AS2DocumentEdit"</definedName>
    <definedName name="AS2ReportLS" hidden="1">1</definedName>
    <definedName name="AS2StaticLS" localSheetId="4" hidden="1">#REF!</definedName>
    <definedName name="AS2StaticLS" hidden="1">#REF!</definedName>
    <definedName name="AS2SyncStepLS" hidden="1">0</definedName>
    <definedName name="AS2TickmarkLS" localSheetId="4" hidden="1">#REF!</definedName>
    <definedName name="AS2TickmarkLS" hidden="1">#REF!</definedName>
    <definedName name="AS2VersionLS" hidden="1">300</definedName>
    <definedName name="ascxf" localSheetId="4" hidden="1">{#N/A,#N/A,FALSE,"Aging Summary";#N/A,#N/A,FALSE,"Ratio Analysis";#N/A,#N/A,FALSE,"Test 120 Day Accts";#N/A,#N/A,FALSE,"Tickmarks"}</definedName>
    <definedName name="ascxf" hidden="1">{#N/A,#N/A,FALSE,"Aging Summary";#N/A,#N/A,FALSE,"Ratio Analysis";#N/A,#N/A,FALSE,"Test 120 Day Accts";#N/A,#N/A,FALSE,"Tickmarks"}</definedName>
    <definedName name="asdf" localSheetId="4" hidden="1">{#N/A,#N/A,FALSE,"정공"}</definedName>
    <definedName name="asdf" hidden="1">{#N/A,#N/A,FALSE,"정공"}</definedName>
    <definedName name="asdfg" localSheetId="4">[0]!BlankMacro1</definedName>
    <definedName name="asdfg">[0]!BlankMacro1</definedName>
    <definedName name="ASIC" localSheetId="4">#REF!</definedName>
    <definedName name="ASIC">#REF!</definedName>
    <definedName name="Asset_SK케미칼" localSheetId="4">#REF!:_RjC2</definedName>
    <definedName name="Asset_SK케미칼">#REF!:_RjC2</definedName>
    <definedName name="asset2" localSheetId="4">#REF!</definedName>
    <definedName name="asset2">#REF!</definedName>
    <definedName name="asset3" localSheetId="4">#REF!</definedName>
    <definedName name="asset3">#REF!</definedName>
    <definedName name="ASSETBYGL" localSheetId="4">#REF!</definedName>
    <definedName name="ASSETBYGL">#REF!</definedName>
    <definedName name="ATTACH">#REF!</definedName>
    <definedName name="au">#REF!</definedName>
    <definedName name="aut">#REF!</definedName>
    <definedName name="AUTO">#REF!</definedName>
    <definedName name="average_exchange_rate">#REF!</definedName>
    <definedName name="AWAGE">#REF!</definedName>
    <definedName name="AWLBSRTDK">#REF!</definedName>
    <definedName name="axcdf" localSheetId="4" hidden="1">{#N/A,#N/A,FALSE,"정공"}</definedName>
    <definedName name="axcdf" hidden="1">{#N/A,#N/A,FALSE,"정공"}</definedName>
    <definedName name="b">#REF!</definedName>
    <definedName name="B_1">#N/A</definedName>
    <definedName name="B_10">#REF!</definedName>
    <definedName name="B_2">#N/A</definedName>
    <definedName name="B_20">#REF!</definedName>
    <definedName name="B_3">#N/A</definedName>
    <definedName name="B_40">#REF!</definedName>
    <definedName name="B_50" localSheetId="4">#REF!</definedName>
    <definedName name="B_50">#REF!</definedName>
    <definedName name="B_60" localSheetId="4">#REF!</definedName>
    <definedName name="B_60">#REF!</definedName>
    <definedName name="B_70">#REF!</definedName>
    <definedName name="B_90">#REF!</definedName>
    <definedName name="B_JEMU">#REF!</definedName>
    <definedName name="B_TOTAL">#REF!</definedName>
    <definedName name="B_TOTALT">#REF!</definedName>
    <definedName name="b1h">#REF!</definedName>
    <definedName name="b1l">#REF!</definedName>
    <definedName name="b1m">#REF!</definedName>
    <definedName name="b1s">#REF!</definedName>
    <definedName name="b1st">#REF!</definedName>
    <definedName name="b2h">#REF!</definedName>
    <definedName name="b2l">#REF!</definedName>
    <definedName name="b2m">#REF!</definedName>
    <definedName name="b2s">#REF!</definedName>
    <definedName name="b2st">#REF!</definedName>
    <definedName name="b3.">#REF!</definedName>
    <definedName name="b3h">#REF!</definedName>
    <definedName name="b3l">#REF!</definedName>
    <definedName name="b3m">#REF!</definedName>
    <definedName name="b3s">#REF!</definedName>
    <definedName name="b3st">#REF!</definedName>
    <definedName name="b4h">#REF!</definedName>
    <definedName name="b4l">#REF!</definedName>
    <definedName name="b4m">#REF!</definedName>
    <definedName name="b4s">#REF!</definedName>
    <definedName name="b4st">#REF!</definedName>
    <definedName name="b5hb">#REF!</definedName>
    <definedName name="b5hg">#REF!</definedName>
    <definedName name="b5hs">#REF!</definedName>
    <definedName name="b5lb">#REF!</definedName>
    <definedName name="b5lg">#REF!</definedName>
    <definedName name="b5ls">#REF!</definedName>
    <definedName name="b5mb">#REF!</definedName>
    <definedName name="b5mg">#REF!</definedName>
    <definedName name="b5ms">#REF!</definedName>
    <definedName name="b5sb">#REF!</definedName>
    <definedName name="b5sg">#REF!</definedName>
    <definedName name="b5ss">#REF!</definedName>
    <definedName name="b5stb">#REF!</definedName>
    <definedName name="b5stg">#REF!</definedName>
    <definedName name="b5sts">#REF!</definedName>
    <definedName name="b6hb">#REF!</definedName>
    <definedName name="b6hg">#REF!</definedName>
    <definedName name="b6hs">#REF!</definedName>
    <definedName name="b6lb">#REF!</definedName>
    <definedName name="b6lg">#REF!</definedName>
    <definedName name="b6ls">#REF!</definedName>
    <definedName name="b6mb">#REF!</definedName>
    <definedName name="b6mg">#REF!</definedName>
    <definedName name="b6ms">#REF!</definedName>
    <definedName name="b6sb">#REF!</definedName>
    <definedName name="b6sg">#REF!</definedName>
    <definedName name="b6ss">#REF!</definedName>
    <definedName name="b6stb">#REF!</definedName>
    <definedName name="b6stg">#REF!</definedName>
    <definedName name="b6sts">#REF!</definedName>
    <definedName name="b7hb">#REF!</definedName>
    <definedName name="b7hg">#REF!</definedName>
    <definedName name="b7hs">#REF!</definedName>
    <definedName name="b7lb">#REF!</definedName>
    <definedName name="b7lg">#REF!</definedName>
    <definedName name="b7ls">#REF!</definedName>
    <definedName name="b7mb">#REF!</definedName>
    <definedName name="b7mg">#REF!</definedName>
    <definedName name="b7ms">#REF!</definedName>
    <definedName name="b7sb">#REF!</definedName>
    <definedName name="b7sg">#REF!</definedName>
    <definedName name="b7ss">#REF!</definedName>
    <definedName name="b7stb">#REF!</definedName>
    <definedName name="b7stg">#REF!</definedName>
    <definedName name="b7sts">#REF!</definedName>
    <definedName name="ba" localSheetId="4" hidden="1">{#N/A,#N/A,FALSE,"Aging Summary";#N/A,#N/A,FALSE,"Ratio Analysis";#N/A,#N/A,FALSE,"Test 120 Day Accts";#N/A,#N/A,FALSE,"Tickmarks"}</definedName>
    <definedName name="ba" hidden="1">{#N/A,#N/A,FALSE,"Aging Summary";#N/A,#N/A,FALSE,"Ratio Analysis";#N/A,#N/A,FALSE,"Test 120 Day Accts";#N/A,#N/A,FALSE,"Tickmarks"}</definedName>
    <definedName name="badmgr">#REF!</definedName>
    <definedName name="BAL_SHT" localSheetId="4">#REF!</definedName>
    <definedName name="BAL_SHT">#REF!</definedName>
    <definedName name="Balance_Sheet" localSheetId="4">#REF!</definedName>
    <definedName name="Balance_Sheet">#REF!</definedName>
    <definedName name="bb" localSheetId="4" hidden="1">{#N/A,#N/A,FALSE,"Aging Summary";#N/A,#N/A,FALSE,"Ratio Analysis";#N/A,#N/A,FALSE,"Test 120 Day Accts";#N/A,#N/A,FALSE,"Tickmarks"}</definedName>
    <definedName name="bb" hidden="1">{#N/A,#N/A,FALSE,"Aging Summary";#N/A,#N/A,FALSE,"Ratio Analysis";#N/A,#N/A,FALSE,"Test 120 Day Accts";#N/A,#N/A,FALSE,"Tickmarks"}</definedName>
    <definedName name="bbb" localSheetId="4">[0]!BlankMacro1</definedName>
    <definedName name="bbb">[0]!BlankMacro1</definedName>
    <definedName name="bbbbb" localSheetId="4" hidden="1">{#N/A,#N/A,FALSE,"Aging Summary";#N/A,#N/A,FALSE,"Ratio Analysis";#N/A,#N/A,FALSE,"Test 120 Day Accts";#N/A,#N/A,FALSE,"Tickmarks"}</definedName>
    <definedName name="bbbbb" hidden="1">{#N/A,#N/A,FALSE,"Aging Summary";#N/A,#N/A,FALSE,"Ratio Analysis";#N/A,#N/A,FALSE,"Test 120 Day Accts";#N/A,#N/A,FALSE,"Tickmarks"}</definedName>
    <definedName name="bbbbbbbbbbbbbbb" localSheetId="4" hidden="1">{#N/A,#N/A,FALSE,"Aging Summary";#N/A,#N/A,FALSE,"Ratio Analysis";#N/A,#N/A,FALSE,"Test 120 Day Accts";#N/A,#N/A,FALSE,"Tickmarks"}</definedName>
    <definedName name="bbbbbbbbbbbbbbb" hidden="1">{#N/A,#N/A,FALSE,"Aging Summary";#N/A,#N/A,FALSE,"Ratio Analysis";#N/A,#N/A,FALSE,"Test 120 Day Accts";#N/A,#N/A,FALSE,"Tickmarks"}</definedName>
    <definedName name="bdcgr">#REF!</definedName>
    <definedName name="bdtgr" localSheetId="4">#REF!</definedName>
    <definedName name="bdtgr">#REF!</definedName>
    <definedName name="befcondc" localSheetId="4">#REF!</definedName>
    <definedName name="befcondc">#REF!</definedName>
    <definedName name="befcondt">#REF!</definedName>
    <definedName name="befconnw">#REF!</definedName>
    <definedName name="befmpadm">#REF!</definedName>
    <definedName name="befmpdc">#REF!</definedName>
    <definedName name="befmpdt">#REF!</definedName>
    <definedName name="befmpnw">#REF!</definedName>
    <definedName name="Beforeadjust.95">#REF!</definedName>
    <definedName name="Beforeadjust.96">#REF!</definedName>
    <definedName name="Beforeadjust.97">#REF!</definedName>
    <definedName name="Beforeadjust.98.10">#REF!</definedName>
    <definedName name="Beforeadjust.98.11">#REF!</definedName>
    <definedName name="BeginofList">#REF!</definedName>
    <definedName name="BG_Del" hidden="1">15</definedName>
    <definedName name="BG_Ins" hidden="1">4</definedName>
    <definedName name="BG_Mod" hidden="1">6</definedName>
    <definedName name="bit" localSheetId="4">#REF!</definedName>
    <definedName name="bit">#REF!</definedName>
    <definedName name="bleaseperiod" localSheetId="4">#REF!</definedName>
    <definedName name="bleaseperiod">#REF!</definedName>
    <definedName name="bleaserate" localSheetId="4">#REF!</definedName>
    <definedName name="bleaserate">#REF!</definedName>
    <definedName name="BMI_CARD68926.">#REF!</definedName>
    <definedName name="bn" localSheetId="4" hidden="1">{#N/A,#N/A,FALSE,"Aging Summary";#N/A,#N/A,FALSE,"Ratio Analysis";#N/A,#N/A,FALSE,"Test 120 Day Accts";#N/A,#N/A,FALSE,"Tickmarks"}</definedName>
    <definedName name="bn" hidden="1">{#N/A,#N/A,FALSE,"Aging Summary";#N/A,#N/A,FALSE,"Ratio Analysis";#N/A,#N/A,FALSE,"Test 120 Day Accts";#N/A,#N/A,FALSE,"Tickmarks"}</definedName>
    <definedName name="bnwgr">#REF!</definedName>
    <definedName name="BOH_TOTAL">#N/A</definedName>
    <definedName name="BOH_UC">#N/A</definedName>
    <definedName name="BOHAMT">#N/A</definedName>
    <definedName name="BOHQTY">#N/A</definedName>
    <definedName name="BONUS">#REF!</definedName>
    <definedName name="book" localSheetId="4">#REF!</definedName>
    <definedName name="book">#REF!</definedName>
    <definedName name="botcode" localSheetId="4">#REF!</definedName>
    <definedName name="botcode">#REF!</definedName>
    <definedName name="brefreshdesktop">#REF!</definedName>
    <definedName name="brefreshothers">#REF!</definedName>
    <definedName name="bs" localSheetId="4" hidden="1">{#N/A,#N/A,FALSE,"Aging Summary";#N/A,#N/A,FALSE,"Ratio Analysis";#N/A,#N/A,FALSE,"Test 120 Day Accts";#N/A,#N/A,FALSE,"Tickmarks"}</definedName>
    <definedName name="bs" hidden="1">{#N/A,#N/A,FALSE,"Aging Summary";#N/A,#N/A,FALSE,"Ratio Analysis";#N/A,#N/A,FALSE,"Test 120 Day Accts";#N/A,#N/A,FALSE,"Tickmarks"}</definedName>
    <definedName name="bs_date">#REF!</definedName>
    <definedName name="BS_Inp1" localSheetId="4">#REF!,#REF!,#REF!,#REF!,#REF!,#REF!,#REF!,#REF!,#REF!,#REF!,#REF!,#REF!,#REF!,#REF!,#REF!</definedName>
    <definedName name="BS_Inp1">#REF!,#REF!,#REF!,#REF!,#REF!,#REF!,#REF!,#REF!,#REF!,#REF!,#REF!,#REF!,#REF!,#REF!,#REF!</definedName>
    <definedName name="BS_Inp2" localSheetId="4">#REF!,#REF!,#REF!,#REF!,#REF!,#REF!,#REF!,#REF!,#REF!,#REF!,#REF!,#REF!,#REF!,#REF!,#REF!,#REF!,#REF!,#REF!,#REF!,#REF!,#REF!</definedName>
    <definedName name="BS_Inp2">#REF!,#REF!,#REF!,#REF!,#REF!,#REF!,#REF!,#REF!,#REF!,#REF!,#REF!,#REF!,#REF!,#REF!,#REF!,#REF!,#REF!,#REF!,#REF!,#REF!,#REF!</definedName>
    <definedName name="BS_Inp3" localSheetId="4">#REF!,#REF!,#REF!,#REF!,#REF!,#REF!,#REF!,#REF!,#REF!,#REF!,#REF!,#REF!,#REF!,#REF!,#REF!,#REF!,#REF!,#REF!,#REF!</definedName>
    <definedName name="BS_Inp3">#REF!,#REF!,#REF!,#REF!,#REF!,#REF!,#REF!,#REF!,#REF!,#REF!,#REF!,#REF!,#REF!,#REF!,#REF!,#REF!,#REF!,#REF!,#REF!</definedName>
    <definedName name="BS_Inp4" localSheetId="4">#REF!,#REF!,#REF!,#REF!,#REF!,#REF!,#REF!,#REF!,#REF!,#REF!</definedName>
    <definedName name="BS_Inp4">#REF!,#REF!,#REF!,#REF!,#REF!,#REF!,#REF!,#REF!,#REF!,#REF!</definedName>
    <definedName name="BS_T" localSheetId="4">#REF!</definedName>
    <definedName name="BS_T">#REF!</definedName>
    <definedName name="BS_일본" localSheetId="4" hidden="1">#REF!</definedName>
    <definedName name="BS_일본" hidden="1">#REF!</definedName>
    <definedName name="BS차이내역" localSheetId="4" hidden="1">{#N/A,#N/A,FALSE,"정공"}</definedName>
    <definedName name="BS차이내역" hidden="1">{#N/A,#N/A,FALSE,"정공"}</definedName>
    <definedName name="btedc">#REF!</definedName>
    <definedName name="btedt" localSheetId="4">#REF!</definedName>
    <definedName name="btedt">#REF!</definedName>
    <definedName name="btenw" localSheetId="4">#REF!</definedName>
    <definedName name="btenw">#REF!</definedName>
    <definedName name="BTSINFO_991Q">#REF!</definedName>
    <definedName name="BTSINFO_992Q">#REF!</definedName>
    <definedName name="BTSINFO_팀구분">#REF!</definedName>
    <definedName name="buff2">#REF!</definedName>
    <definedName name="BuiltIn_Print_Area">#REF!</definedName>
    <definedName name="bumwi">#REF!</definedName>
    <definedName name="bwacc">#REF!</definedName>
    <definedName name="BW교육기간03">#REF!</definedName>
    <definedName name="BW기간03">#REF!</definedName>
    <definedName name="BW유통기간03">#REF!</definedName>
    <definedName name="C_">#REF!</definedName>
    <definedName name="cache">#REF!</definedName>
    <definedName name="call_수">#REF!</definedName>
    <definedName name="callcenter">#REF!</definedName>
    <definedName name="CAMPC">#REF!</definedName>
    <definedName name="CAPBOH">#N/A</definedName>
    <definedName name="CAPEOH">#N/A</definedName>
    <definedName name="Capitalized_Interest" localSheetId="4">#REF!</definedName>
    <definedName name="Capitalized_Interest">#REF!</definedName>
    <definedName name="cash_fv" localSheetId="4">#REF!</definedName>
    <definedName name="cash_fv">#REF!</definedName>
    <definedName name="cash_terminal" localSheetId="4">#REF!</definedName>
    <definedName name="cash_terminal">#REF!</definedName>
    <definedName name="Category_Table">#REF!</definedName>
    <definedName name="CategoryList">#REF!</definedName>
    <definedName name="cba">#REF!</definedName>
    <definedName name="cbd">#REF!</definedName>
    <definedName name="CC_Convert">#REF!</definedName>
    <definedName name="ccc" localSheetId="4" hidden="1">{#N/A,#N/A,FALSE,"Aging Summary";#N/A,#N/A,FALSE,"Ratio Analysis";#N/A,#N/A,FALSE,"Test 120 Day Accts";#N/A,#N/A,FALSE,"Tickmarks"}</definedName>
    <definedName name="ccc" hidden="1">{#N/A,#N/A,FALSE,"Aging Summary";#N/A,#N/A,FALSE,"Ratio Analysis";#N/A,#N/A,FALSE,"Test 120 Day Accts";#N/A,#N/A,FALSE,"Tickmarks"}</definedName>
    <definedName name="CCCC" localSheetId="4">[0]!BlankMacro1</definedName>
    <definedName name="CCCC">[0]!BlankMacro1</definedName>
    <definedName name="CC단가" localSheetId="4">#REF!</definedName>
    <definedName name="CC단가">#REF!</definedName>
    <definedName name="CD" localSheetId="4">#REF!</definedName>
    <definedName name="CD">#REF!</definedName>
    <definedName name="CDMA" localSheetId="4">#REF!</definedName>
    <definedName name="CDMA">#REF!</definedName>
    <definedName name="CENTA">#REF!</definedName>
    <definedName name="CENTA1">#REF!</definedName>
    <definedName name="centerCd">[6]lookup!$E$2:$E$3</definedName>
    <definedName name="CF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CF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cf1fc1s4" localSheetId="4" hidden="1">{#N/A,#N/A,FALSE,"Aging Summary";#N/A,#N/A,FALSE,"Ratio Analysis";#N/A,#N/A,FALSE,"Test 120 Day Accts";#N/A,#N/A,FALSE,"Tickmarks"}</definedName>
    <definedName name="cf1fc1s4" hidden="1">{#N/A,#N/A,FALSE,"Aging Summary";#N/A,#N/A,FALSE,"Ratio Analysis";#N/A,#N/A,FALSE,"Test 120 Day Accts";#N/A,#N/A,FALSE,"Tickmarks"}</definedName>
    <definedName name="CFFF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CFFF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cf출력">#REF!</definedName>
    <definedName name="cf출력비교" localSheetId="4">#REF!</definedName>
    <definedName name="cf출력비교">#REF!</definedName>
    <definedName name="ChangeInCommonEquity" localSheetId="4">#REF!</definedName>
    <definedName name="ChangeInCommonEquity">#REF!</definedName>
    <definedName name="ChangeInConvertiblePreferredStock">#REF!</definedName>
    <definedName name="ChangeInDeferredCompensation">#REF!</definedName>
    <definedName name="ChangeInStraightPreferredStock">#REF!</definedName>
    <definedName name="ChangeRange" hidden="1">[7]!ChangeRange</definedName>
    <definedName name="Chart_1">"Chart 1"</definedName>
    <definedName name="CHC_경기">#REF!</definedName>
    <definedName name="CHC_서울" localSheetId="4">#REF!</definedName>
    <definedName name="CHC_서울">#REF!</definedName>
    <definedName name="CHC_서울_COUNT" localSheetId="4">#REF!</definedName>
    <definedName name="CHC_서울_COUNT">#REF!</definedName>
    <definedName name="CHDDOR">#REF!</definedName>
    <definedName name="cho" localSheetId="4">[0]!BlankMacro1</definedName>
    <definedName name="cho">[0]!BlankMacro1</definedName>
    <definedName name="ciperiod" localSheetId="4">#REF!</definedName>
    <definedName name="ciperiod">#REF!</definedName>
    <definedName name="ciwacc" localSheetId="4">#REF!</definedName>
    <definedName name="ciwacc">#REF!</definedName>
    <definedName name="CKDL" localSheetId="4">#REF!</definedName>
    <definedName name="CKDL">#REF!</definedName>
    <definedName name="CKFKFL" localSheetId="4">[0]!BlankMacro1</definedName>
    <definedName name="CKFKFL">[0]!BlankMacro1</definedName>
    <definedName name="clôture" localSheetId="4">#REF!</definedName>
    <definedName name="clôture">#REF!</definedName>
    <definedName name="CM" localSheetId="4">#REF!</definedName>
    <definedName name="CM">#REF!</definedName>
    <definedName name="cna" localSheetId="4">#REF!</definedName>
    <definedName name="cna">#REF!</definedName>
    <definedName name="cnd">#REF!</definedName>
    <definedName name="CODE">#REF!</definedName>
    <definedName name="coefficient">#REF!</definedName>
    <definedName name="coefficient2">#REF!</definedName>
    <definedName name="Combat_Groc" localSheetId="4">#N/A</definedName>
    <definedName name="Combat_Groc">[0]!Combat_Groc</definedName>
    <definedName name="Comm_Exp_AHNA" localSheetId="4">#REF!</definedName>
    <definedName name="Comm_Exp_AHNA">#REF!</definedName>
    <definedName name="Comm_Exp_Consol" localSheetId="4">#REF!</definedName>
    <definedName name="Comm_Exp_Consol">#REF!</definedName>
    <definedName name="Comm_Exp_Unconsol" localSheetId="4">#REF!</definedName>
    <definedName name="Comm_Exp_Unconsol">#REF!</definedName>
    <definedName name="COMM_INC_AHNA">#REF!</definedName>
    <definedName name="COMM_INC_CONSOL">#REF!</definedName>
    <definedName name="COMM_INC_PARENT">#REF!</definedName>
    <definedName name="COMM_INC_UNCONSOL">#REF!</definedName>
    <definedName name="Company_Information">#REF!</definedName>
    <definedName name="Compaq_5">#REF!</definedName>
    <definedName name="Compaq_6">#REF!</definedName>
    <definedName name="compaq_7">#REF!</definedName>
    <definedName name="Compaq_rate">#REF!</definedName>
    <definedName name="computer">#REF!</definedName>
    <definedName name="con">#REF!</definedName>
    <definedName name="CON_B">#REF!</definedName>
    <definedName name="CON_C">#REF!</definedName>
    <definedName name="CON_E">#REF!</definedName>
    <definedName name="CON_P">#REF!</definedName>
    <definedName name="ContentsHelp" hidden="1">[7]!ContentsHelp</definedName>
    <definedName name="contractor_unit_price" localSheetId="4">#REF!</definedName>
    <definedName name="contractor_unit_price">#REF!</definedName>
    <definedName name="CONTROL" localSheetId="4">#REF!</definedName>
    <definedName name="CONTROL">#REF!</definedName>
    <definedName name="controlsheet" localSheetId="4">#REF!</definedName>
    <definedName name="controlsheet">#REF!</definedName>
    <definedName name="convdebtrate">#REF!</definedName>
    <definedName name="convdebtshares">#REF!</definedName>
    <definedName name="convprefrate">#REF!</definedName>
    <definedName name="convprefshares">#REF!</definedName>
    <definedName name="convpricedebt">#REF!</definedName>
    <definedName name="convpricepref">#REF!</definedName>
    <definedName name="COS">#N/A</definedName>
    <definedName name="COS_UC">#N/A</definedName>
    <definedName name="Cost" localSheetId="4">#REF!</definedName>
    <definedName name="Cost">#REF!</definedName>
    <definedName name="Cost1" localSheetId="4" hidden="1">{"'Desktop Inventory 현황'!$B$2:$O$35"}</definedName>
    <definedName name="Cost1" hidden="1">{"'Desktop Inventory 현황'!$B$2:$O$35"}</definedName>
    <definedName name="Cost99">#REF!</definedName>
    <definedName name="COUPPCD">#REF!</definedName>
    <definedName name="Cover">#REF!</definedName>
    <definedName name="cpu">#REF!</definedName>
    <definedName name="CR3RT">#REF!</definedName>
    <definedName name="CR3RTDK">#REF!</definedName>
    <definedName name="CR5RTDK">#REF!</definedName>
    <definedName name="CreateTable" hidden="1">[7]!CreateTable</definedName>
    <definedName name="CSEA_Subtotal" localSheetId="4">#REF!</definedName>
    <definedName name="CSEA_Subtotal">#REF!</definedName>
    <definedName name="CSEA_Total" localSheetId="4">#REF!</definedName>
    <definedName name="CSEA_Total">#REF!</definedName>
    <definedName name="CURR_G_L" localSheetId="4">#REF!</definedName>
    <definedName name="CURR_G_L">#REF!</definedName>
    <definedName name="CURRENT">#REF!</definedName>
    <definedName name="CURREOM">#REF!</definedName>
    <definedName name="cust">#REF!</definedName>
    <definedName name="cwe" localSheetId="4" hidden="1">{#N/A,#N/A,FALSE,"ALM-ASISC"}</definedName>
    <definedName name="cwe" hidden="1">{#N/A,#N/A,FALSE,"ALM-ASISC"}</definedName>
    <definedName name="D">#REF!</definedName>
    <definedName name="dafadfafadfa" localSheetId="4" hidden="1">{#N/A,#N/A,FALSE,"Aging Summary";#N/A,#N/A,FALSE,"Ratio Analysis";#N/A,#N/A,FALSE,"Test 120 Day Accts";#N/A,#N/A,FALSE,"Tickmarks"}</definedName>
    <definedName name="dafadfafadfa" hidden="1">{#N/A,#N/A,FALSE,"Aging Summary";#N/A,#N/A,FALSE,"Ratio Analysis";#N/A,#N/A,FALSE,"Test 120 Day Accts";#N/A,#N/A,FALSE,"Tickmarks"}</definedName>
    <definedName name="DATA1">#REF!</definedName>
    <definedName name="DATA10" localSheetId="4">#REF!</definedName>
    <definedName name="DATA10">#REF!</definedName>
    <definedName name="DATA11" localSheetId="4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8">#REF!</definedName>
    <definedName name="DATA29">#REF!</definedName>
    <definedName name="DATA3">#REF!</definedName>
    <definedName name="DATA31">#REF!</definedName>
    <definedName name="DATA32">#REF!</definedName>
    <definedName name="DATA33">#REF!</definedName>
    <definedName name="DATA34">#REF!</definedName>
    <definedName name="DATA3월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DATA3월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DATA4">#REF!</definedName>
    <definedName name="DATA5" localSheetId="4">#REF!</definedName>
    <definedName name="DATA5">#REF!</definedName>
    <definedName name="DATA6" localSheetId="4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abase1">#REF!</definedName>
    <definedName name="DATE">#REF!</definedName>
    <definedName name="Date_Table">#REF!</definedName>
    <definedName name="db">#REF!</definedName>
    <definedName name="dball">#REF!</definedName>
    <definedName name="dbbackup">#REF!</definedName>
    <definedName name="DBMASTER4">#REF!</definedName>
    <definedName name="DBMIDDLEWARE">#REF!</definedName>
    <definedName name="DBNTSW">#REF!</definedName>
    <definedName name="dbo_SUNITEMMSTR">#REF!</definedName>
    <definedName name="dbsal">#REF!</definedName>
    <definedName name="DBSE">#REF!</definedName>
    <definedName name="dbserver">#REF!</definedName>
    <definedName name="dbstorage">#REF!</definedName>
    <definedName name="dbsw">#REF!</definedName>
    <definedName name="dbsw1">#REF!</definedName>
    <definedName name="dbux">#REF!</definedName>
    <definedName name="DC_서울">#REF!</definedName>
    <definedName name="dcf_year">#REF!</definedName>
    <definedName name="DCportion">#REF!</definedName>
    <definedName name="DD">#REF!</definedName>
    <definedName name="DDALL">#REF!</definedName>
    <definedName name="DDASF">#REF!</definedName>
    <definedName name="ddd" localSheetId="4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ddd" localSheetId="4" hidden="1">{#N/A,#N/A,FALSE,"Aging Summary";#N/A,#N/A,FALSE,"Ratio Analysis";#N/A,#N/A,FALSE,"Test 120 Day Accts";#N/A,#N/A,FALSE,"Tickmarks"}</definedName>
    <definedName name="dddd" hidden="1">{#N/A,#N/A,FALSE,"Aging Summary";#N/A,#N/A,FALSE,"Ratio Analysis";#N/A,#N/A,FALSE,"Test 120 Day Accts";#N/A,#N/A,FALSE,"Tickmarks"}</definedName>
    <definedName name="DDDDD">#REF!</definedName>
    <definedName name="DDDDFGH" localSheetId="4">[0]!BlankMacro1</definedName>
    <definedName name="DDDDFGH">[0]!BlankMacro1</definedName>
    <definedName name="dddfg" localSheetId="4" hidden="1">{#N/A,#N/A,FALSE,"정공"}</definedName>
    <definedName name="dddfg" hidden="1">{#N/A,#N/A,FALSE,"정공"}</definedName>
    <definedName name="DDSE">#REF!</definedName>
    <definedName name="DDUX" localSheetId="4">#REF!</definedName>
    <definedName name="DDUX">#REF!</definedName>
    <definedName name="de" localSheetId="4">#N/A</definedName>
    <definedName name="de">[0]!de</definedName>
    <definedName name="debt_fv" localSheetId="4">#REF!</definedName>
    <definedName name="debt_fv">#REF!</definedName>
    <definedName name="debt_terminal" localSheetId="4">#REF!</definedName>
    <definedName name="debt_terminal">#REF!</definedName>
    <definedName name="DEF" localSheetId="4">#REF!</definedName>
    <definedName name="DEF">#REF!</definedName>
    <definedName name="dek">#REF!</definedName>
    <definedName name="DEL">#REF!</definedName>
    <definedName name="DeleteRange" hidden="1">[7]!DeleteRange</definedName>
    <definedName name="DeleteTable" hidden="1">[7]!DeleteTable</definedName>
    <definedName name="DEPREIN" localSheetId="4">#REF!</definedName>
    <definedName name="DEPREIN">#REF!</definedName>
    <definedName name="DEPREOUT" localSheetId="4">#REF!</definedName>
    <definedName name="DEPREOUT">#REF!</definedName>
    <definedName name="DEVICE">#N/A</definedName>
    <definedName name="dfadfdafdafdafd" localSheetId="4" hidden="1">{#N/A,#N/A,FALSE,"Aging Summary";#N/A,#N/A,FALSE,"Ratio Analysis";#N/A,#N/A,FALSE,"Test 120 Day Accts";#N/A,#N/A,FALSE,"Tickmarks"}</definedName>
    <definedName name="dfadfdafdafdafd" hidden="1">{#N/A,#N/A,FALSE,"Aging Summary";#N/A,#N/A,FALSE,"Ratio Analysis";#N/A,#N/A,FALSE,"Test 120 Day Accts";#N/A,#N/A,FALSE,"Tickmarks"}</definedName>
    <definedName name="dfdfdfd" localSheetId="4">[0]!BlankMacro1</definedName>
    <definedName name="dfdfdfd">[0]!BlankMacro1</definedName>
    <definedName name="dff" localSheetId="4">#REF!</definedName>
    <definedName name="dff">#REF!</definedName>
    <definedName name="dfhjg" localSheetId="4">#N/A</definedName>
    <definedName name="dfhjg">[0]!dfhjg</definedName>
    <definedName name="dhw" localSheetId="4">#REF!</definedName>
    <definedName name="dhw">#REF!</definedName>
    <definedName name="DI_CONSOL" localSheetId="4">#REF!</definedName>
    <definedName name="DI_CONSOL">#REF!</definedName>
    <definedName name="DI_UNCONSOL" localSheetId="4">#REF!</definedName>
    <definedName name="DI_UNCONSOL">#REF!</definedName>
    <definedName name="disc_years">#REF!</definedName>
    <definedName name="discount">#REF!</definedName>
    <definedName name="Div">#REF!</definedName>
    <definedName name="Dividends_Paid">#REF!</definedName>
    <definedName name="Dividends_Received">#REF!</definedName>
    <definedName name="DJDJDJDJ" localSheetId="4" hidden="1">{#N/A,#N/A,FALSE,"3가";#N/A,#N/A,FALSE,"3나";#N/A,#N/A,FALSE,"3다"}</definedName>
    <definedName name="DJDJDJDJ" hidden="1">{#N/A,#N/A,FALSE,"3가";#N/A,#N/A,FALSE,"3나";#N/A,#N/A,FALSE,"3다"}</definedName>
    <definedName name="dk" localSheetId="4" hidden="1">{#N/A,#N/A,FALSE,"3가";#N/A,#N/A,FALSE,"3나";#N/A,#N/A,FALSE,"3다"}</definedName>
    <definedName name="dk" hidden="1">{#N/A,#N/A,FALSE,"3가";#N/A,#N/A,FALSE,"3나";#N/A,#N/A,FALSE,"3다"}</definedName>
    <definedName name="dkjdlfw" localSheetId="4" hidden="1">{#N/A,#N/A,FALSE,"ALM-ASISC"}</definedName>
    <definedName name="dkjdlfw" hidden="1">{#N/A,#N/A,FALSE,"ALM-ASISC"}</definedName>
    <definedName name="dklw" localSheetId="4" hidden="1">{#N/A,#N/A,FALSE,"ALM-ASISC"}</definedName>
    <definedName name="dklw" hidden="1">{#N/A,#N/A,FALSE,"ALM-ASISC"}</definedName>
    <definedName name="DKS" localSheetId="4" hidden="1">{#N/A,#N/A,FALSE,"3가";#N/A,#N/A,FALSE,"3나";#N/A,#N/A,FALSE,"3다"}</definedName>
    <definedName name="DKS" hidden="1">{#N/A,#N/A,FALSE,"3가";#N/A,#N/A,FALSE,"3나";#N/A,#N/A,FALSE,"3다"}</definedName>
    <definedName name="dkw" localSheetId="4" hidden="1">{#N/A,#N/A,FALSE,"ALM-ASISC"}</definedName>
    <definedName name="dkw" hidden="1">{#N/A,#N/A,FALSE,"ALM-ASISC"}</definedName>
    <definedName name="dldjdsljds">#REF!</definedName>
    <definedName name="DLDLD" localSheetId="4" hidden="1">{#N/A,#N/A,FALSE,"Aging Summary";#N/A,#N/A,FALSE,"Ratio Analysis";#N/A,#N/A,FALSE,"Test 120 Day Accts";#N/A,#N/A,FALSE,"Tickmarks"}</definedName>
    <definedName name="DLDLD" hidden="1">{#N/A,#N/A,FALSE,"Aging Summary";#N/A,#N/A,FALSE,"Ratio Analysis";#N/A,#N/A,FALSE,"Test 120 Day Accts";#N/A,#N/A,FALSE,"Tickmarks"}</definedName>
    <definedName name="dmf">#REF!</definedName>
    <definedName name="DOM_COS">#N/A</definedName>
    <definedName name="DOM_SALE">#N/A</definedName>
    <definedName name="DOMSALE">#N/A</definedName>
    <definedName name="dongs">#REF!</definedName>
    <definedName name="Download_Inc_Stmnt" localSheetId="4">#REF!</definedName>
    <definedName name="Download_Inc_Stmnt">#REF!</definedName>
    <definedName name="DR" localSheetId="4">#REF!</definedName>
    <definedName name="DR">#REF!</definedName>
    <definedName name="dsc">#REF!</definedName>
    <definedName name="dsfga" localSheetId="4" hidden="1">{#N/A,#N/A,FALSE,"3가";#N/A,#N/A,FALSE,"3나";#N/A,#N/A,FALSE,"3다"}</definedName>
    <definedName name="dsfga" hidden="1">{#N/A,#N/A,FALSE,"3가";#N/A,#N/A,FALSE,"3나";#N/A,#N/A,FALSE,"3다"}</definedName>
    <definedName name="DTIC">#REF!</definedName>
    <definedName name="DTportion" localSheetId="4">#REF!</definedName>
    <definedName name="DTportion">#REF!</definedName>
    <definedName name="dud" localSheetId="4" hidden="1">{#N/A,#N/A,FALSE,"Aging Summary";#N/A,#N/A,FALSE,"Ratio Analysis";#N/A,#N/A,FALSE,"Test 120 Day Accts";#N/A,#N/A,FALSE,"Tickmarks"}</definedName>
    <definedName name="dud" hidden="1">{#N/A,#N/A,FALSE,"Aging Summary";#N/A,#N/A,FALSE,"Ratio Analysis";#N/A,#N/A,FALSE,"Test 120 Day Accts";#N/A,#N/A,FALSE,"Tickmarks"}</definedName>
    <definedName name="e" localSheetId="4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E5625RTDK">#REF!</definedName>
    <definedName name="ea" localSheetId="4" hidden="1">{#N/A,#N/A,FALSE,"Aging Summary";#N/A,#N/A,FALSE,"Ratio Analysis";#N/A,#N/A,FALSE,"Test 120 Day Accts";#N/A,#N/A,FALSE,"Tickmarks"}</definedName>
    <definedName name="ea" hidden="1">{#N/A,#N/A,FALSE,"Aging Summary";#N/A,#N/A,FALSE,"Ratio Analysis";#N/A,#N/A,FALSE,"Test 120 Day Accts";#N/A,#N/A,FALSE,"Tickmarks"}</definedName>
    <definedName name="EBITDA_mult">#REF!</definedName>
    <definedName name="Educ" localSheetId="4">#REF!</definedName>
    <definedName name="Educ">#REF!</definedName>
    <definedName name="Educ1" localSheetId="4">#REF!</definedName>
    <definedName name="Educ1">#REF!</definedName>
    <definedName name="Educ2">#REF!</definedName>
    <definedName name="Educ3">#REF!</definedName>
    <definedName name="Educ4">#REF!</definedName>
    <definedName name="Educ5">#REF!</definedName>
    <definedName name="Educ6">#REF!</definedName>
    <definedName name="ee" localSheetId="4" hidden="1">{#N/A,#N/A,FALSE,"Aging Summary";#N/A,#N/A,FALSE,"Ratio Analysis";#N/A,#N/A,FALSE,"Test 120 Day Accts";#N/A,#N/A,FALSE,"Tickmarks"}</definedName>
    <definedName name="ee" hidden="1">{#N/A,#N/A,FALSE,"Aging Summary";#N/A,#N/A,FALSE,"Ratio Analysis";#N/A,#N/A,FALSE,"Test 120 Day Accts";#N/A,#N/A,FALSE,"Tickmarks"}</definedName>
    <definedName name="EEEEEE" localSheetId="4">[0]!BlankMacro1</definedName>
    <definedName name="EEEEEE">[0]!BlankMacro1</definedName>
    <definedName name="ELAP" localSheetId="4">#REF!</definedName>
    <definedName name="ELAP">#REF!</definedName>
    <definedName name="ELAPP" localSheetId="4">#REF!</definedName>
    <definedName name="ELAPP">#REF!</definedName>
    <definedName name="ELWI" localSheetId="4">#REF!</definedName>
    <definedName name="ELWI">#REF!</definedName>
    <definedName name="ELWIP">#REF!</definedName>
    <definedName name="EMPLOYEE">#REF!</definedName>
    <definedName name="END">#REF!</definedName>
    <definedName name="ENG_Data">#REF!</definedName>
    <definedName name="ENG_Data_서울">#REF!</definedName>
    <definedName name="ENG_Data_증설후">#REF!</definedName>
    <definedName name="ENG_개체전">#REF!</definedName>
    <definedName name="ENG_개체후">#REF!</definedName>
    <definedName name="ENG11차">#REF!</definedName>
    <definedName name="ENGDATA">#REF!</definedName>
    <definedName name="EOH">#N/A</definedName>
    <definedName name="EOH_UC">#N/A</definedName>
    <definedName name="EOHAMT">#N/A</definedName>
    <definedName name="EOHQTY">#N/A</definedName>
    <definedName name="er" localSheetId="4">#N/A</definedName>
    <definedName name="er">[0]!er</definedName>
    <definedName name="ERL_B" localSheetId="4">#REF!</definedName>
    <definedName name="ERL_B">#REF!</definedName>
    <definedName name="ERP" localSheetId="4" hidden="1">{#N/A,#N/A,FALSE,"ALM-ASISC"}</definedName>
    <definedName name="ERP" hidden="1">{#N/A,#N/A,FALSE,"ALM-ASISC"}</definedName>
    <definedName name="erp월할">#REF!</definedName>
    <definedName name="error" localSheetId="4">#REF!</definedName>
    <definedName name="error">#REF!</definedName>
    <definedName name="es" localSheetId="4" hidden="1">{#N/A,#N/A,FALSE,"Aging Summary";#N/A,#N/A,FALSE,"Ratio Analysis";#N/A,#N/A,FALSE,"Test 120 Day Accts";#N/A,#N/A,FALSE,"Tickmarks"}</definedName>
    <definedName name="es" hidden="1">{#N/A,#N/A,FALSE,"Aging Summary";#N/A,#N/A,FALSE,"Ratio Analysis";#N/A,#N/A,FALSE,"Test 120 Day Accts";#N/A,#N/A,FALSE,"Tickmarks"}</definedName>
    <definedName name="esp" localSheetId="4">#N/A</definedName>
    <definedName name="esp">[0]!esp</definedName>
    <definedName name="esps" localSheetId="4">#N/A</definedName>
    <definedName name="esps">[0]!esps</definedName>
    <definedName name="EssOptions">"A1100000000011000000001100000_01000"</definedName>
    <definedName name="et" localSheetId="4">#N/A</definedName>
    <definedName name="et">[0]!et</definedName>
    <definedName name="ety" localSheetId="4">#N/A</definedName>
    <definedName name="ety">[0]!ety</definedName>
    <definedName name="EURO00" localSheetId="4">#REF!</definedName>
    <definedName name="EURO00">#REF!</definedName>
    <definedName name="Euro10" localSheetId="4">#REF!</definedName>
    <definedName name="Euro10">#REF!</definedName>
    <definedName name="Euro11" localSheetId="4">#REF!</definedName>
    <definedName name="Euro11">#REF!</definedName>
    <definedName name="Euro12">#REF!</definedName>
    <definedName name="Euro7">#REF!</definedName>
    <definedName name="Euro8">#REF!</definedName>
    <definedName name="Euro9">#REF!</definedName>
    <definedName name="EWAGE">#REF!</definedName>
    <definedName name="ex" localSheetId="4">#N/A</definedName>
    <definedName name="ex">[0]!ex</definedName>
    <definedName name="ex_rate" localSheetId="4">#REF!</definedName>
    <definedName name="ex_rate">#REF!</definedName>
    <definedName name="EXP_COS">#N/A</definedName>
    <definedName name="EXP_SALE">#N/A</definedName>
    <definedName name="EXPSALE">#N/A</definedName>
    <definedName name="ExrateBt" localSheetId="4">#REF!</definedName>
    <definedName name="ExrateBt">#REF!</definedName>
    <definedName name="ExrateInd" localSheetId="4">#REF!</definedName>
    <definedName name="ExrateInd">#REF!</definedName>
    <definedName name="ExrateSing" localSheetId="4">#REF!</definedName>
    <definedName name="ExrateSing">#REF!</definedName>
    <definedName name="ExrateUS">#REF!</definedName>
    <definedName name="Ext._Exposure_Gains_and_Losses">#REF!</definedName>
    <definedName name="_xlnm.Extract">#REF!</definedName>
    <definedName name="e쿠폰_선물Unit">#REF!</definedName>
    <definedName name="e쿠폰제휴">#REF!</definedName>
    <definedName name="f" localSheetId="4" hidden="1">{#N/A,#N/A,FALSE,"Aging Summary";#N/A,#N/A,FALSE,"Ratio Analysis";#N/A,#N/A,FALSE,"Test 120 Day Accts";#N/A,#N/A,FALSE,"Tickmarks"}</definedName>
    <definedName name="f" hidden="1">{#N/A,#N/A,FALSE,"Aging Summary";#N/A,#N/A,FALSE,"Ratio Analysis";#N/A,#N/A,FALSE,"Test 120 Day Accts";#N/A,#N/A,FALSE,"Tickmarks"}</definedName>
    <definedName name="F_19">#REF!</definedName>
    <definedName name="fa" localSheetId="4" hidden="1">{#N/A,#N/A,FALSE,"Aging Summary";#N/A,#N/A,FALSE,"Ratio Analysis";#N/A,#N/A,FALSE,"Test 120 Day Accts";#N/A,#N/A,FALSE,"Tickmarks"}</definedName>
    <definedName name="fa" hidden="1">{#N/A,#N/A,FALSE,"Aging Summary";#N/A,#N/A,FALSE,"Ratio Analysis";#N/A,#N/A,FALSE,"Test 120 Day Accts";#N/A,#N/A,FALSE,"Tickmarks"}</definedName>
    <definedName name="FA_서울">#REF!</definedName>
    <definedName name="FAB">#N/A</definedName>
    <definedName name="Facility_Rate">#REF!</definedName>
    <definedName name="Facility_Rate_NW" localSheetId="4">#REF!</definedName>
    <definedName name="Facility_Rate_NW">#REF!</definedName>
    <definedName name="fasdfadf" localSheetId="4" hidden="1">{#N/A,#N/A,FALSE,"Aging Summary";#N/A,#N/A,FALSE,"Ratio Analysis";#N/A,#N/A,FALSE,"Test 120 Day Accts";#N/A,#N/A,FALSE,"Tickmarks"}</definedName>
    <definedName name="fasdfadf" hidden="1">{#N/A,#N/A,FALSE,"Aging Summary";#N/A,#N/A,FALSE,"Ratio Analysis";#N/A,#N/A,FALSE,"Test 120 Day Accts";#N/A,#N/A,FALSE,"Tickmarks"}</definedName>
    <definedName name="FAST">#REF!</definedName>
    <definedName name="fax" localSheetId="4">#N/A</definedName>
    <definedName name="fax">[0]!fax</definedName>
    <definedName name="faxs" localSheetId="4">#N/A</definedName>
    <definedName name="faxs">[0]!faxs</definedName>
    <definedName name="fa할인율">'[8]1. Summary'!$I$91</definedName>
    <definedName name="fcf_unlev_terminal1" localSheetId="4">#REF!</definedName>
    <definedName name="fcf_unlev_terminal1">#REF!</definedName>
    <definedName name="fcf_unlev_terminal2" localSheetId="4">#REF!</definedName>
    <definedName name="fcf_unlev_terminal2">#REF!</definedName>
    <definedName name="fcf_unlev_terminal3" localSheetId="4">#REF!</definedName>
    <definedName name="fcf_unlev_terminal3">#REF!</definedName>
    <definedName name="fcf_unlev_terminal4">#REF!</definedName>
    <definedName name="fcf_unlev_terminal5">#REF!</definedName>
    <definedName name="fcf_unlev10">#REF!</definedName>
    <definedName name="fcf_unlev5">#REF!</definedName>
    <definedName name="fchynd" localSheetId="4" hidden="1">{#N/A,#N/A,FALSE,"Aging Summary";#N/A,#N/A,FALSE,"Ratio Analysis";#N/A,#N/A,FALSE,"Test 120 Day Accts";#N/A,#N/A,FALSE,"Tickmarks"}</definedName>
    <definedName name="fchynd" hidden="1">{#N/A,#N/A,FALSE,"Aging Summary";#N/A,#N/A,FALSE,"Ratio Analysis";#N/A,#N/A,FALSE,"Test 120 Day Accts";#N/A,#N/A,FALSE,"Tickmarks"}</definedName>
    <definedName name="FD">#REF!</definedName>
    <definedName name="FF" localSheetId="4">#REF!</definedName>
    <definedName name="FF">#REF!</definedName>
    <definedName name="FFF" localSheetId="4" hidden="1">{"'Sheet1'!$A$1:$H$36"}</definedName>
    <definedName name="FFF" hidden="1">{"'Sheet1'!$A$1:$H$36"}</definedName>
    <definedName name="FFFF">#REF!</definedName>
    <definedName name="FG46TBTB4RTDKDK">#REF!</definedName>
    <definedName name="fgfgggg" localSheetId="4">[0]!BlankMacro1</definedName>
    <definedName name="fgfgggg">[0]!BlankMacro1</definedName>
    <definedName name="fgghhg" localSheetId="4">#N/A</definedName>
    <definedName name="fgghhg">[0]!fgghhg</definedName>
    <definedName name="FGSOUTMP">#N/A</definedName>
    <definedName name="FGSOUTPP">#N/A</definedName>
    <definedName name="FIK_FG" localSheetId="4">#REF!</definedName>
    <definedName name="FIK_FG">#REF!</definedName>
    <definedName name="FIK_Pkg" localSheetId="4">#REF!</definedName>
    <definedName name="FIK_Pkg">#REF!</definedName>
    <definedName name="FIK_Raw" localSheetId="4">#REF!</definedName>
    <definedName name="FIK_Raw">#REF!</definedName>
    <definedName name="findingss" localSheetId="4" hidden="1">{#N/A,#N/A,FALSE,"Aging Summary";#N/A,#N/A,FALSE,"Ratio Analysis";#N/A,#N/A,FALSE,"Test 120 Day Accts";#N/A,#N/A,FALSE,"Tickmarks"}</definedName>
    <definedName name="findingss" hidden="1">{#N/A,#N/A,FALSE,"Aging Summary";#N/A,#N/A,FALSE,"Ratio Analysis";#N/A,#N/A,FALSE,"Test 120 Day Accts";#N/A,#N/A,FALSE,"Tickmarks"}</definedName>
    <definedName name="FIRST">#REF!</definedName>
    <definedName name="firstMA" localSheetId="4">#REF!</definedName>
    <definedName name="firstMA">#REF!</definedName>
    <definedName name="fiscal_year" localSheetId="4">#REF!</definedName>
    <definedName name="fiscal_year">#REF!</definedName>
    <definedName name="fix비율">#REF!</definedName>
    <definedName name="fjdks" localSheetId="4" hidden="1">{#N/A,#N/A,FALSE,"Aging Summary";#N/A,#N/A,FALSE,"Ratio Analysis";#N/A,#N/A,FALSE,"Test 120 Day Accts";#N/A,#N/A,FALSE,"Tickmarks"}</definedName>
    <definedName name="fjdks" hidden="1">{#N/A,#N/A,FALSE,"Aging Summary";#N/A,#N/A,FALSE,"Ratio Analysis";#N/A,#N/A,FALSE,"Test 120 Day Accts";#N/A,#N/A,FALSE,"Tickmarks"}</definedName>
    <definedName name="fkwheku" localSheetId="4" hidden="1">{#N/A,#N/A,FALSE,"ALM-ASISC"}</definedName>
    <definedName name="fkwheku" hidden="1">{#N/A,#N/A,FALSE,"ALM-ASISC"}</definedName>
    <definedName name="fld00">#REF!</definedName>
    <definedName name="FN_11" localSheetId="4">#REF!</definedName>
    <definedName name="FN_11">#REF!</definedName>
    <definedName name="FN_11.2" localSheetId="4">#REF!</definedName>
    <definedName name="FN_11.2">#REF!</definedName>
    <definedName name="FN_12">#REF!</definedName>
    <definedName name="FN_13">#REF!</definedName>
    <definedName name="FN_13.2">#REF!</definedName>
    <definedName name="FN_14">#REF!</definedName>
    <definedName name="FN_14.2">#REF!</definedName>
    <definedName name="FN_14.3">'[9]14'!#REF!</definedName>
    <definedName name="FN_14.4" localSheetId="4">#REF!</definedName>
    <definedName name="FN_14.4">#REF!</definedName>
    <definedName name="FN_14.5" localSheetId="4">#REF!</definedName>
    <definedName name="FN_14.5">#REF!</definedName>
    <definedName name="FN_14.6" localSheetId="4">#REF!</definedName>
    <definedName name="FN_14.6">#REF!</definedName>
    <definedName name="FN_19">#REF!</definedName>
    <definedName name="FN_20">#REF!</definedName>
    <definedName name="FN_20.2">#REF!</definedName>
    <definedName name="FN_20.3">#REF!</definedName>
    <definedName name="FN_20.4">#REF!</definedName>
    <definedName name="FN_20.5">#REF!</definedName>
    <definedName name="FN_20.6">#REF!</definedName>
    <definedName name="FN_22">#REF!</definedName>
    <definedName name="FN_22.2">#REF!</definedName>
    <definedName name="FN_22.3">#REF!</definedName>
    <definedName name="FN_22.4">#REF!</definedName>
    <definedName name="FN_22.5">#REF!</definedName>
    <definedName name="FN_22.6">#REF!</definedName>
    <definedName name="FN_22.7">#REF!</definedName>
    <definedName name="FN_23">#REF!</definedName>
    <definedName name="FN_23.2">#REF!</definedName>
    <definedName name="FN_23.3">#REF!</definedName>
    <definedName name="FN_23.4">#REF!</definedName>
    <definedName name="FN_23.5">#REF!</definedName>
    <definedName name="FN_25">#REF!</definedName>
    <definedName name="FN_25.2">#REF!</definedName>
    <definedName name="FN_25.3">#REF!</definedName>
    <definedName name="FN_4.2">'[9]4'!#REF!</definedName>
    <definedName name="FN_4.3">'[9]4'!#REF!</definedName>
    <definedName name="FN_5.10">'[10]5'!#REF!</definedName>
    <definedName name="FN_5.11">'[10]5'!#REF!</definedName>
    <definedName name="FN_5.12">'[10]5'!#REF!</definedName>
    <definedName name="FN_5.13">'[10]5'!#REF!</definedName>
    <definedName name="FN_5.14">'[10]5'!#REF!</definedName>
    <definedName name="FN_5.15">'[10]5'!#REF!</definedName>
    <definedName name="FN_5.7">'[10]5'!#REF!</definedName>
    <definedName name="Foreign_Base_Company_Income" localSheetId="4">#REF!</definedName>
    <definedName name="Foreign_Base_Company_Income">#REF!</definedName>
    <definedName name="Formula" localSheetId="4">#REF!</definedName>
    <definedName name="Formula">#REF!</definedName>
    <definedName name="FRA" localSheetId="4">#REF!</definedName>
    <definedName name="FRA">#REF!</definedName>
    <definedName name="FS97Ratios">#REF!</definedName>
    <definedName name="fte">#REF!</definedName>
    <definedName name="fte03dc">#REF!</definedName>
    <definedName name="FTE단가_2001">#REF!</definedName>
    <definedName name="FTE단가03">#REF!</definedName>
    <definedName name="FTE원가">#REF!</definedName>
    <definedName name="FTT">#N/A</definedName>
    <definedName name="fuck" localSheetId="4">#REF!:_RjC2</definedName>
    <definedName name="fuck">#REF!:_RjC2</definedName>
    <definedName name="FY2004FTE" localSheetId="4">#REF!</definedName>
    <definedName name="FY2004FTE">#REF!</definedName>
    <definedName name="ga" localSheetId="4" hidden="1">{#N/A,#N/A,FALSE,"Aging Summary";#N/A,#N/A,FALSE,"Ratio Analysis";#N/A,#N/A,FALSE,"Test 120 Day Accts";#N/A,#N/A,FALSE,"Tickmarks"}</definedName>
    <definedName name="ga" hidden="1">{#N/A,#N/A,FALSE,"Aging Summary";#N/A,#N/A,FALSE,"Ratio Analysis";#N/A,#N/A,FALSE,"Test 120 Day Accts";#N/A,#N/A,FALSE,"Tickmarks"}</definedName>
    <definedName name="gbe" localSheetId="4">[0]!BlankMacro1</definedName>
    <definedName name="gbe">[0]!BlankMacro1</definedName>
    <definedName name="General_Information_and_Questions" localSheetId="4">#REF!</definedName>
    <definedName name="General_Information_and_Questions">#REF!</definedName>
    <definedName name="Generic" localSheetId="4">#REF!</definedName>
    <definedName name="Generic">#REF!</definedName>
    <definedName name="gf" localSheetId="4" hidden="1">{#N/A,#N/A,FALSE,"Aging Summary";#N/A,#N/A,FALSE,"Ratio Analysis";#N/A,#N/A,FALSE,"Test 120 Day Accts";#N/A,#N/A,FALSE,"Tickmarks"}</definedName>
    <definedName name="gf" hidden="1">{#N/A,#N/A,FALSE,"Aging Summary";#N/A,#N/A,FALSE,"Ratio Analysis";#N/A,#N/A,FALSE,"Test 120 Day Accts";#N/A,#N/A,FALSE,"Tickmarks"}</definedName>
    <definedName name="GFACTOR_9901기준">#REF!</definedName>
    <definedName name="gfdsdfg" localSheetId="4" hidden="1">{#N/A,#N/A,FALSE,"3가";#N/A,#N/A,FALSE,"3나";#N/A,#N/A,FALSE,"3다"}</definedName>
    <definedName name="gfdsdfg" hidden="1">{#N/A,#N/A,FALSE,"3가";#N/A,#N/A,FALSE,"3나";#N/A,#N/A,FALSE,"3다"}</definedName>
    <definedName name="gg" localSheetId="4">#N/A</definedName>
    <definedName name="gg">[0]!gg</definedName>
    <definedName name="GGG" localSheetId="4" hidden="1">{"'Sheet1'!$A$1:$H$36"}</definedName>
    <definedName name="GGG" hidden="1">{"'Sheet1'!$A$1:$H$36"}</definedName>
    <definedName name="gggg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gggg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ggggg">#REF!</definedName>
    <definedName name="ghjg" localSheetId="4">#N/A</definedName>
    <definedName name="ghjg">[0]!ghjg</definedName>
    <definedName name="ghjl" localSheetId="4">#REF!</definedName>
    <definedName name="ghjl">#REF!</definedName>
    <definedName name="GL_Convert" localSheetId="4">#REF!</definedName>
    <definedName name="GL_Convert">#REF!</definedName>
    <definedName name="Glad" localSheetId="4">#N/A</definedName>
    <definedName name="Glad">[0]!Glad</definedName>
    <definedName name="Global추진실Unit" localSheetId="4">#REF!</definedName>
    <definedName name="Global추진실Unit">#REF!</definedName>
    <definedName name="GM" localSheetId="4">#REF!</definedName>
    <definedName name="GM">#REF!</definedName>
    <definedName name="go" localSheetId="4">#N/A</definedName>
    <definedName name="go">[0]!go</definedName>
    <definedName name="Gold" localSheetId="4">#REF!</definedName>
    <definedName name="Gold">#REF!</definedName>
    <definedName name="greg" localSheetId="4">[0]!BlankMacro1</definedName>
    <definedName name="greg">[0]!BlankMacro1</definedName>
    <definedName name="grg" localSheetId="4">[0]!BlankMacro1</definedName>
    <definedName name="grg">[0]!BlankMacro1</definedName>
    <definedName name="gross_month_14">[11]Gross!$A:$A</definedName>
    <definedName name="gross_pv_14">[11]Gross!$AM:$AM</definedName>
    <definedName name="gross_session_mobile_14">[11]Gross!$AP:$AP</definedName>
    <definedName name="gross_session_pc_14">[11]Gross!$AO:$AO</definedName>
    <definedName name="gross_team_14">[11]Gross!$B:$B</definedName>
    <definedName name="gross_uv_14">[11]Gross!$AN:$AN</definedName>
    <definedName name="GSTC" localSheetId="4">#REF!</definedName>
    <definedName name="GSTC">#REF!</definedName>
    <definedName name="gt" localSheetId="4">[0]!BlankMacro1</definedName>
    <definedName name="gt">[0]!BlankMacro1</definedName>
    <definedName name="gtr" localSheetId="4">[0]!BlankMacro1</definedName>
    <definedName name="gtr">[0]!BlankMacro1</definedName>
    <definedName name="gu" localSheetId="4">#N/A</definedName>
    <definedName name="gu">[0]!gu</definedName>
    <definedName name="H_W_사용년수" localSheetId="4">#REF!</definedName>
    <definedName name="H_W_사용년수">#REF!</definedName>
    <definedName name="HEAD" localSheetId="4">#REF!</definedName>
    <definedName name="HEAD">#REF!</definedName>
    <definedName name="Header" localSheetId="4">#REF!</definedName>
    <definedName name="Header">#REF!</definedName>
    <definedName name="hejlkw" localSheetId="4" hidden="1">{#N/A,#N/A,FALSE,"ALM-ASISC"}</definedName>
    <definedName name="hejlkw" hidden="1">{#N/A,#N/A,FALSE,"ALM-ASISC"}</definedName>
    <definedName name="HICOUT">#N/A</definedName>
    <definedName name="hij" localSheetId="4">#N/A</definedName>
    <definedName name="hij">[0]!hij</definedName>
    <definedName name="hijs" localSheetId="4">#N/A</definedName>
    <definedName name="hijs">[0]!hijs</definedName>
    <definedName name="HIP6400KA___91428_53429" localSheetId="4">#REF!</definedName>
    <definedName name="HIP6400KA___91428_53429">#REF!</definedName>
    <definedName name="hjjjh" localSheetId="4" hidden="1">{#N/A,#N/A,FALSE,"Aging Summary";#N/A,#N/A,FALSE,"Ratio Analysis";#N/A,#N/A,FALSE,"Test 120 Day Accts";#N/A,#N/A,FALSE,"Tickmarks"}</definedName>
    <definedName name="hjjjh" hidden="1">{#N/A,#N/A,FALSE,"Aging Summary";#N/A,#N/A,FALSE,"Ratio Analysis";#N/A,#N/A,FALSE,"Test 120 Day Accts";#N/A,#N/A,FALSE,"Tickmarks"}</definedName>
    <definedName name="hkjhjhkjhj">#REF!</definedName>
    <definedName name="HomeKee_Drug" localSheetId="4">#N/A</definedName>
    <definedName name="HomeKee_Drug">[0]!HomeKee_Drug</definedName>
    <definedName name="hostn" localSheetId="4">#REF!</definedName>
    <definedName name="hostn">#REF!</definedName>
    <definedName name="HOSTNAME" localSheetId="4">#REF!</definedName>
    <definedName name="HOSTNAME">#REF!</definedName>
    <definedName name="HO비" localSheetId="4">#REF!</definedName>
    <definedName name="HO비">#REF!</definedName>
    <definedName name="HP_5">#REF!</definedName>
    <definedName name="HP_6">#REF!</definedName>
    <definedName name="hp_7">#REF!</definedName>
    <definedName name="HP_rate">#REF!</definedName>
    <definedName name="hrg" localSheetId="4">[0]!BlankMacro1</definedName>
    <definedName name="hrg">[0]!BlankMacro1</definedName>
    <definedName name="hsdgfjhf" localSheetId="4" hidden="1">{#N/A,#N/A,FALSE,"ALM-ASISC"}</definedName>
    <definedName name="hsdgfjhf" hidden="1">{#N/A,#N/A,FALSE,"ALM-ASISC"}</definedName>
    <definedName name="HTML_CodePage" hidden="1">949</definedName>
    <definedName name="HTML_Control" localSheetId="4" hidden="1">{"'Sheet1'!$A$1:$H$36"}</definedName>
    <definedName name="HTML_Control" hidden="1">{"'Sheet1'!$A$1:$H$36"}</definedName>
    <definedName name="HTML_Description" hidden="1">""</definedName>
    <definedName name="HTML_Email" hidden="1">""</definedName>
    <definedName name="HTML_Header" hidden="1">""</definedName>
    <definedName name="HTML_LastUpdate" hidden="1">"97-12-30"</definedName>
    <definedName name="HTML_LineAfter" hidden="1">FALSE</definedName>
    <definedName name="HTML_LineBefore" hidden="1">FALSE</definedName>
    <definedName name="HTML_Name" hidden="1">"이호섭"</definedName>
    <definedName name="HTML_OBDlg2" hidden="1">TRUE</definedName>
    <definedName name="HTML_OBDlg4" hidden="1">TRUE</definedName>
    <definedName name="HTML_OS" hidden="1">0</definedName>
    <definedName name="HTML_PathFile" hidden="1">"F:\InetPub\wwwroot\SVC\svc1.htm"</definedName>
    <definedName name="HTML_Title" hidden="1">"센타주소"</definedName>
    <definedName name="HTML1_Control" localSheetId="4" hidden="1">{"'Desktop Inventory 현황'!$B$2:$O$35"}</definedName>
    <definedName name="HTML1_Control" hidden="1">{"'Desktop Inventory 현황'!$B$2:$O$35"}</definedName>
    <definedName name="HTML2_Control" localSheetId="4" hidden="1">{"'Desktop Inventory 현황'!$B$2:$O$35"}</definedName>
    <definedName name="HTML2_Control" hidden="1">{"'Desktop Inventory 현황'!$B$2:$O$35"}</definedName>
    <definedName name="HTT" localSheetId="4" hidden="1">{"'Desktop Inventory 현황'!$B$2:$O$35"}</definedName>
    <definedName name="HTT" hidden="1">{"'Desktop Inventory 현황'!$B$2:$O$35"}</definedName>
    <definedName name="HW_rate">#REF!</definedName>
    <definedName name="HW_rate2">#REF!</definedName>
    <definedName name="hw_rate3">#REF!</definedName>
    <definedName name="hwma">#REF!</definedName>
    <definedName name="i">#REF!</definedName>
    <definedName name="i_?3">#REF!</definedName>
    <definedName name="i_E">#REF!</definedName>
    <definedName name="i_E__.3">#REF!</definedName>
    <definedName name="i_E_O">#REF!</definedName>
    <definedName name="i_E_O__.3">#REF!</definedName>
    <definedName name="ia" localSheetId="4" hidden="1">{#N/A,#N/A,FALSE,"Aging Summary";#N/A,#N/A,FALSE,"Ratio Analysis";#N/A,#N/A,FALSE,"Test 120 Day Accts";#N/A,#N/A,FALSE,"Tickmarks"}</definedName>
    <definedName name="ia" hidden="1">{#N/A,#N/A,FALSE,"Aging Summary";#N/A,#N/A,FALSE,"Ratio Analysis";#N/A,#N/A,FALSE,"Test 120 Day Accts";#N/A,#N/A,FALSE,"Tickmarks"}</definedName>
    <definedName name="IC_DIV_INC">#REF!</definedName>
    <definedName name="IC_DIV_REC" localSheetId="4">#REF!</definedName>
    <definedName name="IC_DIV_REC">#REF!</definedName>
    <definedName name="IC_PURCH_AHNA" localSheetId="4">#REF!</definedName>
    <definedName name="IC_PURCH_AHNA">#REF!</definedName>
    <definedName name="IC_PURCH_CONS_GROUP">#REF!</definedName>
    <definedName name="IC_PURCH_UNCONSOL_GROUP">#REF!</definedName>
    <definedName name="ICPC">#REF!</definedName>
    <definedName name="IMK" hidden="1">[3]시산표!#REF!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come_Statement" localSheetId="4">#REF!</definedName>
    <definedName name="Income_Statement">#REF!</definedName>
    <definedName name="Income_Taxes_Paid" localSheetId="4">#REF!</definedName>
    <definedName name="Income_Taxes_Paid">#REF!</definedName>
    <definedName name="INDEX">#N/A</definedName>
    <definedName name="INPUT" localSheetId="4">#REF!</definedName>
    <definedName name="INPUT">#REF!</definedName>
    <definedName name="INQTY">#N/A</definedName>
    <definedName name="Instructions" localSheetId="4">#REF!</definedName>
    <definedName name="Instructions">#REF!</definedName>
    <definedName name="INT_CO_PAYABLES" localSheetId="4">#REF!</definedName>
    <definedName name="INT_CO_PAYABLES">#REF!</definedName>
    <definedName name="INT_CO_RECEIVAB" localSheetId="4">#REF!</definedName>
    <definedName name="INT_CO_RECEIVAB">#REF!</definedName>
    <definedName name="Int_Exp_AHNA">#REF!</definedName>
    <definedName name="Int_Exp_Consol">#REF!</definedName>
    <definedName name="Int_Exp_Parent">#REF!</definedName>
    <definedName name="Int_Exp_Unconsol">#REF!</definedName>
    <definedName name="INT_INC_AHNA">#REF!</definedName>
    <definedName name="INT_INC_CONSOL">#REF!</definedName>
    <definedName name="INT_INC_PARENT">#REF!</definedName>
    <definedName name="INT_INC_UNCONSOL">#REF!</definedName>
    <definedName name="Int_rate_03">#REF!</definedName>
    <definedName name="Int_rate_04">#REF!</definedName>
    <definedName name="Int_rate_05">#REF!</definedName>
    <definedName name="Int_rate2">#REF!</definedName>
    <definedName name="Int_rate3">#REF!</definedName>
    <definedName name="Intercomapny_Rent_Expense">#REF!</definedName>
    <definedName name="Intercompany_Commission_Expense">#REF!</definedName>
    <definedName name="Intercompany_Commission_Income">#REF!</definedName>
    <definedName name="Intercompany_Interest_Expense">#REF!</definedName>
    <definedName name="Intercompany_Interest_Income">#REF!</definedName>
    <definedName name="Intercompany_Purchases">#REF!</definedName>
    <definedName name="Intercompany_Receivables">#REF!</definedName>
    <definedName name="Intercompany_Rent_Income">#REF!</definedName>
    <definedName name="Intercompany_Royalty_Expense">#REF!</definedName>
    <definedName name="Intercompany_Royalty_Income">#REF!</definedName>
    <definedName name="Intercompany_Sales">#REF!</definedName>
    <definedName name="interestoverall" localSheetId="4" hidden="1">{#N/A,#N/A,FALSE,"Aging Summary";#N/A,#N/A,FALSE,"Ratio Analysis";#N/A,#N/A,FALSE,"Test 120 Day Accts";#N/A,#N/A,FALSE,"Tickmarks"}</definedName>
    <definedName name="interestoverall" hidden="1">{#N/A,#N/A,FALSE,"Aging Summary";#N/A,#N/A,FALSE,"Ratio Analysis";#N/A,#N/A,FALSE,"Test 120 Day Accts";#N/A,#N/A,FALSE,"Tickmarks"}</definedName>
    <definedName name="interstrate">#REF!</definedName>
    <definedName name="INV" localSheetId="4">#REF!</definedName>
    <definedName name="INV">#REF!</definedName>
    <definedName name="INVEST" localSheetId="4">#REF!</definedName>
    <definedName name="INVEST">#REF!</definedName>
    <definedName name="IPPV_ALL">#REF!</definedName>
    <definedName name="IT" localSheetId="4" hidden="1">{"'Sheet1'!$A$1:$H$36"}</definedName>
    <definedName name="IT" hidden="1">{"'Sheet1'!$A$1:$H$36"}</definedName>
    <definedName name="IT_intrate">#REF!</definedName>
    <definedName name="IT_period">#REF!</definedName>
    <definedName name="IT수정" localSheetId="4" hidden="1">{"'Sheet1'!$A$1:$H$36"}</definedName>
    <definedName name="IT수정" hidden="1">{"'Sheet1'!$A$1:$H$36"}</definedName>
    <definedName name="IWFIC" localSheetId="4" hidden="1">{#N/A,#N/A,FALSE,"ALM-ASISC"}</definedName>
    <definedName name="IWFIC" hidden="1">{#N/A,#N/A,FALSE,"ALM-ASISC"}</definedName>
    <definedName name="IWJJJJ" localSheetId="4" hidden="1">{#N/A,#N/A,FALSE,"Aging Summary";#N/A,#N/A,FALSE,"Ratio Analysis";#N/A,#N/A,FALSE,"Test 120 Day Accts";#N/A,#N/A,FALSE,"Tickmarks"}</definedName>
    <definedName name="IWJJJJ" hidden="1">{#N/A,#N/A,FALSE,"Aging Summary";#N/A,#N/A,FALSE,"Ratio Analysis";#N/A,#N/A,FALSE,"Test 120 Day Accts";#N/A,#N/A,FALSE,"Tickmarks"}</definedName>
    <definedName name="J" localSheetId="4">#N/A</definedName>
    <definedName name="J">[0]!J</definedName>
    <definedName name="jdkl" localSheetId="4" hidden="1">{#N/A,#N/A,FALSE,"ALM-ASISC"}</definedName>
    <definedName name="jdkl" hidden="1">{#N/A,#N/A,FALSE,"ALM-ASISC"}</definedName>
    <definedName name="jeklw" localSheetId="4" hidden="1">{#N/A,#N/A,FALSE,"ALM-ASISC"}</definedName>
    <definedName name="jeklw" hidden="1">{#N/A,#N/A,FALSE,"ALM-ASISC"}</definedName>
    <definedName name="jhgg" localSheetId="4">#N/A</definedName>
    <definedName name="jhgg">[0]!jhgg</definedName>
    <definedName name="jj" localSheetId="4">[0]!BlankMacro1</definedName>
    <definedName name="jj">[0]!BlankMacro1</definedName>
    <definedName name="JK" localSheetId="4" hidden="1">{#N/A,#N/A,TRUE,"Y생산";#N/A,#N/A,TRUE,"Y판매";#N/A,#N/A,TRUE,"Y총물량";#N/A,#N/A,TRUE,"Y능력";#N/A,#N/A,TRUE,"YKD"}</definedName>
    <definedName name="JK" hidden="1">{#N/A,#N/A,TRUE,"Y생산";#N/A,#N/A,TRUE,"Y판매";#N/A,#N/A,TRUE,"Y총물량";#N/A,#N/A,TRUE,"Y능력";#N/A,#N/A,TRUE,"YKD"}</definedName>
    <definedName name="jldl" localSheetId="4">BlankMacro1</definedName>
    <definedName name="jldl">BlankMacro1</definedName>
    <definedName name="job" localSheetId="4">#REF!</definedName>
    <definedName name="job">#REF!</definedName>
    <definedName name="jobtype">[6]lookup!$A$2:$A$3</definedName>
    <definedName name="JUSO" localSheetId="4">#REF!</definedName>
    <definedName name="JUSO">#REF!</definedName>
    <definedName name="JV" localSheetId="4">#REF!</definedName>
    <definedName name="JV">#REF!</definedName>
    <definedName name="K" localSheetId="4">#REF!</definedName>
    <definedName name="K">#REF!</definedName>
    <definedName name="KACr95">#REF!</definedName>
    <definedName name="KACr96">#REF!</definedName>
    <definedName name="KACr97">#REF!</definedName>
    <definedName name="KACr98.10">#REF!</definedName>
    <definedName name="KACr98.11">#REF!</definedName>
    <definedName name="KADr95">#REF!</definedName>
    <definedName name="KADr96">#REF!</definedName>
    <definedName name="KADr97">#REF!</definedName>
    <definedName name="KADr98">#REF!</definedName>
    <definedName name="KADr98.10">#REF!</definedName>
    <definedName name="KADr98.11">#REF!</definedName>
    <definedName name="KCCKC" localSheetId="4" hidden="1">{#N/A,#N/A,FALSE,"3가";#N/A,#N/A,FALSE,"3나";#N/A,#N/A,FALSE,"3다"}</definedName>
    <definedName name="KCCKC" hidden="1">{#N/A,#N/A,FALSE,"3가";#N/A,#N/A,FALSE,"3나";#N/A,#N/A,FALSE,"3다"}</definedName>
    <definedName name="kdjlw" localSheetId="4" hidden="1">{#N/A,#N/A,FALSE,"ALM-ASISC"}</definedName>
    <definedName name="kdjlw" hidden="1">{#N/A,#N/A,FALSE,"ALM-ASISC"}</definedName>
    <definedName name="kdljw" localSheetId="4" hidden="1">{#N/A,#N/A,FALSE,"ALM-ASISC"}</definedName>
    <definedName name="kdljw" hidden="1">{#N/A,#N/A,FALSE,"ALM-ASISC"}</definedName>
    <definedName name="KDLW" localSheetId="4" hidden="1">{#N/A,#N/A,FALSE,"ALM-ASISC"}</definedName>
    <definedName name="KDLW" hidden="1">{#N/A,#N/A,FALSE,"ALM-ASISC"}</definedName>
    <definedName name="KGaap95">#REF!</definedName>
    <definedName name="KGaap96" localSheetId="4">#REF!</definedName>
    <definedName name="KGaap96">#REF!</definedName>
    <definedName name="KGaap97" localSheetId="4">#REF!</definedName>
    <definedName name="KGaap97">#REF!</definedName>
    <definedName name="KGaap98">#REF!</definedName>
    <definedName name="KGaap98.10">#REF!</definedName>
    <definedName name="KGaap98.11">#REF!</definedName>
    <definedName name="KK">#REF!</definedName>
    <definedName name="KKK" hidden="1">255</definedName>
    <definedName name="kkkk" localSheetId="4">#REF!</definedName>
    <definedName name="kkkk">#REF!</definedName>
    <definedName name="kldjwl" localSheetId="4" hidden="1">{#N/A,#N/A,FALSE,"ALM-ASISC"}</definedName>
    <definedName name="kldjwl" hidden="1">{#N/A,#N/A,FALSE,"ALM-ASISC"}</definedName>
    <definedName name="klhj" localSheetId="4">#N/A</definedName>
    <definedName name="klhj">[0]!klhj</definedName>
    <definedName name="kljdklw" localSheetId="4" hidden="1">{#N/A,#N/A,FALSE,"ALM-ASISC"}</definedName>
    <definedName name="kljdklw" hidden="1">{#N/A,#N/A,FALSE,"ALM-ASISC"}</definedName>
    <definedName name="klwjdk" localSheetId="4" hidden="1">{#N/A,#N/A,FALSE,"ALM-ASISC"}</definedName>
    <definedName name="klwjdk" hidden="1">{#N/A,#N/A,FALSE,"ALM-ASISC"}</definedName>
    <definedName name="KPI">#REF!</definedName>
    <definedName name="kwy" localSheetId="4" hidden="1">{#N/A,#N/A,FALSE,"ALM-ASISC"}</definedName>
    <definedName name="kwy" hidden="1">{#N/A,#N/A,FALSE,"ALM-ASISC"}</definedName>
    <definedName name="l" localSheetId="4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Lan_Cate_No">#REF!</definedName>
    <definedName name="LAP" localSheetId="4">#REF!</definedName>
    <definedName name="LAP">#REF!</definedName>
    <definedName name="LAPP" localSheetId="4">#REF!</definedName>
    <definedName name="LAPP">#REF!</definedName>
    <definedName name="LC256PY">#REF!</definedName>
    <definedName name="LC명">#REF!</definedName>
    <definedName name="LEASEIN">#REF!</definedName>
    <definedName name="leaseintrate">#REF!</definedName>
    <definedName name="LEASEOUT">#REF!</definedName>
    <definedName name="LEASEPERIOD">#REF!</definedName>
    <definedName name="LEASERATE">#REF!</definedName>
    <definedName name="LEFT">#REF!</definedName>
    <definedName name="LEFT1">#REF!</definedName>
    <definedName name="Legal_entity_name">#REF!</definedName>
    <definedName name="legal_entity_number">#REF!</definedName>
    <definedName name="LG64PY">#REF!</definedName>
    <definedName name="liab">#REF!</definedName>
    <definedName name="liab2">#REF!</definedName>
    <definedName name="liab3">#REF!</definedName>
    <definedName name="LIFO">#REF!</definedName>
    <definedName name="LINE검토2" localSheetId="4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stItem01">#REF!</definedName>
    <definedName name="ListItem02" localSheetId="4">#REF!</definedName>
    <definedName name="ListItem02">#REF!</definedName>
    <definedName name="ListItem03" localSheetId="4">#REF!</definedName>
    <definedName name="ListItem03">#REF!</definedName>
    <definedName name="ListItem04">#REF!</definedName>
    <definedName name="ListItem05">#REF!</definedName>
    <definedName name="ListItem06">#REF!</definedName>
    <definedName name="ListItem07">#REF!</definedName>
    <definedName name="ListItem08">#REF!</definedName>
    <definedName name="ListPriceFactor">#REF!</definedName>
    <definedName name="lll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lll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LPA_서울">#REF!</definedName>
    <definedName name="LRIC" localSheetId="4">#REF!</definedName>
    <definedName name="LRIC">#REF!</definedName>
    <definedName name="lsem" localSheetId="4">#REF!</definedName>
    <definedName name="lsem">#REF!</definedName>
    <definedName name="LT_AHNA">#REF!</definedName>
    <definedName name="LT_CONSOL">#REF!</definedName>
    <definedName name="LT_PARENT">#REF!</definedName>
    <definedName name="LT_UNCONSOL">#REF!</definedName>
    <definedName name="ltot">#REF!</definedName>
    <definedName name="LWI">#REF!</definedName>
    <definedName name="LWIP">#REF!</definedName>
    <definedName name="m">#REF!</definedName>
    <definedName name="M0">#REF!</definedName>
    <definedName name="MA_rate">#REF!</definedName>
    <definedName name="MA_Rate_Auto">#REF!</definedName>
    <definedName name="MA_Rate_DB">#REF!</definedName>
    <definedName name="MA_Rate_NT">#REF!</definedName>
    <definedName name="MA_Rate_NT_HW">#REF!</definedName>
    <definedName name="MA_Rate_NT_SW">#REF!</definedName>
    <definedName name="MA_Rate_NW">#REF!</definedName>
    <definedName name="MA_Rate_SW_DB">#REF!</definedName>
    <definedName name="MA_Rate_Unix">#REF!</definedName>
    <definedName name="MA_Rate_Unix_NT">#REF!</definedName>
    <definedName name="MA_Rate_UNIX_SW">#REF!</definedName>
    <definedName name="MA_Warranty">#REF!</definedName>
    <definedName name="Macro1" localSheetId="4">#N/A</definedName>
    <definedName name="Macro1">[0]!Macro1</definedName>
    <definedName name="Macro2" localSheetId="4">#N/A</definedName>
    <definedName name="Macro2">[0]!Macro2</definedName>
    <definedName name="MAone" localSheetId="4">#REF!</definedName>
    <definedName name="MAone">#REF!</definedName>
    <definedName name="Mapping" localSheetId="4">#REF!</definedName>
    <definedName name="Mapping">#REF!</definedName>
    <definedName name="Margin_Non_Sys" localSheetId="4">#REF!</definedName>
    <definedName name="Margin_Non_Sys">#REF!</definedName>
    <definedName name="Margin_Non_Sys_DB">#REF!</definedName>
    <definedName name="Margin_Sys">#REF!</definedName>
    <definedName name="Margin_Sys_DB">#REF!</definedName>
    <definedName name="mast0">#REF!</definedName>
    <definedName name="MATERIALCODE">#REF!</definedName>
    <definedName name="MA율">#REF!</definedName>
    <definedName name="MD할인율20" localSheetId="4">OFFSET(#REF!,0,0,COUNTIF(#REF!,"&gt;"&amp;0))</definedName>
    <definedName name="MD할인율20">OFFSET(#REF!,0,0,COUNTIF(#REF!,"&gt;"&amp;0))</definedName>
    <definedName name="MD할인율21">OFFSET(#REF!,0,0,COUNTIF(#REF!,"&gt;"&amp;0))</definedName>
    <definedName name="mem_month">[11]Cust!$B:$B</definedName>
    <definedName name="mem_new">[11]Cust!$C:$C</definedName>
    <definedName name="Membership마케팅4" localSheetId="4">#REF!</definedName>
    <definedName name="Membership마케팅4">#REF!</definedName>
    <definedName name="MENO" localSheetId="4">#REF!</definedName>
    <definedName name="MENO">#REF!</definedName>
    <definedName name="Menu" localSheetId="4">#N/A</definedName>
    <definedName name="Menu">[0]!Menu</definedName>
    <definedName name="Menu1" localSheetId="4">#N/A</definedName>
    <definedName name="Menu1">[0]!Menu1</definedName>
    <definedName name="menu11" localSheetId="4">#N/A</definedName>
    <definedName name="menu11">[0]!menu11</definedName>
    <definedName name="menu12" localSheetId="4">#N/A</definedName>
    <definedName name="menu12">[0]!menu12</definedName>
    <definedName name="Menu2" localSheetId="4">#N/A</definedName>
    <definedName name="Menu2">[0]!Menu2</definedName>
    <definedName name="menus" localSheetId="4">#N/A</definedName>
    <definedName name="menus">[0]!menus</definedName>
    <definedName name="MerrillPrintIt" hidden="1">[7]!MerrillPrintIt</definedName>
    <definedName name="mf" localSheetId="4">#N/A</definedName>
    <definedName name="mf">[0]!mf</definedName>
    <definedName name="MFP" localSheetId="4">#REF!,#REF!,#REF!,#REF!</definedName>
    <definedName name="MFP">#REF!,#REF!,#REF!,#REF!</definedName>
    <definedName name="Mgmt_Svc_Fee_Exp_AHNA" localSheetId="4">#REF!</definedName>
    <definedName name="Mgmt_Svc_Fee_Exp_AHNA">#REF!</definedName>
    <definedName name="Mgmt_Svc_Fee_Exp_ConsolGrp" localSheetId="4">#REF!</definedName>
    <definedName name="Mgmt_Svc_Fee_Exp_ConsolGrp">#REF!</definedName>
    <definedName name="Mgmt_Svc_Fee_Exp_RHCO" localSheetId="4">#REF!</definedName>
    <definedName name="Mgmt_Svc_Fee_Exp_RHCO">#REF!</definedName>
    <definedName name="Mgmt_Svc_Fee_Exp_Uncon_Affil">#REF!</definedName>
    <definedName name="Mgmt_Svc_Fee_Inc_AHNA">#REF!</definedName>
    <definedName name="Mgmt_Svc_Fee_Inc_ConsolGrp">#REF!</definedName>
    <definedName name="Mgmt_Svc_Fee_Inc_RHCO">#REF!</definedName>
    <definedName name="Mgmt_Svc_Fee_Inc_Uncon_Affil">#REF!</definedName>
    <definedName name="MICON">#N/A</definedName>
    <definedName name="minus" localSheetId="4">#REF!</definedName>
    <definedName name="minus">#REF!</definedName>
    <definedName name="Misc._Questions" localSheetId="4">#REF!</definedName>
    <definedName name="Misc._Questions">#REF!</definedName>
    <definedName name="misc.questions" localSheetId="4">#REF!</definedName>
    <definedName name="misc.questions">#REF!</definedName>
    <definedName name="mm" localSheetId="4">#N/A</definedName>
    <definedName name="mm">[0]!mm</definedName>
    <definedName name="mmff" localSheetId="4">#REF!</definedName>
    <definedName name="mmff">#REF!</definedName>
    <definedName name="mmm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month">'[12]1. 마케팅그룹'!#REF!</definedName>
    <definedName name="mmonth1">'[12]1. 마케팅그룹'!#REF!</definedName>
    <definedName name="mmonth2">'[12]1. 마케팅그룹'!#REF!</definedName>
    <definedName name="mmonth3">'[12]1. 마케팅그룹'!#REF!</definedName>
    <definedName name="mmonth4">'[12]1. 마케팅그룹'!#REF!</definedName>
    <definedName name="MODEL">#N/A</definedName>
    <definedName name="model1">#REF!</definedName>
    <definedName name="moyen" localSheetId="4">#REF!</definedName>
    <definedName name="moyen">#REF!</definedName>
    <definedName name="MPBOH">#N/A</definedName>
    <definedName name="MPEOH">#N/A</definedName>
    <definedName name="MRB" localSheetId="4">[0]!BlankMacro1</definedName>
    <definedName name="MRB">[0]!BlankMacro1</definedName>
    <definedName name="ms" localSheetId="4">#N/A</definedName>
    <definedName name="ms">[0]!ms</definedName>
    <definedName name="msem" localSheetId="4">#REF!</definedName>
    <definedName name="msem">#REF!</definedName>
    <definedName name="MSIC" localSheetId="4">#REF!</definedName>
    <definedName name="MSIC">#REF!</definedName>
    <definedName name="MSICC" localSheetId="4">#REF!</definedName>
    <definedName name="MSICC">#REF!</definedName>
    <definedName name="MTC">#REF!</definedName>
    <definedName name="mtot">#REF!</definedName>
    <definedName name="mult_sen">#REF!</definedName>
    <definedName name="MZ">#REF!</definedName>
    <definedName name="n">#REF!</definedName>
    <definedName name="nb">#REF!</definedName>
    <definedName name="nbg" localSheetId="4">[0]!BlankMacro1</definedName>
    <definedName name="nbg">[0]!BlankMacro1</definedName>
    <definedName name="NESC" localSheetId="4">#REF!</definedName>
    <definedName name="NESC">#REF!</definedName>
    <definedName name="NET_SALES_AHNA" localSheetId="4">#REF!</definedName>
    <definedName name="NET_SALES_AHNA">#REF!</definedName>
    <definedName name="NET_SALES_CONSOL" localSheetId="4">#REF!</definedName>
    <definedName name="NET_SALES_CONSOL">#REF!</definedName>
    <definedName name="NET_SALES_UNCONSOL">#REF!</definedName>
    <definedName name="netsgo">#REF!</definedName>
    <definedName name="NewRange" hidden="1">[7]!NewRange</definedName>
    <definedName name="NEXT" localSheetId="4">#REF!</definedName>
    <definedName name="NEXT">#REF!</definedName>
    <definedName name="next2" localSheetId="4">#REF!</definedName>
    <definedName name="next2">#REF!</definedName>
    <definedName name="ni_terminal" localSheetId="4">#REF!</definedName>
    <definedName name="ni_terminal">#REF!</definedName>
    <definedName name="nn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nn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NNNN">#REF!</definedName>
    <definedName name="NO" localSheetId="4">#REF!</definedName>
    <definedName name="NO">#REF!</definedName>
    <definedName name="NORIN">#N/A</definedName>
    <definedName name="NOTE" localSheetId="4">#REF!</definedName>
    <definedName name="NOTE">#REF!</definedName>
    <definedName name="NP_AHNA" localSheetId="4">#REF!</definedName>
    <definedName name="NP_AHNA">#REF!</definedName>
    <definedName name="NP_CONSOL" localSheetId="4">#REF!</definedName>
    <definedName name="NP_CONSOL">#REF!</definedName>
    <definedName name="NP_PARENT">#REF!</definedName>
    <definedName name="NP_SNS">#REF!</definedName>
    <definedName name="NP_UNCONSOL_AFFIL">#REF!</definedName>
    <definedName name="NR_AHNA">#REF!</definedName>
    <definedName name="NR_Consol">#REF!</definedName>
    <definedName name="NR_Parent">#REF!</definedName>
    <definedName name="NR_SNS">#REF!</definedName>
    <definedName name="NR_Unconsol">#REF!</definedName>
    <definedName name="ns">#REF!</definedName>
    <definedName name="nsns">#REF!</definedName>
    <definedName name="NTHW">#REF!</definedName>
    <definedName name="ntrt">#REF!</definedName>
    <definedName name="NT전체범위">#REF!</definedName>
    <definedName name="NT통합단가표">#REF!</definedName>
    <definedName name="NW_HW_rate">#REF!</definedName>
    <definedName name="NW_SW_rate">#REF!</definedName>
    <definedName name="NWC할인율">'[8]1. Summary'!$I$90</definedName>
    <definedName name="o1hb" localSheetId="4">#REF!</definedName>
    <definedName name="o1hb">#REF!</definedName>
    <definedName name="o1hg" localSheetId="4">#REF!</definedName>
    <definedName name="o1hg">#REF!</definedName>
    <definedName name="o1hs" localSheetId="4">#REF!</definedName>
    <definedName name="o1hs">#REF!</definedName>
    <definedName name="o1lb">#REF!</definedName>
    <definedName name="o1lg">#REF!</definedName>
    <definedName name="o1ls">#REF!</definedName>
    <definedName name="o1mb">#REF!</definedName>
    <definedName name="o1mg">#REF!</definedName>
    <definedName name="o1ms">#REF!</definedName>
    <definedName name="o1sb">#REF!</definedName>
    <definedName name="o1sg">#REF!</definedName>
    <definedName name="o1ss">#REF!</definedName>
    <definedName name="o1stb">#REF!</definedName>
    <definedName name="o1stg">#REF!</definedName>
    <definedName name="o1sts">#REF!</definedName>
    <definedName name="o4hb">#REF!</definedName>
    <definedName name="o4hg">#REF!</definedName>
    <definedName name="o4hs">#REF!</definedName>
    <definedName name="o4lb">#REF!</definedName>
    <definedName name="o4lg">#REF!</definedName>
    <definedName name="o4ls">#REF!</definedName>
    <definedName name="o4mb">#REF!</definedName>
    <definedName name="o4mg">#REF!</definedName>
    <definedName name="o4ms">#REF!</definedName>
    <definedName name="o4sb">#REF!</definedName>
    <definedName name="o4sg">#REF!</definedName>
    <definedName name="o4ss">#REF!</definedName>
    <definedName name="o4stb">#REF!</definedName>
    <definedName name="o4stg">#REF!</definedName>
    <definedName name="o4sts">#REF!</definedName>
    <definedName name="o5hb">#REF!</definedName>
    <definedName name="o5hg">#REF!</definedName>
    <definedName name="o5hs">#REF!</definedName>
    <definedName name="o5lb">#REF!</definedName>
    <definedName name="o5lg">#REF!</definedName>
    <definedName name="o5ls">#REF!</definedName>
    <definedName name="o5mb">#REF!</definedName>
    <definedName name="o5mg">#REF!</definedName>
    <definedName name="o5ms">#REF!</definedName>
    <definedName name="o5sb">#REF!</definedName>
    <definedName name="o5sg">#REF!</definedName>
    <definedName name="o5ss">#REF!</definedName>
    <definedName name="o5stb">#REF!</definedName>
    <definedName name="o5stg">#REF!</definedName>
    <definedName name="o5sts">#REF!</definedName>
    <definedName name="o6h">#REF!</definedName>
    <definedName name="o6l">#REF!</definedName>
    <definedName name="o6m">#REF!</definedName>
    <definedName name="o6s">#REF!</definedName>
    <definedName name="o6st">#REF!</definedName>
    <definedName name="o7hb">#REF!</definedName>
    <definedName name="o7hg">#REF!</definedName>
    <definedName name="o7hs">#REF!</definedName>
    <definedName name="o7lb">#REF!</definedName>
    <definedName name="o7lg">#REF!</definedName>
    <definedName name="o7ls">#REF!</definedName>
    <definedName name="o7mb">#REF!</definedName>
    <definedName name="o7mg">#REF!</definedName>
    <definedName name="o7ms">#REF!</definedName>
    <definedName name="o7sb">#REF!</definedName>
    <definedName name="o7sg">#REF!</definedName>
    <definedName name="o7ss">#REF!</definedName>
    <definedName name="o7stb">#REF!</definedName>
    <definedName name="o7stg">#REF!</definedName>
    <definedName name="o7sts">#REF!</definedName>
    <definedName name="o8hb">#REF!</definedName>
    <definedName name="o8hg">#REF!</definedName>
    <definedName name="o8hs">#REF!</definedName>
    <definedName name="o8lb">#REF!</definedName>
    <definedName name="o8lg">#REF!</definedName>
    <definedName name="o8ls">#REF!</definedName>
    <definedName name="o8mb">#REF!</definedName>
    <definedName name="o8mg">#REF!</definedName>
    <definedName name="o8ms">#REF!</definedName>
    <definedName name="o8sb">#REF!</definedName>
    <definedName name="o8sg">#REF!</definedName>
    <definedName name="o8ss">#REF!</definedName>
    <definedName name="o8stb">#REF!</definedName>
    <definedName name="o8stg">#REF!</definedName>
    <definedName name="o8sts">#REF!</definedName>
    <definedName name="OA_인건비" localSheetId="4">#REF!:_RjC2</definedName>
    <definedName name="OA_인건비">#REF!:_RjC2</definedName>
    <definedName name="OADATA" localSheetId="4">#REF!</definedName>
    <definedName name="OADATA">#REF!</definedName>
    <definedName name="oa리스트" localSheetId="4">#REF!</definedName>
    <definedName name="oa리스트">#REF!</definedName>
    <definedName name="OCPC" localSheetId="4">#REF!</definedName>
    <definedName name="OCPC">#REF!</definedName>
    <definedName name="ok">#REF!</definedName>
    <definedName name="OM추정_2v" hidden="1">[7]!ChangeRange</definedName>
    <definedName name="ooo" localSheetId="4">#REF!</definedName>
    <definedName name="ooo">#REF!</definedName>
    <definedName name="OOOO" localSheetId="4">#REF!</definedName>
    <definedName name="OOOO">#REF!</definedName>
    <definedName name="ooop" localSheetId="4" hidden="1">{"'매출'!$A$1:$I$22"}</definedName>
    <definedName name="ooop" hidden="1">{"'매출'!$A$1:$I$22"}</definedName>
    <definedName name="Ora_7">#REF!</definedName>
    <definedName name="Oracle_5">#REF!</definedName>
    <definedName name="Oracle_6">#REF!</definedName>
    <definedName name="oso_acq">#REF!</definedName>
    <definedName name="osoacq">#REF!</definedName>
    <definedName name="osooso">#REF!</definedName>
    <definedName name="OTH_LIAB">#REF!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T_TOTAL">#N/A</definedName>
    <definedName name="OUTAMT">#N/A</definedName>
    <definedName name="OUTQTY">#N/A</definedName>
    <definedName name="Overall" localSheetId="4">#N/A</definedName>
    <definedName name="Overall">[0]!Overall</definedName>
    <definedName name="overviewaa" localSheetId="4">#N/A</definedName>
    <definedName name="overviewaa">[0]!overviewaa</definedName>
    <definedName name="P" localSheetId="4">#REF!</definedName>
    <definedName name="P">#REF!</definedName>
    <definedName name="PA" localSheetId="4">#REF!</definedName>
    <definedName name="PA">#REF!</definedName>
    <definedName name="PAP" localSheetId="4">#REF!</definedName>
    <definedName name="PAP">#REF!</definedName>
    <definedName name="Parent_table">#REF!</definedName>
    <definedName name="Payments">#REF!</definedName>
    <definedName name="PC">#REF!</definedName>
    <definedName name="PC내용연수">#REF!</definedName>
    <definedName name="PC전체범위">#REF!</definedName>
    <definedName name="perp_unlev">#REF!</definedName>
    <definedName name="perp_unlev_sen">#REF!</definedName>
    <definedName name="perp_unlev1">#REF!</definedName>
    <definedName name="perp_unlev2">#REF!</definedName>
    <definedName name="perp_unlev3">#REF!</definedName>
    <definedName name="perp_unlev4">#REF!</definedName>
    <definedName name="perp_unlev5">#REF!</definedName>
    <definedName name="PERT" localSheetId="4" hidden="1">{#N/A,#N/A,FALSE,"ALM-ASISC"}</definedName>
    <definedName name="PERT" hidden="1">{#N/A,#N/A,FALSE,"ALM-ASISC"}</definedName>
    <definedName name="PETTY">#REF!</definedName>
    <definedName name="PFIC" localSheetId="4">#REF!</definedName>
    <definedName name="PFIC">#REF!</definedName>
    <definedName name="PG_Convert" localSheetId="4">#REF!</definedName>
    <definedName name="PG_Convert">#REF!</definedName>
    <definedName name="PKG_LD">#N/A</definedName>
    <definedName name="PL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PL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PL1_Calc" localSheetId="4">#REF!,#REF!,#REF!,#REF!,#REF!,#REF!,#REF!,#REF!,#REF!,#REF!,#REF!,#REF!,#REF!,#REF!,#REF!,#REF!,#REF!,#REF!,#REF!,#REF!,#REF!,#REF!</definedName>
    <definedName name="PL1_Calc">#REF!,#REF!,#REF!,#REF!,#REF!,#REF!,#REF!,#REF!,#REF!,#REF!,#REF!,#REF!,#REF!,#REF!,#REF!,#REF!,#REF!,#REF!,#REF!,#REF!,#REF!,#REF!</definedName>
    <definedName name="PL2_Calc" localSheetId="4">#REF!,#REF!,#REF!,#REF!,#REF!,#REF!,#REF!,#REF!,#REF!,#REF!,#REF!,#REF!,#REF!,#REF!,#REF!,#REF!,#REF!,#REF!</definedName>
    <definedName name="PL2_Calc">#REF!,#REF!,#REF!,#REF!,#REF!,#REF!,#REF!,#REF!,#REF!,#REF!,#REF!,#REF!,#REF!,#REF!,#REF!,#REF!,#REF!,#REF!</definedName>
    <definedName name="PL3_Calc" localSheetId="4">#REF!,#REF!,#REF!,#REF!,#REF!</definedName>
    <definedName name="PL3_Calc">#REF!,#REF!,#REF!,#REF!,#REF!</definedName>
    <definedName name="PLbeforeadj.95" localSheetId="4">#REF!</definedName>
    <definedName name="PLbeforeadj.95">#REF!</definedName>
    <definedName name="PLbeforeadj.96" localSheetId="4">#REF!</definedName>
    <definedName name="PLbeforeadj.96">#REF!</definedName>
    <definedName name="PLbeforeadj.97" localSheetId="4">#REF!</definedName>
    <definedName name="PLbeforeadj.97">#REF!</definedName>
    <definedName name="PLbeforeadj.98">#REF!</definedName>
    <definedName name="PLbeforeadj.98.10">#REF!</definedName>
    <definedName name="PLbeforeadj.98.11">#REF!</definedName>
    <definedName name="PLKACr95">#REF!</definedName>
    <definedName name="PLKACr96">#REF!</definedName>
    <definedName name="PLKACr97">#REF!</definedName>
    <definedName name="PLKACr98">#REF!</definedName>
    <definedName name="PLKACr98.10">#REF!</definedName>
    <definedName name="PLKACr98.11">#REF!</definedName>
    <definedName name="PLKADr95">#REF!</definedName>
    <definedName name="PLKADr96">#REF!</definedName>
    <definedName name="PLKADr97">#REF!</definedName>
    <definedName name="PLKADr98">#REF!</definedName>
    <definedName name="PLKADr98.10">#REF!</definedName>
    <definedName name="PLKADr98.11">#REF!</definedName>
    <definedName name="PLKGaap95">#REF!</definedName>
    <definedName name="PLKGaap96">#REF!</definedName>
    <definedName name="PLKGaap97">#REF!</definedName>
    <definedName name="PLKGaap98">#REF!</definedName>
    <definedName name="PLKGaap98.10">#REF!</definedName>
    <definedName name="PLKGaap98.11">#REF!</definedName>
    <definedName name="PLUACr95">#REF!</definedName>
    <definedName name="PLUACr96">#REF!</definedName>
    <definedName name="PLUACr97">#REF!</definedName>
    <definedName name="PLUACr98">#REF!</definedName>
    <definedName name="PLUACr98.10">#REF!</definedName>
    <definedName name="PLUACr98.11">#REF!</definedName>
    <definedName name="PLUADr95">#REF!</definedName>
    <definedName name="PLUADr96">#REF!</definedName>
    <definedName name="PLUADr97">#REF!</definedName>
    <definedName name="PLUADr98">#REF!</definedName>
    <definedName name="PLUADr98.10">#REF!</definedName>
    <definedName name="PLUADr98.11">#REF!</definedName>
    <definedName name="PLUGaap95">#REF!</definedName>
    <definedName name="PLUGaap96">#REF!</definedName>
    <definedName name="PLUGaap97">#REF!</definedName>
    <definedName name="PLUGaap98">#REF!</definedName>
    <definedName name="PLUGaap98.10">#REF!</definedName>
    <definedName name="PLUGaap98.11">#REF!</definedName>
    <definedName name="PNL1_Inp" localSheetId="4">#REF!,#REF!,#REF!,#REF!,#REF!,#REF!,#REF!,#REF!,#REF!,#REF!,#REF!,#REF!,#REF!,#REF!,#REF!,#REF!,#REF!,#REF!,#REF!,#REF!</definedName>
    <definedName name="PNL1_Inp">#REF!,#REF!,#REF!,#REF!,#REF!,#REF!,#REF!,#REF!,#REF!,#REF!,#REF!,#REF!,#REF!,#REF!,#REF!,#REF!,#REF!,#REF!,#REF!,#REF!</definedName>
    <definedName name="PNL2_Inp" localSheetId="4">#REF!,#REF!,#REF!,#REF!,#REF!,#REF!,#REF!,#REF!,#REF!,#REF!,#REF!,#REF!,#REF!,#REF!,#REF!,#REF!,#REF!,#REF!,#REF!,#REF!</definedName>
    <definedName name="PNL2_Inp">#REF!,#REF!,#REF!,#REF!,#REF!,#REF!,#REF!,#REF!,#REF!,#REF!,#REF!,#REF!,#REF!,#REF!,#REF!,#REF!,#REF!,#REF!,#REF!,#REF!</definedName>
    <definedName name="Pol" localSheetId="4">#N/A</definedName>
    <definedName name="Pol">[0]!Pol</definedName>
    <definedName name="pols" localSheetId="4">#N/A</definedName>
    <definedName name="pols">[0]!pols</definedName>
    <definedName name="pols1" localSheetId="4">#N/A</definedName>
    <definedName name="pols1">[0]!pols1</definedName>
    <definedName name="position" localSheetId="4">#REF!</definedName>
    <definedName name="position">#REF!</definedName>
    <definedName name="power" localSheetId="4" hidden="1">{"'Sheet1'!$A$1:$H$36"}</definedName>
    <definedName name="power" hidden="1">{"'Sheet1'!$A$1:$H$36"}</definedName>
    <definedName name="pp" localSheetId="4">#N/A</definedName>
    <definedName name="pp">[0]!pp</definedName>
    <definedName name="PPBOH">#N/A</definedName>
    <definedName name="PPEOH">#N/A</definedName>
    <definedName name="PPK" localSheetId="4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" localSheetId="4">#N/A</definedName>
    <definedName name="ppp">[0]!ppp</definedName>
    <definedName name="PPPPPPPPPP" localSheetId="4">#REF!</definedName>
    <definedName name="PPPPPPPPPP">#REF!</definedName>
    <definedName name="pppppppppppp" localSheetId="4">#REF!</definedName>
    <definedName name="pppppppppppp">#REF!</definedName>
    <definedName name="PPPPPPPPPPPPPP" localSheetId="4">#REF!</definedName>
    <definedName name="PPPPPPPPPPPPPP">#REF!</definedName>
    <definedName name="PPPPPPPPPPPPPPPPPP">#REF!</definedName>
    <definedName name="PRE_INS">#REF!</definedName>
    <definedName name="prefrate">#REF!</definedName>
    <definedName name="PREPAID">#REF!</definedName>
    <definedName name="PRIME">#REF!</definedName>
    <definedName name="principal">#REF!</definedName>
    <definedName name="PRINT">#REF!</definedName>
    <definedName name="Print_Area_MI" localSheetId="4">#REF!</definedName>
    <definedName name="Print_Area_MI">#REF!</definedName>
    <definedName name="PRINT_AREA_MI1" localSheetId="4">#REF!</definedName>
    <definedName name="PRINT_AREA_MI1">#REF!</definedName>
    <definedName name="PRINT_BOTH" localSheetId="4">#REF!</definedName>
    <definedName name="PRINT_BOTH">#REF!</definedName>
    <definedName name="Print_tiltes">#REF!</definedName>
    <definedName name="print_title">#REF!</definedName>
    <definedName name="_xlnm.Print_Titles">#REF!</definedName>
    <definedName name="PRINT_TITLES_MI">#REF!</definedName>
    <definedName name="PRIOREOM">#REF!</definedName>
    <definedName name="PROD">#N/A</definedName>
    <definedName name="PRODUCT">#N/A</definedName>
    <definedName name="ProductQry" localSheetId="4">#REF!</definedName>
    <definedName name="ProductQry">#REF!</definedName>
    <definedName name="PROF" localSheetId="4">#REF!</definedName>
    <definedName name="PROF">#REF!</definedName>
    <definedName name="PRSA" localSheetId="4">#REF!</definedName>
    <definedName name="PRSA">#REF!</definedName>
    <definedName name="PRT">#REF!</definedName>
    <definedName name="pry">#REF!</definedName>
    <definedName name="ps" localSheetId="4">#N/A</definedName>
    <definedName name="ps">[0]!ps</definedName>
    <definedName name="q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q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qa" localSheetId="4" hidden="1">{#N/A,#N/A,FALSE,"Aging Summary";#N/A,#N/A,FALSE,"Ratio Analysis";#N/A,#N/A,FALSE,"Test 120 Day Accts";#N/A,#N/A,FALSE,"Tickmarks"}</definedName>
    <definedName name="qa" hidden="1">{#N/A,#N/A,FALSE,"Aging Summary";#N/A,#N/A,FALSE,"Ratio Analysis";#N/A,#N/A,FALSE,"Test 120 Day Accts";#N/A,#N/A,FALSE,"Tickmarks"}</definedName>
    <definedName name="QAMT86106">#N/A</definedName>
    <definedName name="qkrk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qkrk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qkrtnwls" localSheetId="4" hidden="1">{#N/A,#N/A,FALSE,"Aging Summary";#N/A,#N/A,FALSE,"Ratio Analysis";#N/A,#N/A,FALSE,"Test 120 Day Accts";#N/A,#N/A,FALSE,"Tickmarks"}</definedName>
    <definedName name="qkrtnwls" hidden="1">{#N/A,#N/A,FALSE,"Aging Summary";#N/A,#N/A,FALSE,"Ratio Analysis";#N/A,#N/A,FALSE,"Test 120 Day Accts";#N/A,#N/A,FALSE,"Tickmarks"}</definedName>
    <definedName name="qq" localSheetId="4" hidden="1">{#N/A,#N/A,FALSE,"Aging Summary";#N/A,#N/A,FALSE,"Ratio Analysis";#N/A,#N/A,FALSE,"Test 120 Day Accts";#N/A,#N/A,FALSE,"Tickmarks"}</definedName>
    <definedName name="qq" hidden="1">{#N/A,#N/A,FALSE,"Aging Summary";#N/A,#N/A,FALSE,"Ratio Analysis";#N/A,#N/A,FALSE,"Test 120 Day Accts";#N/A,#N/A,FALSE,"Tickmarks"}</definedName>
    <definedName name="qq0">#REF!</definedName>
    <definedName name="qqq" localSheetId="4">#REF!</definedName>
    <definedName name="qqq">#REF!</definedName>
    <definedName name="qqqq" localSheetId="4">#REF!</definedName>
    <definedName name="qqqq">#REF!</definedName>
    <definedName name="qqqqqqqqq" localSheetId="4" hidden="1">{#N/A,#N/A,FALSE,"Aging Summary";#N/A,#N/A,FALSE,"Ratio Analysis";#N/A,#N/A,FALSE,"Test 120 Day Accts";#N/A,#N/A,FALSE,"Tickmarks"}</definedName>
    <definedName name="qqqqqqqqq" hidden="1">{#N/A,#N/A,FALSE,"Aging Summary";#N/A,#N/A,FALSE,"Ratio Analysis";#N/A,#N/A,FALSE,"Test 120 Day Accts";#N/A,#N/A,FALSE,"Tickmarks"}</definedName>
    <definedName name="QRABOH">#N/A</definedName>
    <definedName name="QRAEOH">#N/A</definedName>
    <definedName name="qryFwdDaySup_BHV">#REF!</definedName>
    <definedName name="qryFwdDaySup_DHV_Dips" localSheetId="4">#REF!</definedName>
    <definedName name="qryFwdDaySup_DHV_Dips">#REF!</definedName>
    <definedName name="qryFwdDaySup_KCM_mar" localSheetId="4">#REF!</definedName>
    <definedName name="qryFwdDaySup_KCM_mar">#REF!</definedName>
    <definedName name="qryFwdDaySup_KCM_Sauces">#REF!</definedName>
    <definedName name="qryFwdDaySup_Total_Food">#REF!</definedName>
    <definedName name="qt" localSheetId="4">#N/A</definedName>
    <definedName name="qt">[0]!qt</definedName>
    <definedName name="QTR" localSheetId="4">#REF!</definedName>
    <definedName name="QTR">#REF!</definedName>
    <definedName name="QueryResult" localSheetId="4">#REF!</definedName>
    <definedName name="QueryResult">#REF!</definedName>
    <definedName name="QUIT" localSheetId="4">#REF!</definedName>
    <definedName name="QUIT">#REF!</definedName>
    <definedName name="QUIT2">#REF!</definedName>
    <definedName name="qw" localSheetId="4" hidden="1">{#N/A,#N/A,FALSE,"Aging Summary";#N/A,#N/A,FALSE,"Ratio Analysis";#N/A,#N/A,FALSE,"Test 120 Day Accts";#N/A,#N/A,FALSE,"Tickmarks"}</definedName>
    <definedName name="qw" hidden="1">{#N/A,#N/A,FALSE,"Aging Summary";#N/A,#N/A,FALSE,"Ratio Analysis";#N/A,#N/A,FALSE,"Test 120 Day Accts";#N/A,#N/A,FALSE,"Tickmarks"}</definedName>
    <definedName name="QWE">#REF!</definedName>
    <definedName name="R_" localSheetId="4">#REF!</definedName>
    <definedName name="R_">#REF!</definedName>
    <definedName name="R_1M" localSheetId="4">#REF!</definedName>
    <definedName name="R_1M">#REF!</definedName>
    <definedName name="R_2M">#REF!</definedName>
    <definedName name="R_3M">#REF!</definedName>
    <definedName name="R_6M">#REF!</definedName>
    <definedName name="RANGE">#REF!</definedName>
    <definedName name="RANGEA">#N/A</definedName>
    <definedName name="RANGEA1">#N/A</definedName>
    <definedName name="RANGEB">#N/A</definedName>
    <definedName name="RANGEB1">#N/A</definedName>
    <definedName name="RANGEB1B">#N/A</definedName>
    <definedName name="RANGEBB">#N/A</definedName>
    <definedName name="RANGEC">#N/A</definedName>
    <definedName name="RANGEC1">#N/A</definedName>
    <definedName name="RANGED">#N/A</definedName>
    <definedName name="RANGED1">#N/A</definedName>
    <definedName name="RANGEE">#N/A</definedName>
    <definedName name="RANGEE1">#N/A</definedName>
    <definedName name="RANGEF">#N/A</definedName>
    <definedName name="RANGEF1">#N/A</definedName>
    <definedName name="RANGEG">#N/A</definedName>
    <definedName name="RANGEG1">#N/A</definedName>
    <definedName name="rat" localSheetId="4">#REF!</definedName>
    <definedName name="rat">#REF!</definedName>
    <definedName name="RATE" localSheetId="4">#REF!</definedName>
    <definedName name="RATE">#REF!</definedName>
    <definedName name="rate99" localSheetId="4">#REF!</definedName>
    <definedName name="rate99">#REF!</definedName>
    <definedName name="RC0_서울">#REF!</definedName>
    <definedName name="Rebate" localSheetId="4" hidden="1">{#N/A,#N/A,FALSE,"Aging Summary";#N/A,#N/A,FALSE,"Ratio Analysis";#N/A,#N/A,FALSE,"Test 120 Day Accts";#N/A,#N/A,FALSE,"Tickmarks"}</definedName>
    <definedName name="Rebate" hidden="1">{#N/A,#N/A,FALSE,"Aging Summary";#N/A,#N/A,FALSE,"Ratio Analysis";#N/A,#N/A,FALSE,"Test 120 Day Accts";#N/A,#N/A,FALSE,"Tickmarks"}</definedName>
    <definedName name="Receipts">#REF!</definedName>
    <definedName name="Records" localSheetId="4">#REF!</definedName>
    <definedName name="Records">#REF!</definedName>
    <definedName name="RedefinePrintTableRange" hidden="1">[7]!RedefinePrintTableRange</definedName>
    <definedName name="Refresh_주기" localSheetId="4">#REF!</definedName>
    <definedName name="Refresh_주기">#REF!</definedName>
    <definedName name="REFRESHDESKTOP" localSheetId="4">#REF!</definedName>
    <definedName name="REFRESHDESKTOP">#REF!</definedName>
    <definedName name="REFRESHOTHERS" localSheetId="4">#REF!</definedName>
    <definedName name="REFRESHOTHERS">#REF!</definedName>
    <definedName name="reg" localSheetId="4">[0]!BlankMacro1</definedName>
    <definedName name="reg">[0]!BlankMacro1</definedName>
    <definedName name="Registered_Capital" localSheetId="4">#REF!</definedName>
    <definedName name="Registered_Capital">#REF!</definedName>
    <definedName name="Rental_Exp_AHNA" localSheetId="4">#REF!</definedName>
    <definedName name="Rental_Exp_AHNA">#REF!</definedName>
    <definedName name="Rental_Exp_ConsolGrp" localSheetId="4">#REF!</definedName>
    <definedName name="Rental_Exp_ConsolGrp">#REF!</definedName>
    <definedName name="Rental_Exp_RHCO">#REF!</definedName>
    <definedName name="Rental_Exp_Uncon_Affil">#REF!</definedName>
    <definedName name="Rental_Inc_AHNA">#REF!</definedName>
    <definedName name="Rental_Inc_ConsolGrp">#REF!</definedName>
    <definedName name="Rental_Inc_RHCO">#REF!</definedName>
    <definedName name="Rental_Inc_Uncon_Affil">#REF!</definedName>
    <definedName name="RESOURCE">#REF!</definedName>
    <definedName name="RFSSF">#REF!</definedName>
    <definedName name="RIGHT">#REF!</definedName>
    <definedName name="rkdjf" localSheetId="4">[0]!BlankMacro1</definedName>
    <definedName name="rkdjf">[0]!BlankMacro1</definedName>
    <definedName name="rkdrmsqo" localSheetId="4">[0]!BlankMacro1</definedName>
    <definedName name="rkdrmsqo">[0]!BlankMacro1</definedName>
    <definedName name="RKSK" localSheetId="4" hidden="1">[13]시산표!#REF!</definedName>
    <definedName name="RKSK" hidden="1">[13]시산표!#REF!</definedName>
    <definedName name="rkskek" localSheetId="4" hidden="1">{#N/A,#N/A,FALSE,"Aging Summary";#N/A,#N/A,FALSE,"Ratio Analysis";#N/A,#N/A,FALSE,"Test 120 Day Accts";#N/A,#N/A,FALSE,"Tickmarks"}</definedName>
    <definedName name="rkskek" hidden="1">{#N/A,#N/A,FALSE,"Aging Summary";#N/A,#N/A,FALSE,"Ratio Analysis";#N/A,#N/A,FALSE,"Test 120 Day Accts";#N/A,#N/A,FALSE,"Tickmarks"}</definedName>
    <definedName name="rla">#REF!</definedName>
    <definedName name="rmcAccount">"C71120"</definedName>
    <definedName name="rmcApplication">"PROD"</definedName>
    <definedName name="rmcCategory">"ACTCD"</definedName>
    <definedName name="rmcFrequency">"QTD"</definedName>
    <definedName name="rmcName">"DMANSQ"</definedName>
    <definedName name="RMCOptions">"*200000000000000"</definedName>
    <definedName name="RMFPATH">#REF!</definedName>
    <definedName name="RMFText" localSheetId="4">#REF!</definedName>
    <definedName name="RMFText">#REF!</definedName>
    <definedName name="RMIN">#N/A</definedName>
    <definedName name="RMREOH">#N/A</definedName>
    <definedName name="RMRNOT">#N/A</definedName>
    <definedName name="RMS" localSheetId="4">#REF!</definedName>
    <definedName name="RMS">#REF!</definedName>
    <definedName name="RNAO" localSheetId="4" hidden="1">{#N/A,#N/A,FALSE,"Aging Summary";#N/A,#N/A,FALSE,"Ratio Analysis";#N/A,#N/A,FALSE,"Test 120 Day Accts";#N/A,#N/A,FALSE,"Tickmarks"}</definedName>
    <definedName name="RNAO" hidden="1">{#N/A,#N/A,FALSE,"Aging Summary";#N/A,#N/A,FALSE,"Ratio Analysis";#N/A,#N/A,FALSE,"Test 120 Day Accts";#N/A,#N/A,FALSE,"Tickmarks"}</definedName>
    <definedName name="RNDBOH">#N/A</definedName>
    <definedName name="RNDEOH">#N/A</definedName>
    <definedName name="Roy_exp_Consol">#REF!</definedName>
    <definedName name="roy_exp_unconsol" localSheetId="4">#REF!</definedName>
    <definedName name="roy_exp_unconsol">#REF!</definedName>
    <definedName name="ROY_INC_CONSOL" localSheetId="4">#REF!</definedName>
    <definedName name="ROY_INC_CONSOL">#REF!</definedName>
    <definedName name="ROY_INC_UNCONSOL">#REF!</definedName>
    <definedName name="RP_1M">#REF!</definedName>
    <definedName name="RP_2M">#REF!</definedName>
    <definedName name="RP_3M">#REF!</definedName>
    <definedName name="RP_6M">#REF!</definedName>
    <definedName name="RPSP">#REF!</definedName>
    <definedName name="RPT">#REF!</definedName>
    <definedName name="RPTM">#REF!</definedName>
    <definedName name="rrr" localSheetId="4">[0]!BlankMacro1</definedName>
    <definedName name="rrr">[0]!BlankMacro1</definedName>
    <definedName name="RRRRRRR" localSheetId="4">[0]!BlankMacro1</definedName>
    <definedName name="RRRRRRR">[0]!BlankMacro1</definedName>
    <definedName name="RSP" localSheetId="4">#REF!</definedName>
    <definedName name="RSP">#REF!</definedName>
    <definedName name="RT" localSheetId="4">#REF!</definedName>
    <definedName name="RT">#REF!</definedName>
    <definedName name="rt00" localSheetId="4">#REF!</definedName>
    <definedName name="rt00">#REF!</definedName>
    <definedName name="RTIN">#N/A</definedName>
    <definedName name="RTM" localSheetId="4">#REF!</definedName>
    <definedName name="RTM">#REF!</definedName>
    <definedName name="s" localSheetId="4">#N/A</definedName>
    <definedName name="s">[0]!s</definedName>
    <definedName name="S_AcctDes" localSheetId="4">#REF!</definedName>
    <definedName name="S_AcctDes">#REF!</definedName>
    <definedName name="S_Adjust" localSheetId="4">#REF!</definedName>
    <definedName name="S_Adjust">#REF!</definedName>
    <definedName name="S_Adjust_Data" localSheetId="4">#REF!</definedName>
    <definedName name="S_Adjust_Data">#REF!</definedName>
    <definedName name="S_Adjust_GT">#REF!</definedName>
    <definedName name="S_AJE_Tot">#REF!</definedName>
    <definedName name="S_AJE_Tot_Data">#REF!</definedName>
    <definedName name="S_AJE_Tot_GT">#REF!</definedName>
    <definedName name="S_CompNum">#REF!</definedName>
    <definedName name="S_CY_Beg">#REF!</definedName>
    <definedName name="S_CY_Beg_Data">#REF!</definedName>
    <definedName name="S_CY_Beg_GT">#REF!</definedName>
    <definedName name="S_CY_End">#REF!</definedName>
    <definedName name="S_CY_End_Data">#REF!</definedName>
    <definedName name="S_CY_End_GT">#REF!</definedName>
    <definedName name="S_Diff_Amt">#REF!</definedName>
    <definedName name="S_Diff_Pct">#REF!</definedName>
    <definedName name="S_GrpNum">#REF!</definedName>
    <definedName name="S_Headings">#REF!</definedName>
    <definedName name="S_KeyValue">#REF!</definedName>
    <definedName name="S_PY_End">#REF!</definedName>
    <definedName name="S_PY_End_Data">#REF!</definedName>
    <definedName name="S_PY_End_GT">#REF!</definedName>
    <definedName name="S_RJE_Tot">#REF!</definedName>
    <definedName name="S_RJE_Tot_Data">#REF!</definedName>
    <definedName name="S_RJE_Tot_GT">#REF!</definedName>
    <definedName name="S_RowNum">#REF!</definedName>
    <definedName name="saf" hidden="1">#REF!</definedName>
    <definedName name="salary">#REF!</definedName>
    <definedName name="SALE">#N/A</definedName>
    <definedName name="SALEBOH">#N/A</definedName>
    <definedName name="SALEEOH">#N/A</definedName>
    <definedName name="SAMBOH">#N/A</definedName>
    <definedName name="SAMEOH">#N/A</definedName>
    <definedName name="SamplePos" localSheetId="4">#REF!</definedName>
    <definedName name="SamplePos">#REF!</definedName>
    <definedName name="Sanggak" localSheetId="4">#REF!</definedName>
    <definedName name="Sanggak">#REF!</definedName>
    <definedName name="SCDLC" localSheetId="4">#REF!</definedName>
    <definedName name="SCDLC">#REF!</definedName>
    <definedName name="Sch_M_Table">#REF!</definedName>
    <definedName name="SCHEDULE_10_K_15">"print title"</definedName>
    <definedName name="Schenectady_Europe_Consolidated">#REF!</definedName>
    <definedName name="SCRBOH">#N/A</definedName>
    <definedName name="SCREOH">#N/A</definedName>
    <definedName name="sdafdadfad" localSheetId="4" hidden="1">{#N/A,#N/A,FALSE,"Aging Summary";#N/A,#N/A,FALSE,"Ratio Analysis";#N/A,#N/A,FALSE,"Test 120 Day Accts";#N/A,#N/A,FALSE,"Tickmarks"}</definedName>
    <definedName name="sdafdadfad" hidden="1">{#N/A,#N/A,FALSE,"Aging Summary";#N/A,#N/A,FALSE,"Ratio Analysis";#N/A,#N/A,FALSE,"Test 120 Day Accts";#N/A,#N/A,FALSE,"Tickmarks"}</definedName>
    <definedName name="sdff" localSheetId="4">#N/A</definedName>
    <definedName name="sdff">[0]!sdff</definedName>
    <definedName name="sdfsdfsdfdsfdsfdsfdsfdsf" localSheetId="4" hidden="1">{"'Desktop Inventory 현황'!$B$2:$O$35"}</definedName>
    <definedName name="sdfsdfsdfdsfdsfdsfdsfdsf" hidden="1">{"'Desktop Inventory 현황'!$B$2:$O$35"}</definedName>
    <definedName name="seacq">#REF!</definedName>
    <definedName name="seawolf_TRadder">#REF!</definedName>
    <definedName name="SEC_서울">#REF!</definedName>
    <definedName name="secondM">#REF!</definedName>
    <definedName name="secondMA">#REF!</definedName>
    <definedName name="SEJIN" localSheetId="4">[0]!BlankMacro1</definedName>
    <definedName name="SEJIN">[0]!BlankMacro1</definedName>
    <definedName name="SEJINBS" localSheetId="4" hidden="1">{#N/A,#N/A,FALSE,"정공"}</definedName>
    <definedName name="SEJINBS" hidden="1">{#N/A,#N/A,FALSE,"정공"}</definedName>
    <definedName name="SelfInfo01">#REF!</definedName>
    <definedName name="SelfInfo02" localSheetId="4">#REF!</definedName>
    <definedName name="SelfInfo02">#REF!</definedName>
    <definedName name="SelfInfo03" localSheetId="4">#REF!</definedName>
    <definedName name="SelfInfo03">#REF!</definedName>
    <definedName name="SelfInfo04">#REF!</definedName>
    <definedName name="SelfInfo05">#REF!</definedName>
    <definedName name="SelfInfo06">#REF!</definedName>
    <definedName name="SelfInfo07">#REF!</definedName>
    <definedName name="SelfInfo08">#REF!</definedName>
    <definedName name="SelList">#REF!</definedName>
    <definedName name="SelListA">#REF!</definedName>
    <definedName name="SelListE">#REF!</definedName>
    <definedName name="SelListR">#REF!</definedName>
    <definedName name="SelListS">#REF!</definedName>
    <definedName name="SEMIIN">#N/A</definedName>
    <definedName name="sencount" hidden="1">102</definedName>
    <definedName name="sept_ams" localSheetId="4">#REF!</definedName>
    <definedName name="sept_ams">#REF!</definedName>
    <definedName name="ser" localSheetId="4">#REF!</definedName>
    <definedName name="ser">#REF!</definedName>
    <definedName name="Serial" localSheetId="4">#REF!</definedName>
    <definedName name="Serial">#REF!</definedName>
    <definedName name="SERVER">#REF!</definedName>
    <definedName name="sese">#REF!</definedName>
    <definedName name="Sex">#REF!</definedName>
    <definedName name="share_tog">#REF!</definedName>
    <definedName name="sheets_name" localSheetId="4">#REF!:_RjC2</definedName>
    <definedName name="sheets_name">#REF!:_RjC2</definedName>
    <definedName name="shos" localSheetId="4">#REF!</definedName>
    <definedName name="shos">#REF!</definedName>
    <definedName name="sk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sk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SK_Chemical">#REF!</definedName>
    <definedName name="SKNW" localSheetId="4">#REF!:_RjC2</definedName>
    <definedName name="SKNW">#REF!:_RjC2</definedName>
    <definedName name="SKT_Sail" localSheetId="4">#REF!</definedName>
    <definedName name="SKT_Sail">#REF!</definedName>
    <definedName name="Smart_Chart_Data_Table_01d3bfada04c4bc089f9e8ac94375967" localSheetId="4">[14]D.Board!#REF!</definedName>
    <definedName name="Smart_Chart_Data_Table_01d3bfada04c4bc089f9e8ac94375967">[14]D.Board!#REF!</definedName>
    <definedName name="Smart_Chart_Data_Table_169a1e32bd8144e5be3e07af905d5766" localSheetId="4">#REF!</definedName>
    <definedName name="Smart_Chart_Data_Table_169a1e32bd8144e5be3e07af905d5766">#REF!</definedName>
    <definedName name="Smart_Chart_Data_Table_1afb6f8a18c74d2d885b2eb14856d1df" localSheetId="4">[14]D.Board!#REF!</definedName>
    <definedName name="Smart_Chart_Data_Table_1afb6f8a18c74d2d885b2eb14856d1df">[14]D.Board!#REF!</definedName>
    <definedName name="Smart_Chart_Data_Table_485a49cc068f48afa1010f63a3b59e8f" localSheetId="4">[14]D.Board!#REF!</definedName>
    <definedName name="Smart_Chart_Data_Table_485a49cc068f48afa1010f63a3b59e8f">[14]D.Board!#REF!</definedName>
    <definedName name="Smart_Chart_Data_Table_7c1636e2dcdc4c518c9ff567205350a0" localSheetId="4">[14]D.Board!#REF!</definedName>
    <definedName name="Smart_Chart_Data_Table_7c1636e2dcdc4c518c9ff567205350a0">[14]D.Board!#REF!</definedName>
    <definedName name="Smart_Chart_Data_Table_e88c6609feaf453694ef78bb67934fb9" localSheetId="4">[14]D.Board!#REF!</definedName>
    <definedName name="Smart_Chart_Data_Table_e88c6609feaf453694ef78bb67934fb9">[14]D.Board!#REF!</definedName>
    <definedName name="Smart_Chart_Data_Table_f05b9a942e73421db797b135b2784000" localSheetId="4">#REF!</definedName>
    <definedName name="Smart_Chart_Data_Table_f05b9a942e73421db797b135b2784000">#REF!</definedName>
    <definedName name="smsm" localSheetId="4">#REF!</definedName>
    <definedName name="smsm">#REF!</definedName>
    <definedName name="sm추" localSheetId="4">#REF!</definedName>
    <definedName name="sm추">#REF!</definedName>
    <definedName name="sm확">#REF!</definedName>
    <definedName name="Snpv">#REF!</definedName>
    <definedName name="Snpvadm">#REF!</definedName>
    <definedName name="Snpvdc">#REF!</definedName>
    <definedName name="Snpvdt">#REF!</definedName>
    <definedName name="Snpvnw">#REF!</definedName>
    <definedName name="SONBOH">#N/A</definedName>
    <definedName name="SONEOH">#N/A</definedName>
    <definedName name="SortArea" localSheetId="4">#REF!</definedName>
    <definedName name="SortArea">#REF!</definedName>
    <definedName name="SOURCE_AMS" localSheetId="4">OFFSET(#REF!,0,0,COUNTA(#REF!),COUNTA(#REF!))</definedName>
    <definedName name="SOURCE_AMS">OFFSET(#REF!,0,0,COUNTA(#REF!),COUNTA(#REF!))</definedName>
    <definedName name="source_con">OFFSET(#REF!,0,0,COUNTA(#REF!),COUNTA(#REF!))</definedName>
    <definedName name="SRP" localSheetId="4">#REF!</definedName>
    <definedName name="SRP">#REF!</definedName>
    <definedName name="ss" localSheetId="4" hidden="1">{"'Sheet1'!$A$1:$H$36"}</definedName>
    <definedName name="ss" hidden="1">{"'Sheet1'!$A$1:$H$36"}</definedName>
    <definedName name="SSD">#REF!</definedName>
    <definedName name="ssem">#REF!</definedName>
    <definedName name="ssmm">#REF!</definedName>
    <definedName name="SSN7C">#REF!</definedName>
    <definedName name="SSS" hidden="1">#REF!</definedName>
    <definedName name="ssss">#REF!</definedName>
    <definedName name="ST">#REF!</definedName>
    <definedName name="stat_copy">#REF!</definedName>
    <definedName name="STI_운영인력" localSheetId="4" hidden="1">{"'Desktop Inventory 현황'!$B$2:$O$35"}</definedName>
    <definedName name="STI_운영인력" hidden="1">{"'Desktop Inventory 현황'!$B$2:$O$35"}</definedName>
    <definedName name="STI할인율" localSheetId="4" hidden="1">{"'Desktop Inventory 현황'!$B$2:$O$35"}</definedName>
    <definedName name="STI할인율" hidden="1">{"'Desktop Inventory 현황'!$B$2:$O$35"}</definedName>
    <definedName name="stot">#REF!</definedName>
    <definedName name="SUBTRACT">#REF!</definedName>
    <definedName name="subtract2">#REF!</definedName>
    <definedName name="SUM" localSheetId="4" hidden="1">{"'Desktop Inventory 현황'!$B$2:$O$35"}</definedName>
    <definedName name="SUM" hidden="1">{"'Desktop Inventory 현황'!$B$2:$O$35"}</definedName>
    <definedName name="sumQry_FwdDaySup_Total_Food">#REF!</definedName>
    <definedName name="sumQryCaseFill_BHV">#REF!</definedName>
    <definedName name="sumQryCaseFill_DCL">#REF!</definedName>
    <definedName name="sumQryCaseFill_DHV_Dips">#REF!</definedName>
    <definedName name="sumQryCaseFill_Food">#REF!</definedName>
    <definedName name="sumQryCaseFill_KCM_mar">#REF!</definedName>
    <definedName name="sumQryCaseFill_KCM_Sauces">#REF!</definedName>
    <definedName name="sumQryCaseFill_LCL">#REF!</definedName>
    <definedName name="sumQryCaseFill_Total_C2">#REF!</definedName>
    <definedName name="sumQryCaseFill_Total_HVR">#REF!</definedName>
    <definedName name="sumQryCaseFill_Total_KCM">#REF!</definedName>
    <definedName name="sumQryFwdDaySupp_BHV">#REF!</definedName>
    <definedName name="sumQryFwdDaySupp_DCL">#REF!</definedName>
    <definedName name="sumQryFwdDaySupp_DHV_Dips">#REF!</definedName>
    <definedName name="sumQryFwdDaySupp_KCM_mar">#REF!</definedName>
    <definedName name="sumQryFwdDaySupp_KCM_sauce">#REF!</definedName>
    <definedName name="sumQryFwdDaySupp_LCL">#REF!</definedName>
    <definedName name="sumQryFwdDaySupp_Total_C2">#REF!</definedName>
    <definedName name="sumQryFwdDaySupp_Total_HVR">#REF!</definedName>
    <definedName name="sumQryFwdDaySupp_Total_KCM">#REF!</definedName>
    <definedName name="SUN_5">#REF!</definedName>
    <definedName name="SUN_6">#REF!</definedName>
    <definedName name="sun_7">#REF!</definedName>
    <definedName name="SUN_rate">#REF!</definedName>
    <definedName name="svmr">#REF!</definedName>
    <definedName name="SVRAG">#REF!</definedName>
    <definedName name="SVRDESC">#REF!</definedName>
    <definedName name="sw_ma_fee">#REF!</definedName>
    <definedName name="SW_MA_rate">#REF!</definedName>
    <definedName name="SW_rate">#REF!</definedName>
    <definedName name="SW_rate2">#REF!</definedName>
    <definedName name="SW_rate3">#REF!</definedName>
    <definedName name="swcorp">#REF!</definedName>
    <definedName name="swes">#REF!</definedName>
    <definedName name="swgas">#REF!</definedName>
    <definedName name="swhuvis">#REF!</definedName>
    <definedName name="swl" localSheetId="4">#N/A</definedName>
    <definedName name="swl">[0]!swl</definedName>
    <definedName name="swma" localSheetId="4">#REF!</definedName>
    <definedName name="swma">#REF!</definedName>
    <definedName name="swprice">#N/A</definedName>
    <definedName name="swshup" localSheetId="4">#REF!</definedName>
    <definedName name="swshup">#REF!</definedName>
    <definedName name="swskc" localSheetId="4">#REF!</definedName>
    <definedName name="swskc">#REF!</definedName>
    <definedName name="swskchem" localSheetId="4">#REF!</definedName>
    <definedName name="swskchem">#REF!</definedName>
    <definedName name="swskec">#REF!</definedName>
    <definedName name="swskn">#REF!</definedName>
    <definedName name="swwalk">#REF!</definedName>
    <definedName name="SYSTEMS">#REF!</definedName>
    <definedName name="t" localSheetId="4">#REF!</definedName>
    <definedName name="t" hidden="1">{#N/A,#N/A,FALSE,"Aging Summary";#N/A,#N/A,FALSE,"Ratio Analysis";#N/A,#N/A,FALSE,"Test 120 Day Accts";#N/A,#N/A,FALSE,"Tickmarks"}</definedName>
    <definedName name="ta" localSheetId="4" hidden="1">{#N/A,#N/A,FALSE,"Aging Summary";#N/A,#N/A,FALSE,"Ratio Analysis";#N/A,#N/A,FALSE,"Test 120 Day Accts";#N/A,#N/A,FALSE,"Tickmarks"}</definedName>
    <definedName name="ta" hidden="1">{#N/A,#N/A,FALSE,"Aging Summary";#N/A,#N/A,FALSE,"Ratio Analysis";#N/A,#N/A,FALSE,"Test 120 Day Accts";#N/A,#N/A,FALSE,"Tickmarks"}</definedName>
    <definedName name="Table1">#REF!</definedName>
    <definedName name="TABLE2" localSheetId="4">#REF!</definedName>
    <definedName name="TABLE2">#REF!</definedName>
    <definedName name="TABLE3" localSheetId="4">#REF!</definedName>
    <definedName name="TABLE3">#REF!</definedName>
    <definedName name="Table4">#REF!</definedName>
    <definedName name="Tan_SW_5">#REF!</definedName>
    <definedName name="Tan_SW_6">#REF!</definedName>
    <definedName name="Tan_sw_7">#REF!</definedName>
    <definedName name="Tandem_5">#REF!</definedName>
    <definedName name="Tandem_6">#REF!</definedName>
    <definedName name="Tandem_7">#REF!</definedName>
    <definedName name="tax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tax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Tax_Rate1">#REF!</definedName>
    <definedName name="TB" localSheetId="4">#REF!</definedName>
    <definedName name="TB">#REF!</definedName>
    <definedName name="TB_DOWNLOAD" localSheetId="4">#REF!</definedName>
    <definedName name="TB_DOWNLOAD">#REF!</definedName>
    <definedName name="tblTestInfo">#REF!</definedName>
    <definedName name="TE" localSheetId="4" hidden="1">{"'Desktop Inventory 현황'!$B$2:$O$35"}</definedName>
    <definedName name="TE" hidden="1">{"'Desktop Inventory 현황'!$B$2:$O$35"}</definedName>
    <definedName name="teff">#REF!</definedName>
    <definedName name="temp1">#REF!</definedName>
    <definedName name="temp2">#REF!</definedName>
    <definedName name="ten">#REF!</definedName>
    <definedName name="term_value">#REF!</definedName>
    <definedName name="term_year">#REF!</definedName>
    <definedName name="TEST0">#REF!</definedName>
    <definedName name="TEST2">#REF!</definedName>
    <definedName name="TESTHKEY">#REF!</definedName>
    <definedName name="TESTKEYS">#REF!</definedName>
    <definedName name="TESTVKEY">#REF!</definedName>
    <definedName name="TextRefCopy1">#REF!</definedName>
    <definedName name="TextRefCopy10">#REF!</definedName>
    <definedName name="TextRefCopy1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8">#REF!</definedName>
    <definedName name="TextRefCopy9">#REF!</definedName>
    <definedName name="TextRefCopyRangeCount" hidden="1">36</definedName>
    <definedName name="THEME2" localSheetId="4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hirdMA">#REF!</definedName>
    <definedName name="ThisWb" localSheetId="4">#REF!</definedName>
    <definedName name="ThisWb">#REF!</definedName>
    <definedName name="thsdls" localSheetId="4" hidden="1">{#N/A,#N/A,FALSE,"Aging Summary";#N/A,#N/A,FALSE,"Ratio Analysis";#N/A,#N/A,FALSE,"Test 120 Day Accts";#N/A,#N/A,FALSE,"Tickmarks"}</definedName>
    <definedName name="thsdls" hidden="1">{#N/A,#N/A,FALSE,"Aging Summary";#N/A,#N/A,FALSE,"Ratio Analysis";#N/A,#N/A,FALSE,"Test 120 Day Accts";#N/A,#N/A,FALSE,"Tickmarks"}</definedName>
    <definedName name="TI">#N/A</definedName>
    <definedName name="Title">#REF!</definedName>
    <definedName name="Title1" localSheetId="4">#REF!</definedName>
    <definedName name="Title1">#REF!</definedName>
    <definedName name="Title2" localSheetId="4">#REF!</definedName>
    <definedName name="Title2">#REF!</definedName>
    <definedName name="Title3">#REF!</definedName>
    <definedName name="Title4">#REF!</definedName>
    <definedName name="Title5">#REF!</definedName>
    <definedName name="Title6">#REF!</definedName>
    <definedName name="TK" localSheetId="4">[0]!BlankMacro1</definedName>
    <definedName name="TK">[0]!BlankMacro1</definedName>
    <definedName name="TM" localSheetId="4">#N/A</definedName>
    <definedName name="TM">[0]!TM</definedName>
    <definedName name="TO" localSheetId="4">#REF!</definedName>
    <definedName name="TO">#REF!</definedName>
    <definedName name="TON_TRT_FR" localSheetId="4">#REF!</definedName>
    <definedName name="TON_TRT_FR">#REF!</definedName>
    <definedName name="TOP" localSheetId="4">#REF!</definedName>
    <definedName name="TOP">#REF!</definedName>
    <definedName name="TOS">#REF!</definedName>
    <definedName name="TOTAL">#REF!</definedName>
    <definedName name="TOTAL1">#REF!</definedName>
    <definedName name="TOTAL2">#REF!</definedName>
    <definedName name="TOTAL3">#REF!</definedName>
    <definedName name="tout" localSheetId="4">#REF!,#REF!</definedName>
    <definedName name="tout">#REF!,#REF!</definedName>
    <definedName name="TRATE" localSheetId="4">#REF!</definedName>
    <definedName name="TRATE">#REF!</definedName>
    <definedName name="tt" localSheetId="4">#N/A</definedName>
    <definedName name="tt">[0]!tt</definedName>
    <definedName name="TTL_COS">#N/A</definedName>
    <definedName name="TTL_SALE">#N/A</definedName>
    <definedName name="TTL_UC">#N/A</definedName>
    <definedName name="TTLSALE">#N/A</definedName>
    <definedName name="TTO" localSheetId="4">#REF!</definedName>
    <definedName name="TTO">#REF!</definedName>
    <definedName name="ttt" localSheetId="4">#N/A</definedName>
    <definedName name="ttt">[0]!ttt</definedName>
    <definedName name="tttt" localSheetId="4">#N/A</definedName>
    <definedName name="tttt">[0]!tttt</definedName>
    <definedName name="TTTTTTT" localSheetId="4">[0]!BlankMacro1</definedName>
    <definedName name="TTTTTTT">[0]!BlankMacro1</definedName>
    <definedName name="ua" localSheetId="4" hidden="1">{#N/A,#N/A,FALSE,"Aging Summary";#N/A,#N/A,FALSE,"Ratio Analysis";#N/A,#N/A,FALSE,"Test 120 Day Accts";#N/A,#N/A,FALSE,"Tickmarks"}</definedName>
    <definedName name="ua" hidden="1">{#N/A,#N/A,FALSE,"Aging Summary";#N/A,#N/A,FALSE,"Ratio Analysis";#N/A,#N/A,FALSE,"Test 120 Day Accts";#N/A,#N/A,FALSE,"Tickmarks"}</definedName>
    <definedName name="UACr95">#REF!</definedName>
    <definedName name="UACr96" localSheetId="4">#REF!</definedName>
    <definedName name="UACr96">#REF!</definedName>
    <definedName name="UACr97" localSheetId="4">#REF!</definedName>
    <definedName name="UACr97">#REF!</definedName>
    <definedName name="UACr98">#REF!</definedName>
    <definedName name="UACr98.10">#REF!</definedName>
    <definedName name="UACr98.11">#REF!</definedName>
    <definedName name="UADr95">#REF!</definedName>
    <definedName name="UADr96">#REF!</definedName>
    <definedName name="UADr97">#REF!</definedName>
    <definedName name="UADr98">#REF!</definedName>
    <definedName name="UADr98.10">#REF!</definedName>
    <definedName name="UADr98.11">#REF!</definedName>
    <definedName name="UGaap95">#REF!</definedName>
    <definedName name="UGaap96">#REF!</definedName>
    <definedName name="UGaap97">#REF!</definedName>
    <definedName name="UGaap98">#REF!</definedName>
    <definedName name="UGaap98.10">#REF!</definedName>
    <definedName name="UGaap98.11">#REF!</definedName>
    <definedName name="UNICAP">#REF!</definedName>
    <definedName name="Unit">#REF!</definedName>
    <definedName name="Unit2">[15]이름정의!$I$4:$I$14</definedName>
    <definedName name="unixHW" localSheetId="4">#REF!</definedName>
    <definedName name="unixHW">#REF!</definedName>
    <definedName name="unlev_fcf_rate" localSheetId="4">#REF!</definedName>
    <definedName name="unlev_fcf_rate">#REF!</definedName>
    <definedName name="UPG_PN" localSheetId="4">#REF!</definedName>
    <definedName name="UPG_PN">#REF!</definedName>
    <definedName name="UserList">#REF!</definedName>
    <definedName name="UserListA">#REF!</definedName>
    <definedName name="UserListE">#REF!</definedName>
    <definedName name="UserListI">#REF!</definedName>
    <definedName name="UserListL">#REF!</definedName>
    <definedName name="UserListR">#REF!</definedName>
    <definedName name="UserListS">#REF!</definedName>
    <definedName name="UserListSE">#REF!</definedName>
    <definedName name="UserListSR">#REF!</definedName>
    <definedName name="UserListT">#REF!</definedName>
    <definedName name="UUUU">#REF!</definedName>
    <definedName name="UX">#REF!</definedName>
    <definedName name="UXAA1">#REF!</definedName>
    <definedName name="UXAA2">#REF!</definedName>
    <definedName name="UXAA3">#REF!</definedName>
    <definedName name="UXAA4">#REF!</definedName>
    <definedName name="UXAA5">#REF!</definedName>
    <definedName name="uxrt">#REF!</definedName>
    <definedName name="UX통합단가표">#REF!</definedName>
    <definedName name="v" localSheetId="4" hidden="1">{#N/A,#N/A,FALSE,"Aging Summary";#N/A,#N/A,FALSE,"Ratio Analysis";#N/A,#N/A,FALSE,"Test 120 Day Accts";#N/A,#N/A,FALSE,"Tickmarks"}</definedName>
    <definedName name="v" hidden="1">{#N/A,#N/A,FALSE,"Aging Summary";#N/A,#N/A,FALSE,"Ratio Analysis";#N/A,#N/A,FALSE,"Test 120 Day Accts";#N/A,#N/A,FALSE,"Tickmarks"}</definedName>
    <definedName name="VACATION">#REF!</definedName>
    <definedName name="value_date" localSheetId="4">#REF!</definedName>
    <definedName name="value_date">#REF!</definedName>
    <definedName name="VARAMT">#N/A</definedName>
    <definedName name="VAREOH">#N/A</definedName>
    <definedName name="VAT" localSheetId="4">#REF!</definedName>
    <definedName name="VAT">#REF!</definedName>
    <definedName name="vbkjwhe" localSheetId="4" hidden="1">{#N/A,#N/A,FALSE,"ALM-ASISC"}</definedName>
    <definedName name="vbkjwhe" hidden="1">{#N/A,#N/A,FALSE,"ALM-ASISC"}</definedName>
    <definedName name="vdsvs" localSheetId="4" hidden="1">{"'Desktop Inventory 현황'!$B$2:$O$35"}</definedName>
    <definedName name="vdsvs" hidden="1">{"'Desktop Inventory 현황'!$B$2:$O$35"}</definedName>
    <definedName name="vdwf" localSheetId="4" hidden="1">{#N/A,#N/A,FALSE,"ALM-ASISC"}</definedName>
    <definedName name="vdwf" hidden="1">{#N/A,#N/A,FALSE,"ALM-ASISC"}</definedName>
    <definedName name="vewtf" localSheetId="4" hidden="1">{#N/A,#N/A,FALSE,"ALM-ASISC"}</definedName>
    <definedName name="vewtf" hidden="1">{#N/A,#N/A,FALSE,"ALM-ASISC"}</definedName>
    <definedName name="vhjkwghe" localSheetId="4" hidden="1">{#N/A,#N/A,FALSE,"ALM-ASISC"}</definedName>
    <definedName name="vhjkwghe" hidden="1">{#N/A,#N/A,FALSE,"ALM-ASISC"}</definedName>
    <definedName name="vhjkwhe" localSheetId="4" hidden="1">{#N/A,#N/A,FALSE,"ALM-ASISC"}</definedName>
    <definedName name="vhjkwhe" hidden="1">{#N/A,#N/A,FALSE,"ALM-ASISC"}</definedName>
    <definedName name="vhjkwlejh" localSheetId="4" hidden="1">{#N/A,#N/A,FALSE,"ALM-ASISC"}</definedName>
    <definedName name="vhjkwlejh" hidden="1">{#N/A,#N/A,FALSE,"ALM-ASISC"}</definedName>
    <definedName name="vhjweklh" localSheetId="4" hidden="1">{#N/A,#N/A,FALSE,"ALM-ASISC"}</definedName>
    <definedName name="vhjweklh" hidden="1">{#N/A,#N/A,FALSE,"ALM-ASISC"}</definedName>
    <definedName name="vhjwkhe" localSheetId="4" hidden="1">{#N/A,#N/A,FALSE,"ALM-ASISC"}</definedName>
    <definedName name="vhjwkhe" hidden="1">{#N/A,#N/A,FALSE,"ALM-ASISC"}</definedName>
    <definedName name="vhjwoe" localSheetId="4" hidden="1">{#N/A,#N/A,FALSE,"ALM-ASISC"}</definedName>
    <definedName name="vhjwoe" hidden="1">{#N/A,#N/A,FALSE,"ALM-ASISC"}</definedName>
    <definedName name="vhjwole" localSheetId="4" hidden="1">{#N/A,#N/A,FALSE,"ALM-ASISC"}</definedName>
    <definedName name="vhjwole" hidden="1">{#N/A,#N/A,FALSE,"ALM-ASISC"}</definedName>
    <definedName name="vhlkjw" localSheetId="4" hidden="1">{#N/A,#N/A,FALSE,"ALM-ASISC"}</definedName>
    <definedName name="vhlkjw" hidden="1">{#N/A,#N/A,FALSE,"ALM-ASISC"}</definedName>
    <definedName name="vhwjkeh" localSheetId="4" hidden="1">{#N/A,#N/A,FALSE,"ALM-ASISC"}</definedName>
    <definedName name="vhwjkeh" hidden="1">{#N/A,#N/A,FALSE,"ALM-ASISC"}</definedName>
    <definedName name="vjhkldw" localSheetId="4" hidden="1">{#N/A,#N/A,FALSE,"ALM-ASISC"}</definedName>
    <definedName name="vjhkldw" hidden="1">{#N/A,#N/A,FALSE,"ALM-ASISC"}</definedName>
    <definedName name="vjkldw" localSheetId="4" hidden="1">{#N/A,#N/A,FALSE,"ALM-ASISC"}</definedName>
    <definedName name="vjkldw" hidden="1">{#N/A,#N/A,FALSE,"ALM-ASISC"}</definedName>
    <definedName name="vjklf" localSheetId="4" hidden="1">{#N/A,#N/A,FALSE,"ALM-ASISC"}</definedName>
    <definedName name="vjklf" hidden="1">{#N/A,#N/A,FALSE,"ALM-ASISC"}</definedName>
    <definedName name="vjkls" localSheetId="4" hidden="1">{#N/A,#N/A,FALSE,"ALM-ASISC"}</definedName>
    <definedName name="vjkls" hidden="1">{#N/A,#N/A,FALSE,"ALM-ASISC"}</definedName>
    <definedName name="vjkwhe" localSheetId="4" hidden="1">{#N/A,#N/A,FALSE,"ALM-ASISC"}</definedName>
    <definedName name="vjkwhe" hidden="1">{#N/A,#N/A,FALSE,"ALM-ASISC"}</definedName>
    <definedName name="vjkwhgekj" localSheetId="4" hidden="1">{#N/A,#N/A,FALSE,"ALM-ASISC"}</definedName>
    <definedName name="vjkwhgekj" hidden="1">{#N/A,#N/A,FALSE,"ALM-ASISC"}</definedName>
    <definedName name="vjpowei" localSheetId="4" hidden="1">{#N/A,#N/A,FALSE,"ALM-ASISC"}</definedName>
    <definedName name="vjpowei" hidden="1">{#N/A,#N/A,FALSE,"ALM-ASISC"}</definedName>
    <definedName name="vjwke" localSheetId="4" hidden="1">{#N/A,#N/A,FALSE,"ALM-ASISC"}</definedName>
    <definedName name="vjwke" hidden="1">{#N/A,#N/A,FALSE,"ALM-ASISC"}</definedName>
    <definedName name="vjwkhekl" localSheetId="4" hidden="1">{#N/A,#N/A,FALSE,"ALM-ASISC"}</definedName>
    <definedName name="vjwkhekl" hidden="1">{#N/A,#N/A,FALSE,"ALM-ASISC"}</definedName>
    <definedName name="vjwoiei" localSheetId="4" hidden="1">{#N/A,#N/A,FALSE,"ALM-ASISC"}</definedName>
    <definedName name="vjwoiei" hidden="1">{#N/A,#N/A,FALSE,"ALM-ASISC"}</definedName>
    <definedName name="vjwoieuhj" localSheetId="4" hidden="1">{#N/A,#N/A,FALSE,"ALM-ASISC"}</definedName>
    <definedName name="vjwoieuhj" hidden="1">{#N/A,#N/A,FALSE,"ALM-ASISC"}</definedName>
    <definedName name="vkwle" localSheetId="4" hidden="1">{#N/A,#N/A,FALSE,"ALM-ASISC"}</definedName>
    <definedName name="vkwle" hidden="1">{#N/A,#N/A,FALSE,"ALM-ASISC"}</definedName>
    <definedName name="VOUCHER">#REF!</definedName>
    <definedName name="vpowoie" localSheetId="4" hidden="1">{#N/A,#N/A,FALSE,"ALM-ASISC"}</definedName>
    <definedName name="vpowoie" hidden="1">{#N/A,#N/A,FALSE,"ALM-ASISC"}</definedName>
    <definedName name="vw" localSheetId="4" hidden="1">{#N/A,#N/A,FALSE,"ALM-ASISC"}</definedName>
    <definedName name="vw" hidden="1">{#N/A,#N/A,FALSE,"ALM-ASISC"}</definedName>
    <definedName name="vwdfw" localSheetId="4" hidden="1">{#N/A,#N/A,FALSE,"ALM-ASISC"}</definedName>
    <definedName name="vwdfw" hidden="1">{#N/A,#N/A,FALSE,"ALM-ASISC"}</definedName>
    <definedName name="vwdfwe" localSheetId="4" hidden="1">{#N/A,#N/A,FALSE,"ALM-ASISC"}</definedName>
    <definedName name="vwdfwe" hidden="1">{#N/A,#N/A,FALSE,"ALM-ASISC"}</definedName>
    <definedName name="vwe" localSheetId="4" hidden="1">{#N/A,#N/A,FALSE,"ALM-ASISC"}</definedName>
    <definedName name="vwe" hidden="1">{#N/A,#N/A,FALSE,"ALM-ASISC"}</definedName>
    <definedName name="vwef" localSheetId="4" hidden="1">{#N/A,#N/A,FALSE,"ALM-ASISC"}</definedName>
    <definedName name="vwef" hidden="1">{#N/A,#N/A,FALSE,"ALM-ASISC"}</definedName>
    <definedName name="vwefg" localSheetId="4" hidden="1">{#N/A,#N/A,FALSE,"ALM-ASISC"}</definedName>
    <definedName name="vwefg" hidden="1">{#N/A,#N/A,FALSE,"ALM-ASISC"}</definedName>
    <definedName name="vwer" localSheetId="4" hidden="1">{#N/A,#N/A,FALSE,"ALM-ASISC"}</definedName>
    <definedName name="vwer" hidden="1">{#N/A,#N/A,FALSE,"ALM-ASISC"}</definedName>
    <definedName name="vwvw" localSheetId="4" hidden="1">{#N/A,#N/A,FALSE,"ALM-ASISC"}</definedName>
    <definedName name="vwvw" hidden="1">{#N/A,#N/A,FALSE,"ALM-ASISC"}</definedName>
    <definedName name="W">#REF!</definedName>
    <definedName name="WACC" localSheetId="4">#REF!</definedName>
    <definedName name="WACC">#REF!</definedName>
    <definedName name="WACC_sen" localSheetId="4">#REF!</definedName>
    <definedName name="WACC_sen">#REF!</definedName>
    <definedName name="Wan_Cate_No">#REF!</definedName>
    <definedName name="WBS" localSheetId="4" hidden="1">{#N/A,#N/A,FALSE,"Aging Summary";#N/A,#N/A,FALSE,"Ratio Analysis";#N/A,#N/A,FALSE,"Test 120 Day Accts";#N/A,#N/A,FALSE,"Tickmarks"}</definedName>
    <definedName name="WBS" hidden="1">{#N/A,#N/A,FALSE,"Aging Summary";#N/A,#N/A,FALSE,"Ratio Analysis";#N/A,#N/A,FALSE,"Test 120 Day Accts";#N/A,#N/A,FALSE,"Tickmarks"}</definedName>
    <definedName name="wd" localSheetId="4" hidden="1">{#N/A,#N/A,FALSE,"ALM-ASISC"}</definedName>
    <definedName name="wd" hidden="1">{#N/A,#N/A,FALSE,"ALM-ASISC"}</definedName>
    <definedName name="wdqdearrdqwe" localSheetId="4" hidden="1">{"'Desktop Inventory 현황'!$B$2:$O$35"}</definedName>
    <definedName name="wdqdearrdqwe" hidden="1">{"'Desktop Inventory 현황'!$B$2:$O$35"}</definedName>
    <definedName name="weeeeeeeeeeeeeeeeeeeee" hidden="1">#REF!</definedName>
    <definedName name="wefwfwe" hidden="1">#REF!</definedName>
    <definedName name="werwe" localSheetId="4" hidden="1">{#N/A,#N/A,FALSE,"ALM-ASISC"}</definedName>
    <definedName name="werwe" hidden="1">{#N/A,#N/A,FALSE,"ALM-ASISC"}</definedName>
    <definedName name="whan">#REF!</definedName>
    <definedName name="WI" localSheetId="4">#REF!</definedName>
    <definedName name="WI">#REF!</definedName>
    <definedName name="WIP" localSheetId="4">#REF!</definedName>
    <definedName name="WIP">#REF!</definedName>
    <definedName name="wkd" localSheetId="4" hidden="1">{#N/A,#N/A,FALSE,"3가";#N/A,#N/A,FALSE,"3나";#N/A,#N/A,FALSE,"3다"}</definedName>
    <definedName name="wkd" hidden="1">{#N/A,#N/A,FALSE,"3가";#N/A,#N/A,FALSE,"3나";#N/A,#N/A,FALSE,"3다"}</definedName>
    <definedName name="wkeljd" localSheetId="4" hidden="1">{#N/A,#N/A,FALSE,"ALM-ASISC"}</definedName>
    <definedName name="wkeljd" hidden="1">{#N/A,#N/A,FALSE,"ALM-ASISC"}</definedName>
    <definedName name="WKSEKFMZM" localSheetId="4">[0]!BlankMacro1</definedName>
    <definedName name="WKSEKFMZM">[0]!BlankMacro1</definedName>
    <definedName name="workforce할인율">'[8]1. Summary'!$I$94</definedName>
    <definedName name="WPL" localSheetId="4" hidden="1">{#N/A,#N/A,FALSE,"Aging Summary";#N/A,#N/A,FALSE,"Ratio Analysis";#N/A,#N/A,FALSE,"Test 120 Day Accts";#N/A,#N/A,FALSE,"Tickmarks"}</definedName>
    <definedName name="WPL" hidden="1">{#N/A,#N/A,FALSE,"Aging Summary";#N/A,#N/A,FALSE,"Ratio Analysis";#N/A,#N/A,FALSE,"Test 120 Day Accts";#N/A,#N/A,FALSE,"Tickmarks"}</definedName>
    <definedName name="wqewqe" localSheetId="4" hidden="1">{#N/A,#N/A,FALSE,"ALM-ASISC"}</definedName>
    <definedName name="wqewqe" hidden="1">{#N/A,#N/A,FALSE,"ALM-ASISC"}</definedName>
    <definedName name="wrn.345." localSheetId="4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aa." localSheetId="4" hidden="1">{#N/A,#N/A,FALSE,"ALM-ASISC"}</definedName>
    <definedName name="wrn.aaa." hidden="1">{#N/A,#N/A,FALSE,"ALM-ASISC"}</definedName>
    <definedName name="wrn.ACHESON94TAXRETURN." localSheetId="4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BL94TAXRETURN." localSheetId="4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BL94TAXRETURN." hidden="1">{#N/A,#N/A,FALSE,"일반적사항";#N/A,#N/A,FALSE,"주요재무자료";#N/A,#N/A,FALSE,"10(2)호 소득공제";#N/A,#N/A,FALSE,"표지";#N/A,#N/A,FALSE,"총괄표";#N/A,#N/A,FALSE,"1호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PL";#N/A,#N/A,FALSE,"요약원가";#N/A,#N/A,FALSE,"요약RE";#N/A,#N/A,FALSE,"60호 을 적정유보";#N/A,#N/A,FALSE,"60호 갑 적정유보";#N/A,#N/A,FALSE,"표지";#N/A,#N/A,FALSE,"총괄표";#N/A,#N/A,FALSE,"1호 과표세액";#N/A,#N/A,FALSE,"1호 과표세액";#N/A,#N/A,FALSE,"1호 과표세액";#N/A,#N/A,FALSE,"1-2호 농어촌과표";#N/A,#N/A,FALSE,"2호 서식";#N/A,#N/A,FALSE,"2호부표 최저한세";#N/A,#N/A,FALSE,"3(1)호 공제감면";#N/A,#N/A,FALSE,"3(1) 부1 공제감면";#N/A,#N/A,FALSE,"3(1) 부2 공제감면";#N/A,#N/A,FALSE,"3(1) 부3 세액조정";#N/A,#N/A,FALSE,"3(1) 부4 공제감면";#N/A,#N/A,FALSE,"3호 임시투자공제";#N/A,#N/A,FALSE,"3(1)부7 기업합리";#N/A,#N/A,FALSE,"3(3)호(갑) 원천납부";#N/A,#N/A,FALSE,"5호 농어촌";#N/A,#N/A,FALSE,"6호 소득금액";#N/A,#N/A,FALSE,"6호 첨부(익)";#N/A,#N/A,FALSE,"6-1호 수입금액";#N/A,#N/A,FALSE,"6-1호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자본적지출";#N/A,#N/A,FALSE,"6-10호 재고자산";#N/A,#N/A,FALSE,"6-11호 세금과공과";#N/A,#N/A,FALSE,"6-12호 선급비용";#N/A,#N/A,FALSE,"9호 자본금(갑)";#N/A,#N/A,FALSE,"9호 자본금(을)";#N/A,#N/A,FALSE,"10(2)호 소득공제";#N/A,#N/A,FALSE,"10(3)호 부표";#N/A,#N/A,FALSE,"10(3)호 주요계정";#N/A,#N/A,FALSE,"10(4)호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PL";#N/A,#N/A,FALSE,"요약원가";#N/A,#N/A,FALSE,"요약RE";#N/A,#N/A,FALSE,"요약RE"}</definedName>
    <definedName name="wrn.CIC94TAX." localSheetId="4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IC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OSA._.FS._.국문." localSheetId="4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localSheetId="4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dd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dd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IFF94TAX." localSheetId="4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IFF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jck94TAXRETURN.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localSheetId="4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PAIM._.TAX._.PRO." localSheetId="4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SAA94TAX." localSheetId="4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localSheetId="4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TEST." localSheetId="4" hidden="1">{#N/A,#N/A,FALSE,"3가";#N/A,#N/A,FALSE,"3나";#N/A,#N/A,FALSE,"3다"}</definedName>
    <definedName name="wrn.TEST." hidden="1">{#N/A,#N/A,FALSE,"3가";#N/A,#N/A,FALSE,"3나";#N/A,#N/A,FALSE,"3다"}</definedName>
    <definedName name="wrn.UNIONGAS94TAXRETURN." localSheetId="4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YUH33400." localSheetId="4" hidden="1">{#N/A,#N/A,FALSE,"2000";#N/A,#N/A,FALSE,"1999_1998"}</definedName>
    <definedName name="wrn.YUH33400." hidden="1">{#N/A,#N/A,FALSE,"2000";#N/A,#N/A,FALSE,"1999_1998"}</definedName>
    <definedName name="wrn.Y차._.종합." localSheetId="4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간단한세무조정계산서.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감가." localSheetId="4" hidden="1">{#N/A,#N/A,FALSE,"buildings"}</definedName>
    <definedName name="wrn.감가." hidden="1">{#N/A,#N/A,FALSE,"buildings"}</definedName>
    <definedName name="wrn.세무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씨엠정1.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wrn.씨엠정1.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wrn.씨엠정산.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wrn.씨엠정산.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wrn.조흥94세무.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localSheetId="4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채권채무조회서." localSheetId="4" hidden="1">{#N/A,#N/A,FALSE,"채권채무";#N/A,#N/A,FALSE,"control sheet"}</definedName>
    <definedName name="wrn.채권채무조회서." hidden="1">{#N/A,#N/A,FALSE,"채권채무";#N/A,#N/A,FALSE,"control sheet"}</definedName>
    <definedName name="wrn.현대정공구매현황." localSheetId="4" hidden="1">{#N/A,#N/A,FALSE,"정공"}</definedName>
    <definedName name="wrn.현대정공구매현황." hidden="1">{#N/A,#N/A,FALSE,"정공"}</definedName>
    <definedName name="wse">#N/A</definedName>
    <definedName name="WshtsListA">#REF!</definedName>
    <definedName name="WshtsListE" localSheetId="4">#REF!</definedName>
    <definedName name="WshtsListE">#REF!</definedName>
    <definedName name="WshtsListR" localSheetId="4">#REF!</definedName>
    <definedName name="WshtsListR">#REF!</definedName>
    <definedName name="WshtsListS">#REF!</definedName>
    <definedName name="WshtsListT">#REF!</definedName>
    <definedName name="wte" localSheetId="4" hidden="1">{#N/A,#N/A,FALSE,"ALM-ASISC"}</definedName>
    <definedName name="wte" hidden="1">{#N/A,#N/A,FALSE,"ALM-ASISC"}</definedName>
    <definedName name="www">#REF!</definedName>
    <definedName name="WWWW" localSheetId="4">[0]!BlankMacro1</definedName>
    <definedName name="WWWW">[0]!BlankMacro1</definedName>
    <definedName name="x" localSheetId="4" hidden="1">{#N/A,#N/A,FALSE,"Aging Summary";#N/A,#N/A,FALSE,"Ratio Analysis";#N/A,#N/A,FALSE,"Test 120 Day Accts";#N/A,#N/A,FALSE,"Tickmarks"}</definedName>
    <definedName name="x" hidden="1">{#N/A,#N/A,FALSE,"Aging Summary";#N/A,#N/A,FALSE,"Ratio Analysis";#N/A,#N/A,FALSE,"Test 120 Day Accts";#N/A,#N/A,FALSE,"Tickmarks"}</definedName>
    <definedName name="XDDXX" localSheetId="4">[0]!BlankMacro1</definedName>
    <definedName name="XDDXX">[0]!BlankMacro1</definedName>
    <definedName name="XMDate" localSheetId="4">#REF!</definedName>
    <definedName name="XMDate">#REF!</definedName>
    <definedName name="XMDescr" localSheetId="4">#REF!</definedName>
    <definedName name="XMDescr">#REF!</definedName>
    <definedName name="XMFile" localSheetId="4">#REF!</definedName>
    <definedName name="XMFile">#REF!</definedName>
    <definedName name="xRate">#REF!</definedName>
    <definedName name="xref">#REF!</definedName>
    <definedName name="XREF_COLUMN_1" hidden="1">#REF!</definedName>
    <definedName name="XREF_COLUMN_2" hidden="1">#REF!</definedName>
    <definedName name="XREF_COLUMN_3" hidden="1">#REF!</definedName>
    <definedName name="XREF_COLUMN_4" hidden="1">#REF!</definedName>
    <definedName name="XRefActiveRow" hidden="1">#REF!</definedName>
    <definedName name="XRefColumnsCount" hidden="1">2</definedName>
    <definedName name="XRefCopy1" localSheetId="4" hidden="1">#REF!</definedName>
    <definedName name="XRefCopy1" hidden="1">#REF!</definedName>
    <definedName name="XRefCopy1Row" localSheetId="4" hidden="1">#REF!</definedName>
    <definedName name="XRefCopy1Row" hidden="1">#REF!</definedName>
    <definedName name="XRefCopy2" localSheetId="4" hidden="1">#REF!</definedName>
    <definedName name="XRefCopy2" hidden="1">#REF!</definedName>
    <definedName name="XRefCopy2Row" hidden="1">#REF!</definedName>
    <definedName name="XRefCopy3" hidden="1">#REF!</definedName>
    <definedName name="XRefCopy3Row" hidden="1">#REF!</definedName>
    <definedName name="XRefCopy4" hidden="1">#REF!</definedName>
    <definedName name="XRefCopy4Row" hidden="1">#REF!</definedName>
    <definedName name="XRefCopy5" hidden="1">#REF!</definedName>
    <definedName name="XRefCopy5Row" hidden="1">#REF!</definedName>
    <definedName name="XRefCopy6" hidden="1">#REF!</definedName>
    <definedName name="XRefCopy6Row" hidden="1">#REF!</definedName>
    <definedName name="XRefCopyRangeCount" hidden="1">2</definedName>
    <definedName name="XRefPaste1" localSheetId="4" hidden="1">#REF!</definedName>
    <definedName name="XRefPaste1" hidden="1">#REF!</definedName>
    <definedName name="XRefPaste1Row" localSheetId="4" hidden="1">#REF!</definedName>
    <definedName name="XRefPaste1Row" hidden="1">#REF!</definedName>
    <definedName name="XRefPaste2" localSheetId="4" hidden="1">#REF!</definedName>
    <definedName name="XRefPaste2" hidden="1">#REF!</definedName>
    <definedName name="XRefPaste2Row" hidden="1">#REF!</definedName>
    <definedName name="XRefPaste3" hidden="1">#REF!</definedName>
    <definedName name="XRefPaste3Row" hidden="1">#REF!</definedName>
    <definedName name="XRefPaste4" hidden="1">#REF!</definedName>
    <definedName name="XRefPaste4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RangeCount" hidden="1">6</definedName>
    <definedName name="xxx" localSheetId="4">#N/A</definedName>
    <definedName name="xxx">[0]!xxx</definedName>
    <definedName name="xxxx" localSheetId="4">#N/A</definedName>
    <definedName name="xxxx">[0]!xxxx</definedName>
    <definedName name="xyz" localSheetId="4">#REF!</definedName>
    <definedName name="xyz">#REF!</definedName>
    <definedName name="Y" localSheetId="4">#REF!</definedName>
    <definedName name="Y">#REF!</definedName>
    <definedName name="y00fte" localSheetId="4">#REF!</definedName>
    <definedName name="y00fte">#REF!</definedName>
    <definedName name="y99fte">#REF!</definedName>
    <definedName name="ya" localSheetId="4" hidden="1">{#N/A,#N/A,FALSE,"Aging Summary";#N/A,#N/A,FALSE,"Ratio Analysis";#N/A,#N/A,FALSE,"Test 120 Day Accts";#N/A,#N/A,FALSE,"Tickmarks"}</definedName>
    <definedName name="ya" hidden="1">{#N/A,#N/A,FALSE,"Aging Summary";#N/A,#N/A,FALSE,"Ratio Analysis";#N/A,#N/A,FALSE,"Test 120 Day Accts";#N/A,#N/A,FALSE,"Tickmarks"}</definedName>
    <definedName name="Year_end_exchange_rate">#REF!</definedName>
    <definedName name="Year_ended" localSheetId="4">#REF!</definedName>
    <definedName name="Year_ended">#REF!</definedName>
    <definedName name="yell" localSheetId="4">#N/A</definedName>
    <definedName name="yell">[0]!yell</definedName>
    <definedName name="yells" localSheetId="4">#N/A</definedName>
    <definedName name="yells">[0]!yells</definedName>
    <definedName name="yells2" localSheetId="4">#N/A</definedName>
    <definedName name="yells2">[0]!yells2</definedName>
    <definedName name="yh" localSheetId="4" hidden="1">{#N/A,#N/A,FALSE,"Aging Summary";#N/A,#N/A,FALSE,"Ratio Analysis";#N/A,#N/A,FALSE,"Test 120 Day Accts";#N/A,#N/A,FALSE,"Tickmarks"}</definedName>
    <definedName name="yh" hidden="1">{#N/A,#N/A,FALSE,"Aging Summary";#N/A,#N/A,FALSE,"Ratio Analysis";#N/A,#N/A,FALSE,"Test 120 Day Accts";#N/A,#N/A,FALSE,"Tickmarks"}</definedName>
    <definedName name="YIHR">#REF!</definedName>
    <definedName name="YIHR1" localSheetId="4">#REF!</definedName>
    <definedName name="YIHR1">#REF!</definedName>
    <definedName name="YIHR2" localSheetId="4">#REF!</definedName>
    <definedName name="YIHR2">#REF!</definedName>
    <definedName name="YIHR3">#REF!</definedName>
    <definedName name="YIHR4">#REF!</definedName>
    <definedName name="YIHR5">#REF!</definedName>
    <definedName name="YIHR6">#REF!</definedName>
    <definedName name="YN">[6]lookup!$D$2:$D$3</definedName>
    <definedName name="YTD" localSheetId="4">#REF!</definedName>
    <definedName name="YTD">#REF!</definedName>
    <definedName name="ytytyt" localSheetId="4" hidden="1">{#N/A,#N/A,FALSE,"Aging Summary";#N/A,#N/A,FALSE,"Ratio Analysis";#N/A,#N/A,FALSE,"Test 120 Day Accts";#N/A,#N/A,FALSE,"Tickmarks"}</definedName>
    <definedName name="ytytyt" hidden="1">{#N/A,#N/A,FALSE,"Aging Summary";#N/A,#N/A,FALSE,"Ratio Analysis";#N/A,#N/A,FALSE,"Test 120 Day Accts";#N/A,#N/A,FALSE,"Tickmarks"}</definedName>
    <definedName name="yyy">#REF!</definedName>
    <definedName name="YYYYYYYYY" localSheetId="4">[0]!BlankMacro1</definedName>
    <definedName name="YYYYYYYYY">[0]!BlankMacro1</definedName>
    <definedName name="z" localSheetId="4" hidden="1">{#N/A,#N/A,FALSE,"Aging Summary";#N/A,#N/A,FALSE,"Ratio Analysis";#N/A,#N/A,FALSE,"Test 120 Day Accts";#N/A,#N/A,FALSE,"Tickmarks"}</definedName>
    <definedName name="z" hidden="1">{#N/A,#N/A,FALSE,"Aging Summary";#N/A,#N/A,FALSE,"Ratio Analysis";#N/A,#N/A,FALSE,"Test 120 Day Accts";#N/A,#N/A,FALSE,"Tickmarks"}</definedName>
    <definedName name="ZX">#N/A</definedName>
    <definedName name="ZXCV" localSheetId="4">[0]!BlankMacro1</definedName>
    <definedName name="ZXCV">[0]!BlankMacro1</definedName>
    <definedName name="ZZZ" localSheetId="4" hidden="1">{#N/A,#N/A,FALSE,"Aging Summary";#N/A,#N/A,FALSE,"Ratio Analysis";#N/A,#N/A,FALSE,"Test 120 Day Accts";#N/A,#N/A,FALSE,"Tickmarks"}</definedName>
    <definedName name="ZZZ" hidden="1">{#N/A,#N/A,FALSE,"Aging Summary";#N/A,#N/A,FALSE,"Ratio Analysis";#N/A,#N/A,FALSE,"Test 120 Day Accts";#N/A,#N/A,FALSE,"Tickmarks"}</definedName>
    <definedName name="zzzz">#REF!</definedName>
    <definedName name="zzzzzzz" localSheetId="4">#REF!</definedName>
    <definedName name="zzzzzzz">#REF!</definedName>
    <definedName name="Ε_샥dⅨ" localSheetId="4">#REF!</definedName>
    <definedName name="Ε_샥dⅨ">#REF!</definedName>
    <definedName name="ㄱ" localSheetId="4" hidden="1">{#N/A,#N/A,FALSE,"Aging Summary";#N/A,#N/A,FALSE,"Ratio Analysis";#N/A,#N/A,FALSE,"Test 120 Day Accts";#N/A,#N/A,FALSE,"Tickmarks"}</definedName>
    <definedName name="ㄱ" hidden="1">{#N/A,#N/A,FALSE,"Aging Summary";#N/A,#N/A,FALSE,"Ratio Analysis";#N/A,#N/A,FALSE,"Test 120 Day Accts";#N/A,#N/A,FALSE,"Tickmarks"}</definedName>
    <definedName name="ㄱ1">#REF!</definedName>
    <definedName name="ㄱㄱ" localSheetId="4" hidden="1">{#N/A,#N/A,FALSE,"Aging Summary";#N/A,#N/A,FALSE,"Ratio Analysis";#N/A,#N/A,FALSE,"Test 120 Day Accts";#N/A,#N/A,FALSE,"Tickmarks"}</definedName>
    <definedName name="ㄱㄱ" hidden="1">{#N/A,#N/A,FALSE,"Aging Summary";#N/A,#N/A,FALSE,"Ratio Analysis";#N/A,#N/A,FALSE,"Test 120 Day Accts";#N/A,#N/A,FALSE,"Tickmarks"}</definedName>
    <definedName name="ㄱㄱㄱ" localSheetId="4" hidden="1">{"'Desktop Inventory 현황'!$B$2:$O$35"}</definedName>
    <definedName name="ㄱㄱㄱ" hidden="1">{"'Desktop Inventory 현황'!$B$2:$O$35"}</definedName>
    <definedName name="ㄱ쇽">#REF!</definedName>
    <definedName name="ㄱ쇽쇼">#REF!</definedName>
    <definedName name="ㄱ쇽쇼굑">#REF!</definedName>
    <definedName name="ㄱ쇽쇽">#REF!</definedName>
    <definedName name="ㄱ쇽쇽쇼">#REF!</definedName>
    <definedName name="ㄱㅎㄷㄱㅎ" localSheetId="4" hidden="1">{#N/A,#N/A,FALSE,"ALM-ASISC"}</definedName>
    <definedName name="ㄱㅎㄷㄱㅎ" hidden="1">{#N/A,#N/A,FALSE,"ALM-ASISC"}</definedName>
    <definedName name="가" localSheetId="4" hidden="1">#REF!</definedName>
    <definedName name="가" hidden="1">#REF!</definedName>
    <definedName name="가1" localSheetId="4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결산사용재고범위">#REF!</definedName>
    <definedName name="가공MD20">OFFSET(#REF!,0,0,COUNTIF(#REF!,"&gt;"&amp;0))</definedName>
    <definedName name="가공MD21">OFFSET(#REF!,0,0,COUNTIF(#REF!,"&gt;"&amp;0))</definedName>
    <definedName name="가공식품" localSheetId="4">#REF!</definedName>
    <definedName name="가공식품">#REF!</definedName>
    <definedName name="가공즉차20" localSheetId="4">OFFSET(#REF!,0,0,COUNTIF(#REF!,"&gt;"&amp;0))</definedName>
    <definedName name="가공즉차20">OFFSET(#REF!,0,0,COUNTIF(#REF!,"&gt;"&amp;0))</definedName>
    <definedName name="가공즉차21">OFFSET(#REF!,0,0,COUNTIF(#REF!,"&gt;"&amp;0))</definedName>
    <definedName name="가구침구" localSheetId="4">#REF!</definedName>
    <definedName name="가구침구">#REF!</definedName>
    <definedName name="가나" localSheetId="4" hidden="1">{#N/A,#N/A,FALSE,"Aging Summary";#N/A,#N/A,FALSE,"Ratio Analysis";#N/A,#N/A,FALSE,"Test 120 Day Accts";#N/A,#N/A,FALSE,"Tickmarks"}</definedName>
    <definedName name="가나" hidden="1">{#N/A,#N/A,FALSE,"Aging Summary";#N/A,#N/A,FALSE,"Ratio Analysis";#N/A,#N/A,FALSE,"Test 120 Day Accts";#N/A,#N/A,FALSE,"Tickmarks"}</definedName>
    <definedName name="가나다">#REF!</definedName>
    <definedName name="가나다라" localSheetId="4">#REF!</definedName>
    <definedName name="가나다라">#REF!</definedName>
    <definedName name="가로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가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가로손익계산서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가로손익계산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가미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가미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가전" localSheetId="4">#REF!</definedName>
    <definedName name="가전">#REF!</definedName>
    <definedName name="각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각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간접원가" localSheetId="4">[0]!BlankMacro1</definedName>
    <definedName name="간접원가">[0]!BlankMacro1</definedName>
    <definedName name="간지2" localSheetId="4">{"일요일";"월요일";"화요일";"수요일";"목요일";"금요일";"토요일"}</definedName>
    <definedName name="간지2">{"일요일";"월요일";"화요일";"수요일";"목요일";"금요일";"토요일"}</definedName>
    <definedName name="간지3" localSheetId="4">{"일요일";"월요일";"화요일";"수요일";"목요일";"금요일";"토요일"}</definedName>
    <definedName name="간지3">{"일요일";"월요일";"화요일";"수요일";"목요일";"금요일";"토요일"}</definedName>
    <definedName name="감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감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감가overall" localSheetId="4" hidden="1">{#N/A,#N/A,FALSE,"Aging Summary";#N/A,#N/A,FALSE,"Ratio Analysis";#N/A,#N/A,FALSE,"Test 120 Day Accts";#N/A,#N/A,FALSE,"Tickmarks"}</definedName>
    <definedName name="감가overall" hidden="1">{#N/A,#N/A,FALSE,"Aging Summary";#N/A,#N/A,FALSE,"Ratio Analysis";#N/A,#N/A,FALSE,"Test 120 Day Accts";#N/A,#N/A,FALSE,"Tickmarks"}</definedName>
    <definedName name="감가상각">#REF!</definedName>
    <definedName name="감가상각년수" localSheetId="4">#REF!</definedName>
    <definedName name="감가상각년수">#REF!</definedName>
    <definedName name="감가상각률" localSheetId="4">#REF!</definedName>
    <definedName name="감가상각률">#REF!</definedName>
    <definedName name="감가상각비">#REF!</definedName>
    <definedName name="감가상각비2" localSheetId="4" hidden="1">{#N/A,#N/A,FALSE,"Aging Summary";#N/A,#N/A,FALSE,"Ratio Analysis";#N/A,#N/A,FALSE,"Test 120 Day Accts";#N/A,#N/A,FALSE,"Tickmarks"}</definedName>
    <definedName name="감가상각비2" hidden="1">{#N/A,#N/A,FALSE,"Aging Summary";#N/A,#N/A,FALSE,"Ratio Analysis";#N/A,#N/A,FALSE,"Test 120 Day Accts";#N/A,#N/A,FALSE,"Tickmarks"}</definedName>
    <definedName name="강" localSheetId="4">[0]!BlankMacro1</definedName>
    <definedName name="강">[0]!BlankMacro1</definedName>
    <definedName name="강용" localSheetId="4" hidden="1">{"'Sheet1'!$A$1:$H$36"}</definedName>
    <definedName name="강용" hidden="1">{"'Sheet1'!$A$1:$H$36"}</definedName>
    <definedName name="강원트래픽">#REF!</definedName>
    <definedName name="개발" localSheetId="4" hidden="1">{"'Desktop Inventory 현황'!$B$2:$O$35"}</definedName>
    <definedName name="개발" hidden="1">{"'Desktop Inventory 현황'!$B$2:$O$35"}</definedName>
    <definedName name="개별손익" localSheetId="4" hidden="1">{#N/A,#N/A,FALSE,"Aging Summary";#N/A,#N/A,FALSE,"Ratio Analysis";#N/A,#N/A,FALSE,"Test 120 Day Accts";#N/A,#N/A,FALSE,"Tickmarks"}</definedName>
    <definedName name="개별손익" hidden="1">{#N/A,#N/A,FALSE,"Aging Summary";#N/A,#N/A,FALSE,"Ratio Analysis";#N/A,#N/A,FALSE,"Test 120 Day Accts";#N/A,#N/A,FALSE,"Tickmarks"}</definedName>
    <definedName name="개월">#REF!</definedName>
    <definedName name="갤로" localSheetId="4" hidden="1">{#N/A,#N/A,FALSE,"정공"}</definedName>
    <definedName name="갤로" hidden="1">{#N/A,#N/A,FALSE,"정공"}</definedName>
    <definedName name="거_래_선_명">#REF!</definedName>
    <definedName name="거래선명" localSheetId="4">#REF!</definedName>
    <definedName name="거래선명">#REF!</definedName>
    <definedName name="거래처명1" localSheetId="4">#REF!</definedName>
    <definedName name="거래처명1">#REF!</definedName>
    <definedName name="건가_개발비">#REF!</definedName>
    <definedName name="견적번호">#REF!</definedName>
    <definedName name="결손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결손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결손금" localSheetId="4" hidden="1">{#N/A,#N/A,FALSE,"Aging Summary";#N/A,#N/A,FALSE,"Ratio Analysis";#N/A,#N/A,FALSE,"Test 120 Day Accts";#N/A,#N/A,FALSE,"Tickmarks"}</definedName>
    <definedName name="결손금" hidden="1">{#N/A,#N/A,FALSE,"Aging Summary";#N/A,#N/A,FALSE,"Ratio Analysis";#N/A,#N/A,FALSE,"Test 120 Day Accts";#N/A,#N/A,FALSE,"Tickmarks"}</definedName>
    <definedName name="결손등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결손등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경비실적" localSheetId="4" hidden="1">{#N/A,#N/A,FALSE,"정공"}</definedName>
    <definedName name="경비실적" hidden="1">{#N/A,#N/A,FALSE,"정공"}</definedName>
    <definedName name="경영지원부문">#REF!</definedName>
    <definedName name="계" localSheetId="4">#REF!</definedName>
    <definedName name="계">#REF!</definedName>
    <definedName name="계정1" localSheetId="4">#REF!</definedName>
    <definedName name="계정1">#REF!</definedName>
    <definedName name="계정11">#REF!</definedName>
    <definedName name="계정2">#REF!</definedName>
    <definedName name="계정3">#REF!</definedName>
    <definedName name="계정4">#REF!</definedName>
    <definedName name="계정과목">#REF!</definedName>
    <definedName name="계정과목2">#REF!</definedName>
    <definedName name="계획2" localSheetId="4" hidden="1">{#N/A,#N/A,FALSE,"정공"}</definedName>
    <definedName name="계획2" hidden="1">{#N/A,#N/A,FALSE,"정공"}</definedName>
    <definedName name="계획표">#REF!</definedName>
    <definedName name="고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고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고객가치할인율">'[8]1. Summary'!$I$93</definedName>
    <definedName name="고객사별Site별부서별_수량" localSheetId="4">#REF!</definedName>
    <definedName name="고객사별Site별부서별_수량">#REF!</definedName>
    <definedName name="고급" localSheetId="4">#REF!</definedName>
    <definedName name="고급">#REF!</definedName>
    <definedName name="고기" localSheetId="4">#REF!</definedName>
    <definedName name="고기">#REF!</definedName>
    <definedName name="고능">#REF!</definedName>
    <definedName name="고술">#REF!</definedName>
    <definedName name="고정광고비">#REF!</definedName>
    <definedName name="고정부채">#REF!</definedName>
    <definedName name="공300">#REF!</definedName>
    <definedName name="공관" localSheetId="4">[0]!BlankMacro1</definedName>
    <definedName name="공관">[0]!BlankMacro1</definedName>
    <definedName name="공구이칠" localSheetId="4">#REF!</definedName>
    <definedName name="공구이칠">#REF!</definedName>
    <definedName name="공사설명서" localSheetId="4" hidden="1">{#N/A,#N/A,FALSE,"ALM-ASISC"}</definedName>
    <definedName name="공사설명서" hidden="1">{#N/A,#N/A,FALSE,"ALM-ASISC"}</definedName>
    <definedName name="공사원가5" hidden="1">[4]시산표!#REF!</definedName>
    <definedName name="공수투입" localSheetId="4" hidden="1">{#N/A,#N/A,FALSE,"정공"}</definedName>
    <definedName name="공수투입" hidden="1">{#N/A,#N/A,FALSE,"정공"}</definedName>
    <definedName name="공정" localSheetId="4">[0]!BlankMacro1</definedName>
    <definedName name="공정">[0]!BlankMacro1</definedName>
    <definedName name="공정1" localSheetId="4">[0]!BlankMacro1</definedName>
    <definedName name="공정1">[0]!BlankMacro1</definedName>
    <definedName name="공정2" localSheetId="4">[0]!BlankMacro1</definedName>
    <definedName name="공정2">[0]!BlankMacro1</definedName>
    <definedName name="공정3" localSheetId="4">[0]!BlankMacro1</definedName>
    <definedName name="공정3">[0]!BlankMacro1</definedName>
    <definedName name="공정관리" localSheetId="4">[0]!BlankMacro1</definedName>
    <definedName name="공정관리">[0]!BlankMacro1</definedName>
    <definedName name="공통광고비" localSheetId="4">#REF!</definedName>
    <definedName name="공통광고비">#REF!</definedName>
    <definedName name="공통운영비" localSheetId="4">#REF!</definedName>
    <definedName name="공통운영비">#REF!</definedName>
    <definedName name="과정" localSheetId="4">#REF!</definedName>
    <definedName name="과정">#REF!</definedName>
    <definedName name="關係會社外上買入金明細書">#REF!</definedName>
    <definedName name="관리요율">#REF!</definedName>
    <definedName name="관할_소관_세무서">#REF!</definedName>
    <definedName name="관할세무서지">#REF!</definedName>
    <definedName name="광고사업Unit">#REF!</definedName>
    <definedName name="광고영업">#REF!</definedName>
    <definedName name="교육문화">#REF!</definedName>
    <definedName name="구매부품TOT" localSheetId="4" hidden="1">{#N/A,#N/A,FALSE,"Aging Summary";#N/A,#N/A,FALSE,"Ratio Analysis";#N/A,#N/A,FALSE,"Test 120 Day Accts";#N/A,#N/A,FALSE,"Tickmarks"}</definedName>
    <definedName name="구매부품TOT" hidden="1">{#N/A,#N/A,FALSE,"Aging Summary";#N/A,#N/A,FALSE,"Ratio Analysis";#N/A,#N/A,FALSE,"Test 120 Day Accts";#N/A,#N/A,FALSE,"Tickmarks"}</definedName>
    <definedName name="구매할인율">#REF!</definedName>
    <definedName name="구분" localSheetId="4">#REF!</definedName>
    <definedName name="구분">#REF!</definedName>
    <definedName name="구분1" localSheetId="4">#REF!</definedName>
    <definedName name="구분1">#REF!</definedName>
    <definedName name="구분손이계산" localSheetId="4" hidden="1">{#N/A,#N/A,FALSE,"Aging Summary";#N/A,#N/A,FALSE,"Ratio Analysis";#N/A,#N/A,FALSE,"Test 120 Day Accts";#N/A,#N/A,FALSE,"Tickmarks"}</definedName>
    <definedName name="구분손이계산" hidden="1">{#N/A,#N/A,FALSE,"Aging Summary";#N/A,#N/A,FALSE,"Ratio Analysis";#N/A,#N/A,FALSE,"Test 120 Day Accts";#N/A,#N/A,FALSE,"Tickmarks"}</definedName>
    <definedName name="구분손익" localSheetId="4" hidden="1">{#N/A,#N/A,FALSE,"Aging Summary";#N/A,#N/A,FALSE,"Ratio Analysis";#N/A,#N/A,FALSE,"Test 120 Day Accts";#N/A,#N/A,FALSE,"Tickmarks"}</definedName>
    <definedName name="구분손익" hidden="1">{#N/A,#N/A,FALSE,"Aging Summary";#N/A,#N/A,FALSE,"Ratio Analysis";#N/A,#N/A,FALSE,"Test 120 Day Accts";#N/A,#N/A,FALSE,"Tickmarks"}</definedName>
    <definedName name="구축본부" localSheetId="4" hidden="1">{#N/A,#N/A,FALSE,"3가";#N/A,#N/A,FALSE,"3나";#N/A,#N/A,FALSE,"3다"}</definedName>
    <definedName name="구축본부" hidden="1">{#N/A,#N/A,FALSE,"3가";#N/A,#N/A,FALSE,"3나";#N/A,#N/A,FALSE,"3다"}</definedName>
    <definedName name="국고" localSheetId="4" hidden="1">{#N/A,#N/A,FALSE,"Aging Summary";#N/A,#N/A,FALSE,"Ratio Analysis";#N/A,#N/A,FALSE,"Test 120 Day Accts";#N/A,#N/A,FALSE,"Tickmarks"}</definedName>
    <definedName name="국고" hidden="1">{#N/A,#N/A,FALSE,"Aging Summary";#N/A,#N/A,FALSE,"Ratio Analysis";#N/A,#N/A,FALSE,"Test 120 Day Accts";#N/A,#N/A,FALSE,"Tickmarks"}</definedName>
    <definedName name="국내abs">#REF!</definedName>
    <definedName name="국민연금전환금" localSheetId="4">#REF!</definedName>
    <definedName name="국민연금전환금">#REF!</definedName>
    <definedName name="국소수_서울" localSheetId="4">#REF!</definedName>
    <definedName name="국소수_서울">#REF!</definedName>
    <definedName name="국제거래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국제거래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규남이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규남이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그래드" localSheetId="4">#N/A</definedName>
    <definedName name="그래드">[0]!그래드</definedName>
    <definedName name="금월" localSheetId="4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금융손익">#REF!</definedName>
    <definedName name="급여" localSheetId="4">#REF!</definedName>
    <definedName name="급여">#REF!</definedName>
    <definedName name="급여A" localSheetId="4">#REF!</definedName>
    <definedName name="급여A">#REF!</definedName>
    <definedName name="급여테스트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급여테스트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기말">#REF!</definedName>
    <definedName name="기말고정부채" localSheetId="4">#REF!</definedName>
    <definedName name="기말고정부채">#REF!</definedName>
    <definedName name="기말당좌자산" localSheetId="4">#REF!</definedName>
    <definedName name="기말당좌자산">#REF!</definedName>
    <definedName name="기말매출채권">#REF!</definedName>
    <definedName name="기말부채총계">#REF!</definedName>
    <definedName name="기말유동부채">#REF!</definedName>
    <definedName name="기말유동자산">#REF!</definedName>
    <definedName name="기말자기자본">#REF!</definedName>
    <definedName name="기말자산총계">#REF!</definedName>
    <definedName name="기말재고자산">#REF!</definedName>
    <definedName name="기말환율">#REF!</definedName>
    <definedName name="기본2" hidden="1">#REF!</definedName>
    <definedName name="기산일">#REF!</definedName>
    <definedName name="기술등급">#REF!</definedName>
    <definedName name="기아모텍" localSheetId="4" hidden="1">{#N/A,#N/A,FALSE,"정공"}</definedName>
    <definedName name="기아모텍" hidden="1">{#N/A,#N/A,FALSE,"정공"}</definedName>
    <definedName name="기아전자" localSheetId="4" hidden="1">{#N/A,#N/A,FALSE,"정공"}</definedName>
    <definedName name="기아전자" hidden="1">{#N/A,#N/A,FALSE,"정공"}</definedName>
    <definedName name="기업투자">#REF!</definedName>
    <definedName name="기은" localSheetId="4" hidden="1">{"'Desktop Inventory 현황'!$B$2:$O$35"}</definedName>
    <definedName name="기은" hidden="1">{"'Desktop Inventory 현황'!$B$2:$O$35"}</definedName>
    <definedName name="기준Factor_SRC" localSheetId="4" hidden="1">{"'Desktop Inventory 현황'!$B$2:$O$35"}</definedName>
    <definedName name="기준Factor_SRC" hidden="1">{"'Desktop Inventory 현황'!$B$2:$O$35"}</definedName>
    <definedName name="기준인원">#REF!</definedName>
    <definedName name="기준일96">#REF!</definedName>
    <definedName name="기준점">#REF!</definedName>
    <definedName name="기초매출채권">#REF!</definedName>
    <definedName name="기초자기자본">#REF!</definedName>
    <definedName name="기초자산총계">#REF!</definedName>
    <definedName name="기초재고자산">#REF!</definedName>
    <definedName name="기타">#REF!</definedName>
    <definedName name="기타_5">#REF!</definedName>
    <definedName name="기타_6">#REF!</definedName>
    <definedName name="기타_7">#REF!</definedName>
    <definedName name="기타경비">#REF!</definedName>
    <definedName name="기타영업외손실">#REF!</definedName>
    <definedName name="기타영업외이익">#REF!</definedName>
    <definedName name="기타예수" hidden="1">#REF!</definedName>
    <definedName name="기타예수금" hidden="1">#REF!</definedName>
    <definedName name="기타예수금3" hidden="1">#REF!</definedName>
    <definedName name="기타제외">#REF!</definedName>
    <definedName name="기획전">#REF!</definedName>
    <definedName name="기획전_타입">#REF!</definedName>
    <definedName name="기획전타임이">#REF!</definedName>
    <definedName name="김" localSheetId="4" hidden="1">{#N/A,#N/A,FALSE,"Aging Summary";#N/A,#N/A,FALSE,"Ratio Analysis";#N/A,#N/A,FALSE,"Test 120 Day Accts";#N/A,#N/A,FALSE,"Tickmarks"}</definedName>
    <definedName name="김" hidden="1">{#N/A,#N/A,FALSE,"Aging Summary";#N/A,#N/A,FALSE,"Ratio Analysis";#N/A,#N/A,FALSE,"Test 120 Day Accts";#N/A,#N/A,FALSE,"Tickmarks"}</definedName>
    <definedName name="김명호SW">#REF!</definedName>
    <definedName name="김상구" localSheetId="4">[0]!BlankMacro1</definedName>
    <definedName name="김상구">[0]!BlankMacro1</definedName>
    <definedName name="김성진" localSheetId="4" hidden="1">{#N/A,#N/A,FALSE,"Aging Summary";#N/A,#N/A,FALSE,"Ratio Analysis";#N/A,#N/A,FALSE,"Test 120 Day Accts";#N/A,#N/A,FALSE,"Tickmarks"}</definedName>
    <definedName name="김성진" hidden="1">{#N/A,#N/A,FALSE,"Aging Summary";#N/A,#N/A,FALSE,"Ratio Analysis";#N/A,#N/A,FALSE,"Test 120 Day Accts";#N/A,#N/A,FALSE,"Tickmarks"}</definedName>
    <definedName name="ㄳㄱ" localSheetId="4" hidden="1">{#N/A,#N/A,FALSE,"Aging Summary";#N/A,#N/A,FALSE,"Ratio Analysis";#N/A,#N/A,FALSE,"Test 120 Day Accts";#N/A,#N/A,FALSE,"Tickmarks"}</definedName>
    <definedName name="ㄳㄱ" hidden="1">{#N/A,#N/A,FALSE,"Aging Summary";#N/A,#N/A,FALSE,"Ratio Analysis";#N/A,#N/A,FALSE,"Test 120 Day Accts";#N/A,#N/A,FALSE,"Tickmarks"}</definedName>
    <definedName name="ㄴ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ㄴ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ㄴㄴ" localSheetId="4">#REF!:_RjC2</definedName>
    <definedName name="ㄴㄴ">#REF!:_RjC2</definedName>
    <definedName name="ㄴㄴㄴ" localSheetId="4">#REF!</definedName>
    <definedName name="ㄴㄴㄴ">#REF!</definedName>
    <definedName name="ㄴㄴㄴㄴㄴㄴㄴㄴ" localSheetId="4" hidden="1">{"'Sheet1'!$A$1:$H$36"}</definedName>
    <definedName name="ㄴㄴㄴㄴㄴㄴㄴㄴ" hidden="1">{"'Sheet1'!$A$1:$H$36"}</definedName>
    <definedName name="ㄴㄴㄴㄴㄴㄴㄴㄴㄴㄴㄴㄴㄴㄴㄴ">#REF!</definedName>
    <definedName name="ㄴㄷㅇ">#REF!</definedName>
    <definedName name="ㄴㄹ" localSheetId="4" hidden="1">{#N/A,#N/A,FALSE,"ALM-ASISC"}</definedName>
    <definedName name="ㄴㄹ" hidden="1">{#N/A,#N/A,FALSE,"ALM-ASISC"}</definedName>
    <definedName name="ㄴㄹㄹ" hidden="1">[3]시산표!#REF!</definedName>
    <definedName name="ㄴㄹㅇ" localSheetId="4" hidden="1">{#N/A,#N/A,FALSE,"Aging Summary";#N/A,#N/A,FALSE,"Ratio Analysis";#N/A,#N/A,FALSE,"Test 120 Day Accts";#N/A,#N/A,FALSE,"Tickmarks"}</definedName>
    <definedName name="ㄴㄹㅇ" hidden="1">{#N/A,#N/A,FALSE,"Aging Summary";#N/A,#N/A,FALSE,"Ratio Analysis";#N/A,#N/A,FALSE,"Test 120 Day Accts";#N/A,#N/A,FALSE,"Tickmarks"}</definedName>
    <definedName name="ㄴㅁㅇ" localSheetId="4" hidden="1">{#N/A,#N/A,FALSE,"ALM-ASISC"}</definedName>
    <definedName name="ㄴㅁㅇ" hidden="1">{#N/A,#N/A,FALSE,"ALM-ASISC"}</definedName>
    <definedName name="ㄴㅁㅇㅁ">#REF!</definedName>
    <definedName name="ㄴㅇ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ㄴㅇ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ㄴㅇㄹ" localSheetId="4" hidden="1">{#N/A,#N/A,FALSE,"3가";#N/A,#N/A,FALSE,"3나";#N/A,#N/A,FALSE,"3다"}</definedName>
    <definedName name="ㄴㅇㄹ" hidden="1">{#N/A,#N/A,FALSE,"3가";#N/A,#N/A,FALSE,"3나";#N/A,#N/A,FALSE,"3다"}</definedName>
    <definedName name="ㄴㅇㄹㄴㅇㄹ">#REF!</definedName>
    <definedName name="ㄴㅇㄹㄷ" localSheetId="4">#REF!</definedName>
    <definedName name="ㄴㅇㄹㄷ">#REF!</definedName>
    <definedName name="ㄴㅇㄹㅇㄹ" localSheetId="4">#REF!</definedName>
    <definedName name="ㄴㅇㄹㅇㄹ">#REF!</definedName>
    <definedName name="ㄴㅇ란ㅇ" localSheetId="4">[0]!BlankMacro1</definedName>
    <definedName name="ㄴㅇ란ㅇ">[0]!BlankMacro1</definedName>
    <definedName name="ㄴㅇㅎ" localSheetId="4">[0]!BlankMacro1</definedName>
    <definedName name="ㄴㅇㅎ">[0]!BlankMacro1</definedName>
    <definedName name="ㄴ아러" localSheetId="4" hidden="1">{#N/A,#N/A,FALSE,"ALM-ASISC"}</definedName>
    <definedName name="ㄴ아러" hidden="1">{#N/A,#N/A,FALSE,"ALM-ASISC"}</definedName>
    <definedName name="나" localSheetId="4" hidden="1">{#N/A,#N/A,FALSE,"Aging Summary";#N/A,#N/A,FALSE,"Ratio Analysis";#N/A,#N/A,FALSE,"Test 120 Day Accts";#N/A,#N/A,FALSE,"Tickmarks"}</definedName>
    <definedName name="나" hidden="1">{#N/A,#N/A,FALSE,"Aging Summary";#N/A,#N/A,FALSE,"Ratio Analysis";#N/A,#N/A,FALSE,"Test 120 Day Accts";#N/A,#N/A,FALSE,"Tickmarks"}</definedName>
    <definedName name="나나" localSheetId="4" hidden="1">#REF!</definedName>
    <definedName name="나나" hidden="1">#REF!</definedName>
    <definedName name="나나나나" localSheetId="4" hidden="1">#REF!</definedName>
    <definedName name="나나나나" hidden="1">#REF!</definedName>
    <definedName name="나이스" localSheetId="4">#REF!</definedName>
    <definedName name="나이스">#REF!</definedName>
    <definedName name="나이스이익">#REF!</definedName>
    <definedName name="난데어이" localSheetId="4">[0]!BlankMacro1</definedName>
    <definedName name="난데어이">[0]!BlankMacro1</definedName>
    <definedName name="낭" localSheetId="4">[0]!BlankMacro1</definedName>
    <definedName name="낭">[0]!BlankMacro1</definedName>
    <definedName name="네트워크MA요율" localSheetId="4">#REF!</definedName>
    <definedName name="네트워크MA요율">#REF!</definedName>
    <definedName name="넷츠고_외상매출금" localSheetId="4" hidden="1">{#N/A,#N/A,FALSE,"Aging Summary";#N/A,#N/A,FALSE,"Ratio Analysis";#N/A,#N/A,FALSE,"Test 120 Day Accts";#N/A,#N/A,FALSE,"Tickmarks"}</definedName>
    <definedName name="넷츠고_외상매출금" hidden="1">{#N/A,#N/A,FALSE,"Aging Summary";#N/A,#N/A,FALSE,"Ratio Analysis";#N/A,#N/A,FALSE,"Test 120 Day Accts";#N/A,#N/A,FALSE,"Tickmarks"}</definedName>
    <definedName name="년">#REF!</definedName>
    <definedName name="년간상여지급율96" localSheetId="4">#REF!</definedName>
    <definedName name="년간상여지급율96">#REF!</definedName>
    <definedName name="논" localSheetId="4">{"일요일";"월요일";"화요일";"수요일";"목요일";"금요일";"토요일"}</definedName>
    <definedName name="논">{"일요일";"월요일";"화요일";"수요일";"목요일";"금요일";"토요일"}</definedName>
    <definedName name="누적비율11월">#REF!</definedName>
    <definedName name="ㄶㅇ" localSheetId="4">[0]!BlankMacro1</definedName>
    <definedName name="ㄶㅇ">[0]!BlankMacro1</definedName>
    <definedName name="ㄷ" localSheetId="4" hidden="1">{#N/A,#N/A,FALSE,"Aging Summary";#N/A,#N/A,FALSE,"Ratio Analysis";#N/A,#N/A,FALSE,"Test 120 Day Accts";#N/A,#N/A,FALSE,"Tickmarks"}</definedName>
    <definedName name="ㄷ" hidden="1">{#N/A,#N/A,FALSE,"Aging Summary";#N/A,#N/A,FALSE,"Ratio Analysis";#N/A,#N/A,FALSE,"Test 120 Day Accts";#N/A,#N/A,FALSE,"Tickmarks"}</definedName>
    <definedName name="ㄷ93">#REF!</definedName>
    <definedName name="ㄷㄱㄹㄷㅇㄴ" localSheetId="4">#REF!</definedName>
    <definedName name="ㄷㄱㄹㄷㅇㄴ">#REF!</definedName>
    <definedName name="ㄷ가" localSheetId="4" hidden="1">{#N/A,#N/A,FALSE,"ALM-ASISC"}</definedName>
    <definedName name="ㄷ가" hidden="1">{#N/A,#N/A,FALSE,"ALM-ASISC"}</definedName>
    <definedName name="ㄷㄴㅁㅇ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ㄷㄴㅁㅇ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ㄷㄷ" localSheetId="4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ㄷㄷ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ㄷㄷㄷㄷ" localSheetId="4">[0]!BlankMacro1</definedName>
    <definedName name="ㄷㄷㄷㄷ">[0]!BlankMacro1</definedName>
    <definedName name="ㄷㄷㄷㄷㄷ" localSheetId="4">[0]!BlankMacro1</definedName>
    <definedName name="ㄷㄷㄷㄷㄷ">[0]!BlankMacro1</definedName>
    <definedName name="ㄷㅌㅇㅇ" localSheetId="4">[0]!BlankMacro1</definedName>
    <definedName name="ㄷㅌㅇㅇ">[0]!BlankMacro1</definedName>
    <definedName name="ㄷㅎㄹㄴㄹㅇㅎㅇㅁㄴㅁㅎ" localSheetId="4" hidden="1">{#N/A,#N/A,FALSE,"Aging Summary";#N/A,#N/A,FALSE,"Ratio Analysis";#N/A,#N/A,FALSE,"Test 120 Day Accts";#N/A,#N/A,FALSE,"Tickmarks"}</definedName>
    <definedName name="ㄷㅎㄹㄴㄹㅇㅎㅇㅁㄴㅁㅎ" hidden="1">{#N/A,#N/A,FALSE,"Aging Summary";#N/A,#N/A,FALSE,"Ratio Analysis";#N/A,#N/A,FALSE,"Test 120 Day Accts";#N/A,#N/A,FALSE,"Tickmarks"}</definedName>
    <definedName name="다" localSheetId="4" hidden="1">{#N/A,#N/A,FALSE,"ALM-ASISC"}</definedName>
    <definedName name="다" hidden="1">{#N/A,#N/A,FALSE,"ALM-ASISC"}</definedName>
    <definedName name="다니오오" localSheetId="4">[0]!BlankMacro1</definedName>
    <definedName name="다니오오">[0]!BlankMacro1</definedName>
    <definedName name="다다익선" localSheetId="4" hidden="1">{#N/A,#N/A,FALSE,"정공"}</definedName>
    <definedName name="다다익선" hidden="1">{#N/A,#N/A,FALSE,"정공"}</definedName>
    <definedName name="다닫이" localSheetId="4">[0]!BlankMacro1</definedName>
    <definedName name="다닫이">[0]!BlankMacro1</definedName>
    <definedName name="다달이" localSheetId="4" hidden="1">{#N/A,#N/A,FALSE,"정공"}</definedName>
    <definedName name="다달이" hidden="1">{#N/A,#N/A,FALSE,"정공"}</definedName>
    <definedName name="다라니경" localSheetId="4" hidden="1">{#N/A,#N/A,FALSE,"정공"}</definedName>
    <definedName name="다라니경" hidden="1">{#N/A,#N/A,FALSE,"정공"}</definedName>
    <definedName name="다라니경을피우자" localSheetId="4" hidden="1">{#N/A,#N/A,FALSE,"정공"}</definedName>
    <definedName name="다라니경을피우자" hidden="1">{#N/A,#N/A,FALSE,"정공"}</definedName>
    <definedName name="단가표">#REF!</definedName>
    <definedName name="단기예치금" localSheetId="4" hidden="1">{#N/A,#N/A,FALSE,"Aging Summary";#N/A,#N/A,FALSE,"Ratio Analysis";#N/A,#N/A,FALSE,"Test 120 Day Accts";#N/A,#N/A,FALSE,"Tickmarks"}</definedName>
    <definedName name="단기예치금" hidden="1">{#N/A,#N/A,FALSE,"Aging Summary";#N/A,#N/A,FALSE,"Ratio Analysis";#N/A,#N/A,FALSE,"Test 120 Day Accts";#N/A,#N/A,FALSE,"Tickmarks"}</definedName>
    <definedName name="단기차입금1">#REF!</definedName>
    <definedName name="단말기" localSheetId="4" hidden="1">{#N/A,#N/A,FALSE,"정공"}</definedName>
    <definedName name="단말기" hidden="1">{#N/A,#N/A,FALSE,"정공"}</definedName>
    <definedName name="단말기번호" localSheetId="4" hidden="1">{#N/A,#N/A,FALSE,"정공"}</definedName>
    <definedName name="단말기번호" hidden="1">{#N/A,#N/A,FALSE,"정공"}</definedName>
    <definedName name="단아라" localSheetId="4">[0]!BlankMacro1</definedName>
    <definedName name="단아라">[0]!BlankMacro1</definedName>
    <definedName name="단아리다" localSheetId="4">[0]!BlankMacro1</definedName>
    <definedName name="단아리다">[0]!BlankMacro1</definedName>
    <definedName name="단알기" localSheetId="4" hidden="1">{#N/A,#N/A,FALSE,"정공"}</definedName>
    <definedName name="단알기" hidden="1">{#N/A,#N/A,FALSE,"정공"}</definedName>
    <definedName name="단위">[8]▶보고서!$D$3</definedName>
    <definedName name="단위___원" localSheetId="4">#REF!</definedName>
    <definedName name="단위___원">#REF!</definedName>
    <definedName name="단위_백만원" localSheetId="4">#REF!</definedName>
    <definedName name="단위_백만원">#REF!</definedName>
    <definedName name="단퇴충당금전입액" localSheetId="4">#REF!</definedName>
    <definedName name="단퇴충당금전입액">#REF!</definedName>
    <definedName name="담당공인회계사">#REF!</definedName>
    <definedName name="당기경상이익">#REF!</definedName>
    <definedName name="당기당기순이익">#REF!</definedName>
    <definedName name="당기말">[16]BS_AR!$E$3</definedName>
    <definedName name="당기매출채권" localSheetId="4">#REF!</definedName>
    <definedName name="당기매출채권">#REF!</definedName>
    <definedName name="당기순매출액" localSheetId="4">#REF!</definedName>
    <definedName name="당기순매출액">#REF!</definedName>
    <definedName name="당기순손실" localSheetId="4">#REF!</definedName>
    <definedName name="당기순손실">#REF!</definedName>
    <definedName name="당기순손익">#REF!</definedName>
    <definedName name="당기순이익">#REF!</definedName>
    <definedName name="당기유동자산">#REF!</definedName>
    <definedName name="대_표_자_명">#REF!</definedName>
    <definedName name="대구486D">#REF!</definedName>
    <definedName name="대덕분배">#REF!</definedName>
    <definedName name="대리님" localSheetId="4" hidden="1">{#N/A,#N/A,FALSE,"정공"}</definedName>
    <definedName name="대리님" hidden="1">{#N/A,#N/A,FALSE,"정공"}</definedName>
    <definedName name="대비">#REF!</definedName>
    <definedName name="대상List">OFFSET(#REF!,0,0,COUNTA(#REF!)-1,COUNTA(#REF!)-1)</definedName>
    <definedName name="대상시트" localSheetId="4" hidden="1">{#N/A,#N/A,FALSE,"정공"}</definedName>
    <definedName name="대상시트" hidden="1">{#N/A,#N/A,FALSE,"정공"}</definedName>
    <definedName name="대차대조부채자본">#REF!</definedName>
    <definedName name="대차대조자산" localSheetId="4">#REF!</definedName>
    <definedName name="대차대조자산">#REF!</definedName>
    <definedName name="대차대조표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대차대조표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대표자_주민등록번호">#REF!</definedName>
    <definedName name="대표자명" localSheetId="4">#REF!</definedName>
    <definedName name="대표자명">#REF!</definedName>
    <definedName name="대표자성명" localSheetId="4">#REF!</definedName>
    <definedName name="대표자성명">#REF!</definedName>
    <definedName name="대표자주민등록번호">#REF!</definedName>
    <definedName name="대하하시오" localSheetId="4">[0]!BlankMacro1</definedName>
    <definedName name="대하하시오">[0]!BlankMacro1</definedName>
    <definedName name="데이터베이스MA요율" localSheetId="4">#REF!</definedName>
    <definedName name="데이터베이스MA요율">#REF!</definedName>
    <definedName name="도" localSheetId="4">#REF!</definedName>
    <definedName name="도">#REF!</definedName>
    <definedName name="도입장비가격2" localSheetId="4" hidden="1">{"'Desktop Inventory 현황'!$B$2:$O$35"}</definedName>
    <definedName name="도입장비가격2" hidden="1">{"'Desktop Inventory 현황'!$B$2:$O$35"}</definedName>
    <definedName name="돌아버려" localSheetId="4" hidden="1">{"'Sheet1'!$A$1:$H$36"}</definedName>
    <definedName name="돌아버려" hidden="1">{"'Sheet1'!$A$1:$H$36"}</definedName>
    <definedName name="두번째" localSheetId="4" hidden="1">{#N/A,#N/A,FALSE,"정공"}</definedName>
    <definedName name="두번째" hidden="1">{#N/A,#N/A,FALSE,"정공"}</definedName>
    <definedName name="두지" localSheetId="4" hidden="1">{#N/A,#N/A,FALSE,"ALM-ASISC"}</definedName>
    <definedName name="두지" hidden="1">{#N/A,#N/A,FALSE,"ALM-ASISC"}</definedName>
    <definedName name="둑ㅈ" localSheetId="4" hidden="1">{#N/A,#N/A,FALSE,"ALM-ASISC"}</definedName>
    <definedName name="둑ㅈ" hidden="1">{#N/A,#N/A,FALSE,"ALM-ASISC"}</definedName>
    <definedName name="디스크MA요율">#REF!</definedName>
    <definedName name="디지털Unit" localSheetId="4">#REF!</definedName>
    <definedName name="디지털Unit">#REF!</definedName>
    <definedName name="또왜이래" localSheetId="4" hidden="1">{"'Sheet1'!$A$1:$H$36"}</definedName>
    <definedName name="또왜이래" hidden="1">{"'Sheet1'!$A$1:$H$36"}</definedName>
    <definedName name="ㄹ" localSheetId="4" hidden="1">{#N/A,#N/A,FALSE,"Aging Summary";#N/A,#N/A,FALSE,"Ratio Analysis";#N/A,#N/A,FALSE,"Test 120 Day Accts";#N/A,#N/A,FALSE,"Tickmarks"}</definedName>
    <definedName name="ㄹ" hidden="1">{#N/A,#N/A,FALSE,"Aging Summary";#N/A,#N/A,FALSE,"Ratio Analysis";#N/A,#N/A,FALSE,"Test 120 Day Accts";#N/A,#N/A,FALSE,"Tickmarks"}</definedName>
    <definedName name="ㄹㄹ" localSheetId="4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ㄹㄹ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ㄹㄹㄹ" localSheetId="4" hidden="1">{"'Desktop Inventory 현황'!$B$2:$O$35"}</definedName>
    <definedName name="ㄹㄹㄹ" hidden="1">{"'Desktop Inventory 현황'!$B$2:$O$35"}</definedName>
    <definedName name="ㄹㄹㄹㅇㅇ">#REF!</definedName>
    <definedName name="ㄹㅇㅁㄴㄹ" localSheetId="4" hidden="1">{#N/A,#N/A,FALSE,"3가";#N/A,#N/A,FALSE,"3나";#N/A,#N/A,FALSE,"3다"}</definedName>
    <definedName name="ㄹㅇㅁㄴㄹ" hidden="1">{#N/A,#N/A,FALSE,"3가";#N/A,#N/A,FALSE,"3나";#N/A,#N/A,FALSE,"3다"}</definedName>
    <definedName name="ㄹㅇㅎㄴㅇ" localSheetId="4">[0]!BlankMacro1</definedName>
    <definedName name="ㄹㅇㅎㄴㅇ">[0]!BlankMacro1</definedName>
    <definedName name="ㄹㅇㅎㅎ" localSheetId="4" hidden="1">{"'Desktop Inventory 현황'!$B$2:$O$35"}</definedName>
    <definedName name="ㄹㅇㅎㅎ" hidden="1">{"'Desktop Inventory 현황'!$B$2:$O$35"}</definedName>
    <definedName name="라" localSheetId="4" hidden="1">{#N/A,#N/A,FALSE,"ALM-ASISC"}</definedName>
    <definedName name="라" hidden="1">{#N/A,#N/A,FALSE,"ALM-ASISC"}</definedName>
    <definedName name="라마바">#REF!</definedName>
    <definedName name="란다리아" localSheetId="4" hidden="1">{#N/A,#N/A,FALSE,"정공"}</definedName>
    <definedName name="란다리아" hidden="1">{#N/A,#N/A,FALSE,"정공"}</definedName>
    <definedName name="레저" localSheetId="4">#REF!</definedName>
    <definedName name="레저">#REF!</definedName>
    <definedName name="레저Unit" localSheetId="4">#REF!</definedName>
    <definedName name="레저Unit">#REF!</definedName>
    <definedName name="력" localSheetId="4">#REF!</definedName>
    <definedName name="력">#REF!</definedName>
    <definedName name="로6" localSheetId="4">[0]!BlankMacro1</definedName>
    <definedName name="로6">[0]!BlankMacro1</definedName>
    <definedName name="루슨트" localSheetId="4">#REF!</definedName>
    <definedName name="루슨트">#REF!</definedName>
    <definedName name="리빙Unit" localSheetId="4">#REF!</definedName>
    <definedName name="리빙Unit">#REF!</definedName>
    <definedName name="리스미지급금" localSheetId="4" hidden="1">{#N/A,#N/A,FALSE,"Aging Summary";#N/A,#N/A,FALSE,"Ratio Analysis";#N/A,#N/A,FALSE,"Test 120 Day Accts";#N/A,#N/A,FALSE,"Tickmarks"}</definedName>
    <definedName name="리스미지급금" hidden="1">{#N/A,#N/A,FALSE,"Aging Summary";#N/A,#N/A,FALSE,"Ratio Analysis";#N/A,#N/A,FALSE,"Test 120 Day Accts";#N/A,#N/A,FALSE,"Tickmarks"}</definedName>
    <definedName name="ㄻㄴㄻㅇㄹㅇㅁㄹ" localSheetId="4" hidden="1">{#N/A,#N/A,FALSE,"Aging Summary";#N/A,#N/A,FALSE,"Ratio Analysis";#N/A,#N/A,FALSE,"Test 120 Day Accts";#N/A,#N/A,FALSE,"Tickmarks"}</definedName>
    <definedName name="ㄻㄴㄻㅇㄹㅇㅁㄹ" hidden="1">{#N/A,#N/A,FALSE,"Aging Summary";#N/A,#N/A,FALSE,"Ratio Analysis";#N/A,#N/A,FALSE,"Test 120 Day Accts";#N/A,#N/A,FALSE,"Tickmarks"}</definedName>
    <definedName name="ㄻㄹ" localSheetId="4" hidden="1">{#N/A,#N/A,FALSE,"3가";#N/A,#N/A,FALSE,"3나";#N/A,#N/A,FALSE,"3다"}</definedName>
    <definedName name="ㄻㄹ" hidden="1">{#N/A,#N/A,FALSE,"3가";#N/A,#N/A,FALSE,"3나";#N/A,#N/A,FALSE,"3다"}</definedName>
    <definedName name="ㅀㄹㅇ">#REF!</definedName>
    <definedName name="ㅀㅇ" localSheetId="4">[0]!BlankMacro1</definedName>
    <definedName name="ㅀㅇ">[0]!BlankMacro1</definedName>
    <definedName name="ㅁ" localSheetId="4" hidden="1">[2]FAB별!#REF!</definedName>
    <definedName name="ㅁ" hidden="1">[2]FAB별!#REF!</definedName>
    <definedName name="ㅁ1" localSheetId="4">#REF!</definedName>
    <definedName name="ㅁ1">#REF!</definedName>
    <definedName name="ㅁㄴ" localSheetId="4">[14]D.Board!#REF!</definedName>
    <definedName name="ㅁㄴ">[17]D.Board!#REF!</definedName>
    <definedName name="ㅁㄴㄴ" localSheetId="4">[0]!BlankMacro1</definedName>
    <definedName name="ㅁㄴㄴ">[0]!BlankMacro1</definedName>
    <definedName name="ㅁㄴㅁ" localSheetId="4">#REF!</definedName>
    <definedName name="ㅁㄴㅁ">#REF!</definedName>
    <definedName name="ㅁㄴㅇ" localSheetId="4">#REF!</definedName>
    <definedName name="ㅁㄴㅇ">#REF!</definedName>
    <definedName name="ㅁㄴㅇㄹ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ㅁㄴㅇㄹ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ㅁㄴㅇㄻ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ㄴㅇㄻ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ㄴㅇㄻㄴㅇ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ㄴㅇㄻㄴㅇ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ㄴㅇㅁㄴㅇㅁ">#REF!</definedName>
    <definedName name="ㅁㄴㅇㅇㅁ" localSheetId="4" hidden="1">{#N/A,#N/A,FALSE,"Aging Summary";#N/A,#N/A,FALSE,"Ratio Analysis";#N/A,#N/A,FALSE,"Test 120 Day Accts";#N/A,#N/A,FALSE,"Tickmarks"}</definedName>
    <definedName name="ㅁㄴㅇㅇㅁ" hidden="1">{#N/A,#N/A,FALSE,"Aging Summary";#N/A,#N/A,FALSE,"Ratio Analysis";#N/A,#N/A,FALSE,"Test 120 Day Accts";#N/A,#N/A,FALSE,"Tickmarks"}</definedName>
    <definedName name="ㅁㄷㅁㄴ">#REF!</definedName>
    <definedName name="ㅁㄻㄴㄹ" localSheetId="4" hidden="1">{#N/A,#N/A,FALSE,"3가";#N/A,#N/A,FALSE,"3나";#N/A,#N/A,FALSE,"3다"}</definedName>
    <definedName name="ㅁㄻㄴㄹ" hidden="1">{#N/A,#N/A,FALSE,"3가";#N/A,#N/A,FALSE,"3나";#N/A,#N/A,FALSE,"3다"}</definedName>
    <definedName name="ㅁㅁ" localSheetId="4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ㅁㅁ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ㅁㅁㅁ">#REF!</definedName>
    <definedName name="ㅁㅁㅁㅁ" localSheetId="4">[0]!BlankMacro1</definedName>
    <definedName name="ㅁㅁㅁㅁ">[0]!BlankMacro1</definedName>
    <definedName name="ㅁㅁㅁㅁㅁ" localSheetId="4" hidden="1">{#N/A,#N/A,FALSE,"Aging Summary";#N/A,#N/A,FALSE,"Ratio Analysis";#N/A,#N/A,FALSE,"Test 120 Day Accts";#N/A,#N/A,FALSE,"Tickmarks"}</definedName>
    <definedName name="ㅁㅁㅁㅁㅁ" hidden="1">{#N/A,#N/A,FALSE,"Aging Summary";#N/A,#N/A,FALSE,"Ratio Analysis";#N/A,#N/A,FALSE,"Test 120 Day Accts";#N/A,#N/A,FALSE,"Tickmarks"}</definedName>
    <definedName name="ㅁㅁㅁㅁㅁㅁㅁㅁ" localSheetId="4" hidden="1">{"'Sheet1'!$A$1:$H$36"}</definedName>
    <definedName name="ㅁㅁㅁㅁㅁㅁㅁㅁ" hidden="1">{"'Sheet1'!$A$1:$H$36"}</definedName>
    <definedName name="ㅁㅂㅁ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ㅂㅁ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ㅁㅇㄹ" localSheetId="4" hidden="1">{#N/A,#N/A,FALSE,"Aging Summary";#N/A,#N/A,FALSE,"Ratio Analysis";#N/A,#N/A,FALSE,"Test 120 Day Accts";#N/A,#N/A,FALSE,"Tickmarks"}</definedName>
    <definedName name="ㅁㅇㄹ" hidden="1">{#N/A,#N/A,FALSE,"Aging Summary";#N/A,#N/A,FALSE,"Ratio Analysis";#N/A,#N/A,FALSE,"Test 120 Day Accts";#N/A,#N/A,FALSE,"Tickmarks"}</definedName>
    <definedName name="ㅁㅇㅎㄴ">#REF!</definedName>
    <definedName name="ㅁㅊ165" localSheetId="4">#REF!</definedName>
    <definedName name="ㅁㅊ165">#REF!</definedName>
    <definedName name="ㅁㅍ663" localSheetId="4">[18]담당!#REF!</definedName>
    <definedName name="ㅁㅍ663">[18]담당!#REF!</definedName>
    <definedName name="마" localSheetId="4" hidden="1">{#N/A,#N/A,FALSE,"ALM-ASISC"}</definedName>
    <definedName name="마" hidden="1">{#N/A,#N/A,FALSE,"ALM-ASISC"}</definedName>
    <definedName name="마나맘" localSheetId="4">[0]!BlankMacro1</definedName>
    <definedName name="마나맘">[0]!BlankMacro1</definedName>
    <definedName name="마미ㅣㅏㅓ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마미ㅣㅏㅓ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마트유아동Unit" localSheetId="4">#REF!</definedName>
    <definedName name="마트유아동Unit">#REF!</definedName>
    <definedName name="만기보장수익율" localSheetId="4">#REF!</definedName>
    <definedName name="만기보장수익율">#REF!</definedName>
    <definedName name="만나리아" localSheetId="4">[0]!BlankMacro1</definedName>
    <definedName name="만나리아">[0]!BlankMacro1</definedName>
    <definedName name="만다라" localSheetId="4">[0]!BlankMacro1</definedName>
    <definedName name="만다라">[0]!BlankMacro1</definedName>
    <definedName name="만아오오" localSheetId="4">[0]!BlankMacro1</definedName>
    <definedName name="만아오오">[0]!BlankMacro1</definedName>
    <definedName name="맘모스" localSheetId="4">[0]!BlankMacro1</definedName>
    <definedName name="맘모스">[0]!BlankMacro1</definedName>
    <definedName name="매입누적_Query_Query" localSheetId="4">#REF!</definedName>
    <definedName name="매입누적_Query_Query">#REF!</definedName>
    <definedName name="매입누적qry" localSheetId="4">#REF!</definedName>
    <definedName name="매입누적qry">#REF!</definedName>
    <definedName name="매입부가세" localSheetId="4" hidden="1">{#N/A,#N/A,FALSE,"Aging Summary";#N/A,#N/A,FALSE,"Ratio Analysis";#N/A,#N/A,FALSE,"Test 120 Day Accts";#N/A,#N/A,FALSE,"Tickmarks"}</definedName>
    <definedName name="매입부가세" hidden="1">{#N/A,#N/A,FALSE,"Aging Summary";#N/A,#N/A,FALSE,"Ratio Analysis";#N/A,#N/A,FALSE,"Test 120 Day Accts";#N/A,#N/A,FALSE,"Tickmarks"}</definedName>
    <definedName name="매입채무">#REF!</definedName>
    <definedName name="매출원가" localSheetId="4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채권" localSheetId="4" hidden="1">{#N/A,#N/A,FALSE,"Aging Summary";#N/A,#N/A,FALSE,"Ratio Analysis";#N/A,#N/A,FALSE,"Test 120 Day Accts";#N/A,#N/A,FALSE,"Tickmarks"}</definedName>
    <definedName name="매출채권" hidden="1">{#N/A,#N/A,FALSE,"Aging Summary";#N/A,#N/A,FALSE,"Ratio Analysis";#N/A,#N/A,FALSE,"Test 120 Day Accts";#N/A,#N/A,FALSE,"Tickmarks"}</definedName>
    <definedName name="매출채권평균">#REF!</definedName>
    <definedName name="매출추1" localSheetId="4" hidden="1">{#N/A,#N/A,FALSE,"정공"}</definedName>
    <definedName name="매출추1" hidden="1">{#N/A,#N/A,FALSE,"정공"}</definedName>
    <definedName name="매출추정" localSheetId="4" hidden="1">{#N/A,#N/A,FALSE,"정공"}</definedName>
    <definedName name="매출추정" hidden="1">{#N/A,#N/A,FALSE,"정공"}</definedName>
    <definedName name="메뉴" localSheetId="4">#N/A</definedName>
    <definedName name="메뉴">[0]!메뉴</definedName>
    <definedName name="메뉴2" localSheetId="4">#N/A</definedName>
    <definedName name="메뉴2">[0]!메뉴2</definedName>
    <definedName name="메롱" localSheetId="4">#REF!:_RjC2</definedName>
    <definedName name="메롱">#REF!:_RjC2</definedName>
    <definedName name="면제부다오" localSheetId="4">[0]!BlankMacro1</definedName>
    <definedName name="면제부다오">[0]!BlankMacro1</definedName>
    <definedName name="명세" localSheetId="4" hidden="1">{#N/A,#N/A,FALSE,"Aging Summary";#N/A,#N/A,FALSE,"Ratio Analysis";#N/A,#N/A,FALSE,"Test 120 Day Accts";#N/A,#N/A,FALSE,"Tickmarks"}</definedName>
    <definedName name="명세" hidden="1">{#N/A,#N/A,FALSE,"Aging Summary";#N/A,#N/A,FALSE,"Ratio Analysis";#N/A,#N/A,FALSE,"Test 120 Day Accts";#N/A,#N/A,FALSE,"Tickmarks"}</definedName>
    <definedName name="명세서">#REF!</definedName>
    <definedName name="목적" localSheetId="4">[0]!BlankMacro1</definedName>
    <definedName name="목적">[0]!BlankMacro1</definedName>
    <definedName name="묑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묑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무형자산" localSheetId="4" hidden="1">{#N/A,#N/A,FALSE,"Aging Summary";#N/A,#N/A,FALSE,"Ratio Analysis";#N/A,#N/A,FALSE,"Test 120 Day Accts";#N/A,#N/A,FALSE,"Tickmarks"}</definedName>
    <definedName name="무형자산" hidden="1">{#N/A,#N/A,FALSE,"Aging Summary";#N/A,#N/A,FALSE,"Ratio Analysis";#N/A,#N/A,FALSE,"Test 120 Day Accts";#N/A,#N/A,FALSE,"Tickmarks"}</definedName>
    <definedName name="무형자산1" localSheetId="4" hidden="1">{#N/A,#N/A,FALSE,"Aging Summary";#N/A,#N/A,FALSE,"Ratio Analysis";#N/A,#N/A,FALSE,"Test 120 Day Accts";#N/A,#N/A,FALSE,"Tickmarks"}</definedName>
    <definedName name="무형자산1" hidden="1">{#N/A,#N/A,FALSE,"Aging Summary";#N/A,#N/A,FALSE,"Ratio Analysis";#N/A,#N/A,FALSE,"Test 120 Day Accts";#N/A,#N/A,FALSE,"Tickmarks"}</definedName>
    <definedName name="문의처">#REF!</definedName>
    <definedName name="뭐냐" localSheetId="4" hidden="1">{"'Desktop Inventory 현황'!$B$2:$O$35"}</definedName>
    <definedName name="뭐냐" hidden="1">{"'Desktop Inventory 현황'!$B$2:$O$35"}</definedName>
    <definedName name="미미미아" localSheetId="4" hidden="1">{#N/A,#N/A,FALSE,"정공"}</definedName>
    <definedName name="미미미아" hidden="1">{#N/A,#N/A,FALSE,"정공"}</definedName>
    <definedName name="미석" localSheetId="4" hidden="1">{#N/A,#N/A,FALSE,"정공"}</definedName>
    <definedName name="미석" hidden="1">{#N/A,#N/A,FALSE,"정공"}</definedName>
    <definedName name="미수" localSheetId="4" hidden="1">{#N/A,#N/A,FALSE,"Aging Summary";#N/A,#N/A,FALSE,"Ratio Analysis";#N/A,#N/A,FALSE,"Test 120 Day Accts";#N/A,#N/A,FALSE,"Tickmarks"}</definedName>
    <definedName name="미수" hidden="1">{#N/A,#N/A,FALSE,"Aging Summary";#N/A,#N/A,FALSE,"Ratio Analysis";#N/A,#N/A,FALSE,"Test 120 Day Accts";#N/A,#N/A,FALSE,"Tickmarks"}</definedName>
    <definedName name="미수금" localSheetId="4" hidden="1">{#N/A,#N/A,FALSE,"Aging Summary";#N/A,#N/A,FALSE,"Ratio Analysis";#N/A,#N/A,FALSE,"Test 120 Day Accts";#N/A,#N/A,FALSE,"Tickmarks"}</definedName>
    <definedName name="미수금" hidden="1">{#N/A,#N/A,FALSE,"Aging Summary";#N/A,#N/A,FALSE,"Ratio Analysis";#N/A,#N/A,FALSE,"Test 120 Day Accts";#N/A,#N/A,FALSE,"Tickmarks"}</definedName>
    <definedName name="미수금명세" localSheetId="4" hidden="1">{#N/A,#N/A,FALSE,"Aging Summary";#N/A,#N/A,FALSE,"Ratio Analysis";#N/A,#N/A,FALSE,"Test 120 Day Accts";#N/A,#N/A,FALSE,"Tickmarks"}</definedName>
    <definedName name="미수금명세" hidden="1">{#N/A,#N/A,FALSE,"Aging Summary";#N/A,#N/A,FALSE,"Ratio Analysis";#N/A,#N/A,FALSE,"Test 120 Day Accts";#N/A,#N/A,FALSE,"Tickmarks"}</definedName>
    <definedName name="미수수익">#REF!</definedName>
    <definedName name="미수이" localSheetId="4" hidden="1">{#N/A,#N/A,FALSE,"Aging Summary";#N/A,#N/A,FALSE,"Ratio Analysis";#N/A,#N/A,FALSE,"Test 120 Day Accts";#N/A,#N/A,FALSE,"Tickmarks"}</definedName>
    <definedName name="미수이" hidden="1">{#N/A,#N/A,FALSE,"Aging Summary";#N/A,#N/A,FALSE,"Ratio Analysis";#N/A,#N/A,FALSE,"Test 120 Day Accts";#N/A,#N/A,FALSE,"Tickmarks"}</definedName>
    <definedName name="미수이자1" localSheetId="4" hidden="1">#REF!</definedName>
    <definedName name="미수이자1" hidden="1">#REF!</definedName>
    <definedName name="미완성" localSheetId="4">#REF!</definedName>
    <definedName name="미완성">#REF!</definedName>
    <definedName name="미완성주택" localSheetId="4">#REF!</definedName>
    <definedName name="미완성주택">#REF!</definedName>
    <definedName name="미지" localSheetId="4" hidden="1">{#N/A,#N/A,FALSE,"Aging Summary";#N/A,#N/A,FALSE,"Ratio Analysis";#N/A,#N/A,FALSE,"Test 120 Day Accts";#N/A,#N/A,FALSE,"Tickmarks"}</definedName>
    <definedName name="미지" hidden="1">{#N/A,#N/A,FALSE,"Aging Summary";#N/A,#N/A,FALSE,"Ratio Analysis";#N/A,#N/A,FALSE,"Test 120 Day Accts";#N/A,#N/A,FALSE,"Tickmarks"}</definedName>
    <definedName name="미지급금" localSheetId="4" hidden="1">{#N/A,#N/A,FALSE,"Aging Summary";#N/A,#N/A,FALSE,"Ratio Analysis";#N/A,#N/A,FALSE,"Test 120 Day Accts";#N/A,#N/A,FALSE,"Tickmarks"}</definedName>
    <definedName name="미지급금" hidden="1">{#N/A,#N/A,FALSE,"Aging Summary";#N/A,#N/A,FALSE,"Ratio Analysis";#N/A,#N/A,FALSE,"Test 120 Day Accts";#N/A,#N/A,FALSE,"Tickmarks"}</definedName>
    <definedName name="미지급법인세">#REF!</definedName>
    <definedName name="미지급비용" localSheetId="4" hidden="1">{#N/A,#N/A,FALSE,"Aging Summary";#N/A,#N/A,FALSE,"Ratio Analysis";#N/A,#N/A,FALSE,"Test 120 Day Accts";#N/A,#N/A,FALSE,"Tickmarks"}</definedName>
    <definedName name="미지급비용" hidden="1">{#N/A,#N/A,FALSE,"Aging Summary";#N/A,#N/A,FALSE,"Ratio Analysis";#N/A,#N/A,FALSE,"Test 120 Day Accts";#N/A,#N/A,FALSE,"Tickmarks"}</definedName>
    <definedName name="미치겠네" localSheetId="4" hidden="1">{"'Sheet1'!$A$1:$H$36"}</definedName>
    <definedName name="미치겠네" hidden="1">{"'Sheet1'!$A$1:$H$36"}</definedName>
    <definedName name="ㅂ" localSheetId="4" hidden="1">{#N/A,#N/A,FALSE,"Aging Summary";#N/A,#N/A,FALSE,"Ratio Analysis";#N/A,#N/A,FALSE,"Test 120 Day Accts";#N/A,#N/A,FALSE,"Tickmarks"}</definedName>
    <definedName name="ㅂ" hidden="1">{#N/A,#N/A,FALSE,"Aging Summary";#N/A,#N/A,FALSE,"Ratio Analysis";#N/A,#N/A,FALSE,"Test 120 Day Accts";#N/A,#N/A,FALSE,"Tickmarks"}</definedName>
    <definedName name="ㅂㄷㄱ" localSheetId="4" hidden="1">{#N/A,#N/A,FALSE,"Aging Summary";#N/A,#N/A,FALSE,"Ratio Analysis";#N/A,#N/A,FALSE,"Test 120 Day Accts";#N/A,#N/A,FALSE,"Tickmarks"}</definedName>
    <definedName name="ㅂㄷㄱ" hidden="1">{#N/A,#N/A,FALSE,"Aging Summary";#N/A,#N/A,FALSE,"Ratio Analysis";#N/A,#N/A,FALSE,"Test 120 Day Accts";#N/A,#N/A,FALSE,"Tickmarks"}</definedName>
    <definedName name="ㅂㄷㄷㄱ" localSheetId="4" hidden="1">{#N/A,#N/A,FALSE,"Aging Summary";#N/A,#N/A,FALSE,"Ratio Analysis";#N/A,#N/A,FALSE,"Test 120 Day Accts";#N/A,#N/A,FALSE,"Tickmarks"}</definedName>
    <definedName name="ㅂㄷㄷㄱ" hidden="1">{#N/A,#N/A,FALSE,"Aging Summary";#N/A,#N/A,FALSE,"Ratio Analysis";#N/A,#N/A,FALSE,"Test 120 Day Accts";#N/A,#N/A,FALSE,"Tickmarks"}</definedName>
    <definedName name="ㅂㅂ">#REF!</definedName>
    <definedName name="ㅂㅂㅂ" localSheetId="4" hidden="1">{#N/A,#N/A,FALSE,"Aging Summary";#N/A,#N/A,FALSE,"Ratio Analysis";#N/A,#N/A,FALSE,"Test 120 Day Accts";#N/A,#N/A,FALSE,"Tickmarks"}</definedName>
    <definedName name="ㅂㅂㅂ" hidden="1">{#N/A,#N/A,FALSE,"Aging Summary";#N/A,#N/A,FALSE,"Ratio Analysis";#N/A,#N/A,FALSE,"Test 120 Day Accts";#N/A,#N/A,FALSE,"Tickmarks"}</definedName>
    <definedName name="ㅂㅂㅂㅂ" localSheetId="4">[0]!BlankMacro1</definedName>
    <definedName name="ㅂㅂㅂㅂ">[0]!BlankMacro1</definedName>
    <definedName name="ㅂㅈ" localSheetId="4">#REF!</definedName>
    <definedName name="ㅂㅈ">#REF!</definedName>
    <definedName name="ㅂㅈㄱㄷㅈ" localSheetId="4" hidden="1">{#N/A,#N/A,FALSE,"Aging Summary";#N/A,#N/A,FALSE,"Ratio Analysis";#N/A,#N/A,FALSE,"Test 120 Day Accts";#N/A,#N/A,FALSE,"Tickmarks"}</definedName>
    <definedName name="ㅂㅈㄱㄷㅈ" hidden="1">{#N/A,#N/A,FALSE,"Aging Summary";#N/A,#N/A,FALSE,"Ratio Analysis";#N/A,#N/A,FALSE,"Test 120 Day Accts";#N/A,#N/A,FALSE,"Tickmarks"}</definedName>
    <definedName name="ㅂㅈㄷ" localSheetId="4" hidden="1">{#N/A,#N/A,FALSE,"Aging Summary";#N/A,#N/A,FALSE,"Ratio Analysis";#N/A,#N/A,FALSE,"Test 120 Day Accts";#N/A,#N/A,FALSE,"Tickmarks"}</definedName>
    <definedName name="ㅂㅈㄷ" hidden="1">{#N/A,#N/A,FALSE,"Aging Summary";#N/A,#N/A,FALSE,"Ratio Analysis";#N/A,#N/A,FALSE,"Test 120 Day Accts";#N/A,#N/A,FALSE,"Tickmarks"}</definedName>
    <definedName name="바" localSheetId="4" hidden="1">{#N/A,#N/A,FALSE,"ALM-ASISC"}</definedName>
    <definedName name="바" hidden="1">{#N/A,#N/A,FALSE,"ALM-ASISC"}</definedName>
    <definedName name="바다나라" localSheetId="4">[0]!BlankMacro1</definedName>
    <definedName name="바다나라">[0]!BlankMacro1</definedName>
    <definedName name="바람" localSheetId="4" hidden="1">[19]시산표!#REF!</definedName>
    <definedName name="바람" hidden="1">[19]시산표!#REF!</definedName>
    <definedName name="바랑라" localSheetId="4" hidden="1">{#N/A,#N/A,FALSE,"정공"}</definedName>
    <definedName name="바랑라" hidden="1">{#N/A,#N/A,FALSE,"정공"}</definedName>
    <definedName name="바보" localSheetId="4" hidden="1">{#N/A,#N/A,FALSE,"Aging Summary";#N/A,#N/A,FALSE,"Ratio Analysis";#N/A,#N/A,FALSE,"Test 120 Day Accts";#N/A,#N/A,FALSE,"Tickmarks"}</definedName>
    <definedName name="바보" hidden="1">{#N/A,#N/A,FALSE,"Aging Summary";#N/A,#N/A,FALSE,"Ratio Analysis";#N/A,#N/A,FALSE,"Test 120 Day Accts";#N/A,#N/A,FALSE,"Tickmarks"}</definedName>
    <definedName name="바보상자" localSheetId="4" hidden="1">{#N/A,#N/A,FALSE,"정공"}</definedName>
    <definedName name="바보상자" hidden="1">{#N/A,#N/A,FALSE,"정공"}</definedName>
    <definedName name="박영구0608">#REF!</definedName>
    <definedName name="박재규" localSheetId="4">[0]!BlankMacro1</definedName>
    <definedName name="박재규">[0]!BlankMacro1</definedName>
    <definedName name="발송일자" localSheetId="4">#REF!</definedName>
    <definedName name="발송일자">#REF!</definedName>
    <definedName name="발송지" localSheetId="4">#REF!</definedName>
    <definedName name="발송지">#REF!</definedName>
    <definedName name="발송회사" localSheetId="4">#REF!</definedName>
    <definedName name="발송회사">#REF!</definedName>
    <definedName name="범위1">#REF!</definedName>
    <definedName name="범위액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범위액2" localSheetId="4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범위액2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범철이바보">#REF!</definedName>
    <definedName name="법" localSheetId="4" hidden="1">{#N/A,#N/A,FALSE,"Aging Summary";#N/A,#N/A,FALSE,"Ratio Analysis";#N/A,#N/A,FALSE,"Test 120 Day Accts";#N/A,#N/A,FALSE,"Tickmarks"}</definedName>
    <definedName name="법" hidden="1">{#N/A,#N/A,FALSE,"Aging Summary";#N/A,#N/A,FALSE,"Ratio Analysis";#N/A,#N/A,FALSE,"Test 120 Day Accts";#N/A,#N/A,FALSE,"Tickmarks"}</definedName>
    <definedName name="법_인_명_상호">#REF!</definedName>
    <definedName name="법인등" localSheetId="4" hidden="1">{#N/A,#N/A,FALSE,"Aging Summary";#N/A,#N/A,FALSE,"Ratio Analysis";#N/A,#N/A,FALSE,"Test 120 Day Accts";#N/A,#N/A,FALSE,"Tickmarks"}</definedName>
    <definedName name="법인등" hidden="1">{#N/A,#N/A,FALSE,"Aging Summary";#N/A,#N/A,FALSE,"Ratio Analysis";#N/A,#N/A,FALSE,"Test 120 Day Accts";#N/A,#N/A,FALSE,"Tickmarks"}</definedName>
    <definedName name="법인등록번호">#REF!</definedName>
    <definedName name="법인명_상호명" localSheetId="4">#REF!</definedName>
    <definedName name="법인명_상호명">#REF!</definedName>
    <definedName name="법인세등" localSheetId="4" hidden="1">{#N/A,#N/A,FALSE,"Aging Summary";#N/A,#N/A,FALSE,"Ratio Analysis";#N/A,#N/A,FALSE,"Test 120 Day Accts";#N/A,#N/A,FALSE,"Tickmarks"}</definedName>
    <definedName name="법인세등" hidden="1">{#N/A,#N/A,FALSE,"Aging Summary";#N/A,#N/A,FALSE,"Ratio Analysis";#N/A,#N/A,FALSE,"Test 120 Day Accts";#N/A,#N/A,FALSE,"Tickmarks"}</definedName>
    <definedName name="법인세비용">#REF!</definedName>
    <definedName name="벤더" localSheetId="4">#REF!</definedName>
    <definedName name="벤더">#REF!</definedName>
    <definedName name="벤더1" localSheetId="4">#REF!</definedName>
    <definedName name="벤더1">#REF!</definedName>
    <definedName name="벤더2">#REF!</definedName>
    <definedName name="변경내역" localSheetId="4" hidden="1">{#N/A,#N/A,FALSE,"3가";#N/A,#N/A,FALSE,"3나";#N/A,#N/A,FALSE,"3다"}</definedName>
    <definedName name="변경내역" hidden="1">{#N/A,#N/A,FALSE,"3가";#N/A,#N/A,FALSE,"3나";#N/A,#N/A,FALSE,"3다"}</definedName>
    <definedName name="변소기" localSheetId="4">[0]!BlankMacro1</definedName>
    <definedName name="변소기">[0]!BlankMacro1</definedName>
    <definedName name="변송익" localSheetId="4">[0]!BlankMacro1</definedName>
    <definedName name="변송익">[0]!BlankMacro1</definedName>
    <definedName name="변파유닛" localSheetId="4" hidden="1">{#N/A,#N/A,FALSE,"3가";#N/A,#N/A,FALSE,"3나";#N/A,#N/A,FALSE,"3다"}</definedName>
    <definedName name="변파유닛" hidden="1">{#N/A,#N/A,FALSE,"3가";#N/A,#N/A,FALSE,"3나";#N/A,#N/A,FALSE,"3다"}</definedName>
    <definedName name="별지8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별지8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보" localSheetId="4" hidden="1">{#N/A,#N/A,FALSE,"3가";#N/A,#N/A,FALSE,"3나";#N/A,#N/A,FALSE,"3다"}</definedName>
    <definedName name="보" hidden="1">{#N/A,#N/A,FALSE,"3가";#N/A,#N/A,FALSE,"3나";#N/A,#N/A,FALSE,"3다"}</definedName>
    <definedName name="보봅" localSheetId="4" hidden="1">{#N/A,#N/A,FALSE,"Aging Summary";#N/A,#N/A,FALSE,"Ratio Analysis";#N/A,#N/A,FALSE,"Test 120 Day Accts";#N/A,#N/A,FALSE,"Tickmarks"}</definedName>
    <definedName name="보봅" hidden="1">{#N/A,#N/A,FALSE,"Aging Summary";#N/A,#N/A,FALSE,"Ratio Analysis";#N/A,#N/A,FALSE,"Test 120 Day Accts";#N/A,#N/A,FALSE,"Tickmarks"}</definedName>
    <definedName name="보증기관">#REF!</definedName>
    <definedName name="보험" localSheetId="4">#REF!</definedName>
    <definedName name="보험">#REF!</definedName>
    <definedName name="보험료" localSheetId="4" hidden="1">{#N/A,#N/A,FALSE,"Aging Summary";#N/A,#N/A,FALSE,"Ratio Analysis";#N/A,#N/A,FALSE,"Test 120 Day Accts";#N/A,#N/A,FALSE,"Tickmarks"}</definedName>
    <definedName name="보험료" hidden="1">{#N/A,#N/A,FALSE,"Aging Summary";#N/A,#N/A,FALSE,"Ratio Analysis";#N/A,#N/A,FALSE,"Test 120 Day Accts";#N/A,#N/A,FALSE,"Tickmarks"}</definedName>
    <definedName name="본data">#REF!</definedName>
    <definedName name="부___문" localSheetId="4">#REF!</definedName>
    <definedName name="부___문">#REF!</definedName>
    <definedName name="부과" localSheetId="4">#REF!</definedName>
    <definedName name="부과">#REF!</definedName>
    <definedName name="부대비용">#REF!</definedName>
    <definedName name="부서명">#REF!</definedName>
    <definedName name="부자지" localSheetId="4">[0]!BlankMacro1</definedName>
    <definedName name="부자지">[0]!BlankMacro1</definedName>
    <definedName name="부자지간" localSheetId="4">[0]!BlankMacro1</definedName>
    <definedName name="부자지간">[0]!BlankMacro1</definedName>
    <definedName name="부장님" localSheetId="4">[0]!BlankMacro1</definedName>
    <definedName name="부장님">[0]!BlankMacro1</definedName>
    <definedName name="부채총계" localSheetId="4">#REF!</definedName>
    <definedName name="부채총계">#REF!</definedName>
    <definedName name="분양" localSheetId="4">#REF!</definedName>
    <definedName name="분양">#REF!</definedName>
    <definedName name="분양상가" localSheetId="4">#REF!</definedName>
    <definedName name="분양상가">#REF!</definedName>
    <definedName name="분양수입">#REF!</definedName>
    <definedName name="분양원가">#REF!</definedName>
    <definedName name="뷰티">#REF!</definedName>
    <definedName name="브랜드">#REF!</definedName>
    <definedName name="비경상r">#REF!</definedName>
    <definedName name="비교">#REF!</definedName>
    <definedName name="비교1" localSheetId="4">#N/A</definedName>
    <definedName name="비교1">[0]!비교1</definedName>
    <definedName name="비용" localSheetId="4">#REF!</definedName>
    <definedName name="비용">#REF!</definedName>
    <definedName name="ㅅ" localSheetId="4" hidden="1">{"'Desktop Inventory 현황'!$B$2:$O$35"}</definedName>
    <definedName name="ㅅ" hidden="1">{"'Desktop Inventory 현황'!$B$2:$O$35"}</definedName>
    <definedName name="ㅅㅅ" localSheetId="4" hidden="1">{"'Desktop Inventory 현황'!$B$2:$O$35"}</definedName>
    <definedName name="ㅅㅅ" hidden="1">{"'Desktop Inventory 현황'!$B$2:$O$35"}</definedName>
    <definedName name="ㅅㅅㅅ" localSheetId="4">[0]!BlankMacro1</definedName>
    <definedName name="ㅅㅅㅅ">[0]!BlankMacro1</definedName>
    <definedName name="사" localSheetId="4" hidden="1">{#N/A,#N/A,FALSE,"ALM-ASISC"}</definedName>
    <definedName name="사" hidden="1">{#N/A,#N/A,FALSE,"ALM-ASISC"}</definedName>
    <definedName name="사다함이" localSheetId="4" hidden="1">{#N/A,#N/A,FALSE,"정공"}</definedName>
    <definedName name="사다함이" hidden="1">{#N/A,#N/A,FALSE,"정공"}</definedName>
    <definedName name="사라미이은" localSheetId="4">[0]!BlankMacro1</definedName>
    <definedName name="사라미이은">[0]!BlankMacro1</definedName>
    <definedName name="사람이름" localSheetId="4">[0]!BlankMacro1</definedName>
    <definedName name="사람이름">[0]!BlankMacro1</definedName>
    <definedName name="사랑" localSheetId="4" hidden="1">{"'Sheet1'!$A$1:$H$36"}</definedName>
    <definedName name="사랑" hidden="1">{"'Sheet1'!$A$1:$H$36"}</definedName>
    <definedName name="사번">#REF!</definedName>
    <definedName name="사업년도">#REF!</definedName>
    <definedName name="사업년도_월수">#REF!</definedName>
    <definedName name="사업년도1">#REF!</definedName>
    <definedName name="사업년도2">#REF!</definedName>
    <definedName name="사업렬" localSheetId="4">[0]!BlankMacro1</definedName>
    <definedName name="사업렬">[0]!BlankMacro1</definedName>
    <definedName name="사업명" localSheetId="4">#REF!</definedName>
    <definedName name="사업명">#REF!</definedName>
    <definedName name="사업별" localSheetId="4">[0]!BlankMacro1</definedName>
    <definedName name="사업별">[0]!BlankMacro1</definedName>
    <definedName name="사업부문" localSheetId="4">#REF!</definedName>
    <definedName name="사업부문">#REF!</definedName>
    <definedName name="사업장별분석요약" localSheetId="4">#REF!:_RjC2</definedName>
    <definedName name="사업장별분석요약">#REF!:_RjC2</definedName>
    <definedName name="사업장소재지" localSheetId="4">#REF!</definedName>
    <definedName name="사업장소재지">#REF!</definedName>
    <definedName name="사업추진" localSheetId="4" hidden="1">{#N/A,#N/A,FALSE,"정공"}</definedName>
    <definedName name="사업추진" hidden="1">{#N/A,#N/A,FALSE,"정공"}</definedName>
    <definedName name="사용료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사용료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사원이름">#REF!</definedName>
    <definedName name="삼성" localSheetId="4" hidden="1">{#N/A,#N/A,FALSE,"정공"}</definedName>
    <definedName name="삼성" hidden="1">{#N/A,#N/A,FALSE,"정공"}</definedName>
    <definedName name="삼성2" localSheetId="4" hidden="1">{#N/A,#N/A,FALSE,"정공"}</definedName>
    <definedName name="삼성2" hidden="1">{#N/A,#N/A,FALSE,"정공"}</definedName>
    <definedName name="삼월">#REF!</definedName>
    <definedName name="상가" localSheetId="4">#REF!</definedName>
    <definedName name="상가">#REF!</definedName>
    <definedName name="상로허호" localSheetId="4" hidden="1">{#N/A,#N/A,FALSE,"정공"}</definedName>
    <definedName name="상로허호" hidden="1">{#N/A,#N/A,FALSE,"정공"}</definedName>
    <definedName name="상여지급누계율96">#REF!</definedName>
    <definedName name="상이사항기록" localSheetId="4">#REF!</definedName>
    <definedName name="상이사항기록">#REF!</definedName>
    <definedName name="상품" localSheetId="4" hidden="1">{#N/A,#N/A,FALSE,"Aging Summary";#N/A,#N/A,FALSE,"Ratio Analysis";#N/A,#N/A,FALSE,"Test 120 Day Accts";#N/A,#N/A,FALSE,"Tickmarks"}</definedName>
    <definedName name="상품" hidden="1">{#N/A,#N/A,FALSE,"Aging Summary";#N/A,#N/A,FALSE,"Ratio Analysis";#N/A,#N/A,FALSE,"Test 120 Day Accts";#N/A,#N/A,FALSE,"Tickmarks"}</definedName>
    <definedName name="새" localSheetId="4" hidden="1">{#N/A,#N/A,FALSE,"Aging Summary";#N/A,#N/A,FALSE,"Ratio Analysis";#N/A,#N/A,FALSE,"Test 120 Day Accts";#N/A,#N/A,FALSE,"Tickmarks"}</definedName>
    <definedName name="새" hidden="1">{#N/A,#N/A,FALSE,"Aging Summary";#N/A,#N/A,FALSE,"Ratio Analysis";#N/A,#N/A,FALSE,"Test 120 Day Accts";#N/A,#N/A,FALSE,"Tickmarks"}</definedName>
    <definedName name="새파일편집" localSheetId="4" hidden="1">{#N/A,#N/A,FALSE,"정공"}</definedName>
    <definedName name="새파일편집" hidden="1">{#N/A,#N/A,FALSE,"정공"}</definedName>
    <definedName name="생산능력" localSheetId="4" hidden="1">{#N/A,#N/A,FALSE,"정공"}</definedName>
    <definedName name="생산능력" hidden="1">{#N/A,#N/A,FALSE,"정공"}</definedName>
    <definedName name="생산품목" localSheetId="4" hidden="1">{#N/A,#N/A,FALSE,"정공"}</definedName>
    <definedName name="생산품목" hidden="1">{#N/A,#N/A,FALSE,"정공"}</definedName>
    <definedName name="생필MD20">OFFSET(#REF!,0,0,COUNTIF(#REF!,"&gt;"&amp;0))</definedName>
    <definedName name="생필MD21">OFFSET(#REF!,0,0,COUNTIF(#REF!,"&gt;"&amp;0))</definedName>
    <definedName name="생필즉차20">OFFSET(#REF!,0,0,COUNTIF(#REF!,"&gt;"&amp;0))</definedName>
    <definedName name="생필즉차21">OFFSET(#REF!,0,0,COUNTIF(#REF!,"&gt;"&amp;0))</definedName>
    <definedName name="생필품유아동" localSheetId="4">#REF!</definedName>
    <definedName name="생필품유아동">#REF!</definedName>
    <definedName name="생활주방" localSheetId="4">#REF!</definedName>
    <definedName name="생활주방">#REF!</definedName>
    <definedName name="생활플러스" localSheetId="4">#REF!</definedName>
    <definedName name="생활플러스">#REF!</definedName>
    <definedName name="생활플러스Unit">#REF!</definedName>
    <definedName name="서버2" localSheetId="4" hidden="1">{"'Desktop Inventory 현황'!$B$2:$O$35"}</definedName>
    <definedName name="서버2" hidden="1">{"'Desktop Inventory 현황'!$B$2:$O$35"}</definedName>
    <definedName name="서버MA요율">#REF!</definedName>
    <definedName name="서버TEF">#REF!</definedName>
    <definedName name="서비스요금">#REF!</definedName>
    <definedName name="선급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선급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선급비용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선급비용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선급이자" localSheetId="4" hidden="1">{"'Sheet1'!$A$1:$H$36"}</definedName>
    <definedName name="선급이자" hidden="1">{"'Sheet1'!$A$1:$H$36"}</definedName>
    <definedName name="선번data">#REF!</definedName>
    <definedName name="선수금">#REF!</definedName>
    <definedName name="설비MA요율">#REF!</definedName>
    <definedName name="설비투자" localSheetId="4" hidden="1">{#N/A,#N/A,FALSE,"정공"}</definedName>
    <definedName name="설비투자" hidden="1">{#N/A,#N/A,FALSE,"정공"}</definedName>
    <definedName name="성장률">#REF!</definedName>
    <definedName name="성장율" localSheetId="4">#REF!</definedName>
    <definedName name="성장율">#REF!</definedName>
    <definedName name="세무조정" localSheetId="4">#REF!</definedName>
    <definedName name="세무조정">#REF!</definedName>
    <definedName name="세무조정구분" localSheetId="4" hidden="1">{#N/A,#N/A,FALSE,"Aging Summary";#N/A,#N/A,FALSE,"Ratio Analysis";#N/A,#N/A,FALSE,"Test 120 Day Accts";#N/A,#N/A,FALSE,"Tickmarks"}</definedName>
    <definedName name="세무조정구분" hidden="1">{#N/A,#N/A,FALSE,"Aging Summary";#N/A,#N/A,FALSE,"Ratio Analysis";#N/A,#N/A,FALSE,"Test 120 Day Accts";#N/A,#N/A,FALSE,"Tickmarks"}</definedName>
    <definedName name="세부실적" localSheetId="4">[0]!BlankMacro1</definedName>
    <definedName name="세부실적">[0]!BlankMacro1</definedName>
    <definedName name="세액계산" localSheetId="4">#REF!</definedName>
    <definedName name="세액계산">#REF!</definedName>
    <definedName name="세율" localSheetId="4">#REF!</definedName>
    <definedName name="세율">#REF!</definedName>
    <definedName name="세전손익" localSheetId="4">#REF!</definedName>
    <definedName name="세전손익">#REF!</definedName>
    <definedName name="소득">#REF!</definedName>
    <definedName name="소득구분3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득구분3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소득구분조서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소득구분조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소모품">#REF!</definedName>
    <definedName name="소모품_Rate" localSheetId="4">#REF!</definedName>
    <definedName name="소모품_Rate">#REF!</definedName>
    <definedName name="소요기간" localSheetId="4" hidden="1">{#N/A,#N/A,FALSE,"정공"}</definedName>
    <definedName name="소요기간" hidden="1">{#N/A,#N/A,FALSE,"정공"}</definedName>
    <definedName name="소요약" localSheetId="4">[0]!BlankMacro1</definedName>
    <definedName name="소요약">[0]!BlankMacro1</definedName>
    <definedName name="소프트웨어MA요율" localSheetId="4">#REF!</definedName>
    <definedName name="소프트웨어MA요율">#REF!</definedName>
    <definedName name="손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손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손익계산" localSheetId="4" hidden="1">{#N/A,#N/A,FALSE,"정공"}</definedName>
    <definedName name="손익계산" hidden="1">{#N/A,#N/A,FALSE,"정공"}</definedName>
    <definedName name="손익계산서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손익계산서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손익계산서가로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손익계산서가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송" localSheetId="4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익" localSheetId="4" hidden="1">{#N/A,#N/A,FALSE,"정공"}</definedName>
    <definedName name="송익" hidden="1">{#N/A,#N/A,FALSE,"정공"}</definedName>
    <definedName name="송창기" localSheetId="4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쇽">#REF!</definedName>
    <definedName name="수" localSheetId="4" hidden="1">{#N/A,#N/A,FALSE,"ALM-ASISC"}</definedName>
    <definedName name="수" hidden="1">{#N/A,#N/A,FALSE,"ALM-ASISC"}</definedName>
    <definedName name="수량추정" localSheetId="4" hidden="1">{#N/A,#N/A,FALSE,"정공"}</definedName>
    <definedName name="수량추정" hidden="1">{#N/A,#N/A,FALSE,"정공"}</definedName>
    <definedName name="수보누계개인">#REF!</definedName>
    <definedName name="수보누계개인보장성" localSheetId="4">#REF!</definedName>
    <definedName name="수보누계개인보장성">#REF!</definedName>
    <definedName name="수보누계개인연금신상품" localSheetId="4">#REF!</definedName>
    <definedName name="수보누계개인연금신상품">#REF!</definedName>
    <definedName name="수보누계개인연금전환">#REF!</definedName>
    <definedName name="수보누계금융" localSheetId="4">#REF!,#REF!,#REF!,#REF!,#REF!,#REF!,#REF!,#REF!,#REF!</definedName>
    <definedName name="수보누계금융">#REF!,#REF!,#REF!,#REF!,#REF!,#REF!,#REF!,#REF!,#REF!</definedName>
    <definedName name="수보누계기타과년" localSheetId="4">#REF!,#REF!,#REF!,#REF!,#REF!,#REF!,#REF!</definedName>
    <definedName name="수보누계기타과년">#REF!,#REF!,#REF!,#REF!,#REF!,#REF!,#REF!</definedName>
    <definedName name="수보누계기타보장" localSheetId="4">#REF!</definedName>
    <definedName name="수보누계기타보장">#REF!</definedName>
    <definedName name="수보누계기타생존" localSheetId="4">#REF!</definedName>
    <definedName name="수보누계기타생존">#REF!</definedName>
    <definedName name="수보누계기타초년" localSheetId="4">#REF!,#REF!,#REF!,#REF!,#REF!,#REF!,#REF!</definedName>
    <definedName name="수보누계기타초년">#REF!,#REF!,#REF!,#REF!,#REF!,#REF!,#REF!</definedName>
    <definedName name="수보누계기타초회" localSheetId="4">#REF!,#REF!,#REF!,#REF!,#REF!,#REF!</definedName>
    <definedName name="수보누계기타초회">#REF!,#REF!,#REF!,#REF!,#REF!,#REF!</definedName>
    <definedName name="수보누계노후과년" localSheetId="4">#REF!,#REF!</definedName>
    <definedName name="수보누계노후과년">#REF!,#REF!</definedName>
    <definedName name="수보누계노후초년" localSheetId="4">#REF!,#REF!</definedName>
    <definedName name="수보누계노후초년">#REF!,#REF!</definedName>
    <definedName name="수보누계노후초회" localSheetId="4">#REF!,#REF!</definedName>
    <definedName name="수보누계노후초회">#REF!,#REF!</definedName>
    <definedName name="수보누계단체" localSheetId="4">#REF!</definedName>
    <definedName name="수보누계단체">#REF!</definedName>
    <definedName name="수보누계단체보장성" localSheetId="4">#REF!</definedName>
    <definedName name="수보누계단체보장성">#REF!</definedName>
    <definedName name="수보누계단체저축" localSheetId="4">#REF!</definedName>
    <definedName name="수보누계단체저축">#REF!</definedName>
    <definedName name="수보누계생사혼합">#REF!</definedName>
    <definedName name="수보누계순수보장">#REF!</definedName>
    <definedName name="수보누계일반연금">#REF!</definedName>
    <definedName name="수보누계종퇴">#REF!</definedName>
    <definedName name="수보누계특별계정">#REF!</definedName>
    <definedName name="수원정자">#REF!</definedName>
    <definedName name="수정1" localSheetId="4" hidden="1">{#N/A,#N/A,FALSE,"ALM-ASISC"}</definedName>
    <definedName name="수정1" hidden="1">{#N/A,#N/A,FALSE,"ALM-ASISC"}</definedName>
    <definedName name="수정2" localSheetId="4" hidden="1">{#N/A,#N/A,FALSE,"ALM-ASISC"}</definedName>
    <definedName name="수정2" hidden="1">{#N/A,#N/A,FALSE,"ALM-ASISC"}</definedName>
    <definedName name="수정3" localSheetId="4" hidden="1">{#N/A,#N/A,FALSE,"ALM-ASISC"}</definedName>
    <definedName name="수정3" hidden="1">{#N/A,#N/A,FALSE,"ALM-ASISC"}</definedName>
    <definedName name="수정4" localSheetId="4" hidden="1">{#N/A,#N/A,FALSE,"ALM-ASISC"}</definedName>
    <definedName name="수정4" hidden="1">{#N/A,#N/A,FALSE,"ALM-ASISC"}</definedName>
    <definedName name="수정5" localSheetId="4" hidden="1">{#N/A,#N/A,FALSE,"ALM-ASISC"}</definedName>
    <definedName name="수정5" hidden="1">{#N/A,#N/A,FALSE,"ALM-ASISC"}</definedName>
    <definedName name="수정6" localSheetId="4" hidden="1">{#N/A,#N/A,FALSE,"ALM-ASISC"}</definedName>
    <definedName name="수정6" hidden="1">{#N/A,#N/A,FALSE,"ALM-ASISC"}</definedName>
    <definedName name="수출실적" localSheetId="4" hidden="1">{"'Sheet1'!$A$1:$H$36"}</definedName>
    <definedName name="수출실적" hidden="1">{"'Sheet1'!$A$1:$H$36"}</definedName>
    <definedName name="스마트디지털">#REF!</definedName>
    <definedName name="스페인세율">'[8]1. Summary'!$F$84</definedName>
    <definedName name="스포츠" localSheetId="4">#REF!</definedName>
    <definedName name="스포츠">#REF!</definedName>
    <definedName name="시스템관리요율" localSheetId="4">#REF!</definedName>
    <definedName name="시스템관리요율">#REF!</definedName>
    <definedName name="시시시" localSheetId="4">#REF!</definedName>
    <definedName name="시시시">#REF!</definedName>
    <definedName name="시월">#REF!</definedName>
    <definedName name="시트선택후" localSheetId="4">[0]!BlankMacro1</definedName>
    <definedName name="시트선택후">[0]!BlankMacro1</definedName>
    <definedName name="신규투자율" localSheetId="4">#REF!</definedName>
    <definedName name="신규투자율">#REF!</definedName>
    <definedName name="신규회선" localSheetId="4" hidden="1">{"'Desktop Inventory 현황'!$B$2:$O$35"}</definedName>
    <definedName name="신규회선" hidden="1">{"'Desktop Inventory 현황'!$B$2:$O$35"}</definedName>
    <definedName name="신규회ㅓㄴ" localSheetId="4" hidden="1">{"'Desktop Inventory 현황'!$B$2:$O$35"}</definedName>
    <definedName name="신규회ㅓㄴ" hidden="1">{"'Desktop Inventory 현황'!$B$2:$O$35"}</definedName>
    <definedName name="신선MD20">OFFSET(#REF!,0,0,COUNTIF(#REF!,"&gt;"&amp;0))</definedName>
    <definedName name="신선MD21">OFFSET(#REF!,0,0,COUNTIF(#REF!,"&gt;"&amp;0))</definedName>
    <definedName name="신선식품" localSheetId="4">#REF!</definedName>
    <definedName name="신선식품">#REF!</definedName>
    <definedName name="신선즉차20" localSheetId="4">OFFSET(#REF!,0,0,COUNTIF(#REF!,"&gt;"&amp;0))</definedName>
    <definedName name="신선즉차20">OFFSET(#REF!,0,0,COUNTIF(#REF!,"&gt;"&amp;0))</definedName>
    <definedName name="신선즉차21">OFFSET(#REF!,0,0,COUNTIF(#REF!,"&gt;"&amp;0))</definedName>
    <definedName name="신설변경" localSheetId="4" hidden="1">{#N/A,#N/A,FALSE,"3가";#N/A,#N/A,FALSE,"3나";#N/A,#N/A,FALSE,"3다"}</definedName>
    <definedName name="신설변경" hidden="1">{#N/A,#N/A,FALSE,"3가";#N/A,#N/A,FALSE,"3나";#N/A,#N/A,FALSE,"3다"}</definedName>
    <definedName name="신설통계" localSheetId="4" hidden="1">{#N/A,#N/A,FALSE,"3가";#N/A,#N/A,FALSE,"3나";#N/A,#N/A,FALSE,"3다"}</definedName>
    <definedName name="신설통계" hidden="1">{#N/A,#N/A,FALSE,"3가";#N/A,#N/A,FALSE,"3나";#N/A,#N/A,FALSE,"3다"}</definedName>
    <definedName name="실사">#REF!</definedName>
    <definedName name="십이월" localSheetId="4">#REF!</definedName>
    <definedName name="십이월">#REF!</definedName>
    <definedName name="씨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씨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ㅇ" localSheetId="4">#REF!</definedName>
    <definedName name="ㅇ" hidden="1">#REF!</definedName>
    <definedName name="ㅇ0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ㅇ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ㅇ45">#REF!</definedName>
    <definedName name="ㅇㄴㄹ" localSheetId="4">#REF!</definedName>
    <definedName name="ㅇㄴㄹ">#REF!</definedName>
    <definedName name="ㅇ나닐ㄷ" localSheetId="4" hidden="1">{#N/A,#N/A,FALSE,"ALM-ASISC"}</definedName>
    <definedName name="ㅇ나닐ㄷ" hidden="1">{#N/A,#N/A,FALSE,"ALM-ASISC"}</definedName>
    <definedName name="ㅇㄷㄴ" localSheetId="4" hidden="1">{#N/A,#N/A,FALSE,"Aging Summary";#N/A,#N/A,FALSE,"Ratio Analysis";#N/A,#N/A,FALSE,"Test 120 Day Accts";#N/A,#N/A,FALSE,"Tickmarks"}</definedName>
    <definedName name="ㅇㄷㄴ" hidden="1">{#N/A,#N/A,FALSE,"Aging Summary";#N/A,#N/A,FALSE,"Ratio Analysis";#N/A,#N/A,FALSE,"Test 120 Day Accts";#N/A,#N/A,FALSE,"Tickmarks"}</definedName>
    <definedName name="ㅇㄷㄹㄹ" localSheetId="4" hidden="1">{"'Desktop Inventory 현황'!$B$2:$O$35"}</definedName>
    <definedName name="ㅇㄷㄹㄹ" hidden="1">{"'Desktop Inventory 현황'!$B$2:$O$35"}</definedName>
    <definedName name="ㅇㄹㄴㄹ">#REF!</definedName>
    <definedName name="ㅇㄹㅀㅎ" localSheetId="4" hidden="1">{#N/A,#N/A,FALSE,"Aging Summary";#N/A,#N/A,FALSE,"Ratio Analysis";#N/A,#N/A,FALSE,"Test 120 Day Accts";#N/A,#N/A,FALSE,"Tickmarks"}</definedName>
    <definedName name="ㅇㄹㅀㅎ" hidden="1">{#N/A,#N/A,FALSE,"Aging Summary";#N/A,#N/A,FALSE,"Ratio Analysis";#N/A,#N/A,FALSE,"Test 120 Day Accts";#N/A,#N/A,FALSE,"Tickmarks"}</definedName>
    <definedName name="ㅇㄹㅇ" localSheetId="4" hidden="1">{#N/A,#N/A,FALSE,"3가";#N/A,#N/A,FALSE,"3나";#N/A,#N/A,FALSE,"3다"}</definedName>
    <definedName name="ㅇㄹㅇ" hidden="1">{#N/A,#N/A,FALSE,"3가";#N/A,#N/A,FALSE,"3나";#N/A,#N/A,FALSE,"3다"}</definedName>
    <definedName name="ㅇㄹㅇㄴ" localSheetId="4" hidden="1">{#N/A,#N/A,FALSE,"3가";#N/A,#N/A,FALSE,"3나";#N/A,#N/A,FALSE,"3다"}</definedName>
    <definedName name="ㅇㄹㅇㄴ" hidden="1">{#N/A,#N/A,FALSE,"3가";#N/A,#N/A,FALSE,"3나";#N/A,#N/A,FALSE,"3다"}</definedName>
    <definedName name="ㅇㄹㅇㄹㅇ" localSheetId="4" hidden="1">{#N/A,#N/A,FALSE,"정공"}</definedName>
    <definedName name="ㅇㄹㅇㄹㅇ" hidden="1">{#N/A,#N/A,FALSE,"정공"}</definedName>
    <definedName name="ㅇㄹㅈㄷ" localSheetId="4" hidden="1">{#N/A,#N/A,FALSE,"ALM-ASISC"}</definedName>
    <definedName name="ㅇㄹㅈㄷ" hidden="1">{#N/A,#N/A,FALSE,"ALM-ASISC"}</definedName>
    <definedName name="ㅇㄻㄴㅇㄻㄴㅇㄻ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ㅇㄻㄴㅇㄻㄴㅇㄻ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ㅇㄻㄷ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ㅇㄻㄷ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ㅇㄻㅇㄹ" localSheetId="4" hidden="1">{#N/A,#N/A,FALSE,"Aging Summary";#N/A,#N/A,FALSE,"Ratio Analysis";#N/A,#N/A,FALSE,"Test 120 Day Accts";#N/A,#N/A,FALSE,"Tickmarks"}</definedName>
    <definedName name="ㅇㄻㅇㄹ" hidden="1">{#N/A,#N/A,FALSE,"Aging Summary";#N/A,#N/A,FALSE,"Ratio Analysis";#N/A,#N/A,FALSE,"Test 120 Day Accts";#N/A,#N/A,FALSE,"Tickmarks"}</definedName>
    <definedName name="ㅇㅀ" localSheetId="4">[0]!BlankMacro1</definedName>
    <definedName name="ㅇㅀ">[0]!BlankMacro1</definedName>
    <definedName name="ㅇㅀㅇㅁㄹ" localSheetId="4" hidden="1">{#N/A,#N/A,FALSE,"3가";#N/A,#N/A,FALSE,"3나";#N/A,#N/A,FALSE,"3다"}</definedName>
    <definedName name="ㅇㅀㅇㅁㄹ" hidden="1">{#N/A,#N/A,FALSE,"3가";#N/A,#N/A,FALSE,"3나";#N/A,#N/A,FALSE,"3다"}</definedName>
    <definedName name="ㅇㅁㄴㅊ" localSheetId="4" hidden="1">{"'Desktop Inventory 현황'!$B$2:$O$35"}</definedName>
    <definedName name="ㅇㅁㄴㅊ" hidden="1">{"'Desktop Inventory 현황'!$B$2:$O$35"}</definedName>
    <definedName name="ㅇㅁㄻ" localSheetId="4" hidden="1">{#N/A,#N/A,FALSE,"Aging Summary";#N/A,#N/A,FALSE,"Ratio Analysis";#N/A,#N/A,FALSE,"Test 120 Day Accts";#N/A,#N/A,FALSE,"Tickmarks"}</definedName>
    <definedName name="ㅇㅁㄻ" hidden="1">{#N/A,#N/A,FALSE,"Aging Summary";#N/A,#N/A,FALSE,"Ratio Analysis";#N/A,#N/A,FALSE,"Test 120 Day Accts";#N/A,#N/A,FALSE,"Tickmarks"}</definedName>
    <definedName name="ㅇㅁㄻㅇㄴㄹㅇㅁ" localSheetId="4" hidden="1">{#N/A,#N/A,FALSE,"Aging Summary";#N/A,#N/A,FALSE,"Ratio Analysis";#N/A,#N/A,FALSE,"Test 120 Day Accts";#N/A,#N/A,FALSE,"Tickmarks"}</definedName>
    <definedName name="ㅇㅁㄻㅇㄴㄹㅇㅁ" hidden="1">{#N/A,#N/A,FALSE,"Aging Summary";#N/A,#N/A,FALSE,"Ratio Analysis";#N/A,#N/A,FALSE,"Test 120 Day Accts";#N/A,#N/A,FALSE,"Tickmarks"}</definedName>
    <definedName name="ㅇㅁㄻㅇㄹ" localSheetId="4" hidden="1">{#N/A,#N/A,FALSE,"Aging Summary";#N/A,#N/A,FALSE,"Ratio Analysis";#N/A,#N/A,FALSE,"Test 120 Day Accts";#N/A,#N/A,FALSE,"Tickmarks"}</definedName>
    <definedName name="ㅇㅁㄻㅇㄹ" hidden="1">{#N/A,#N/A,FALSE,"Aging Summary";#N/A,#N/A,FALSE,"Ratio Analysis";#N/A,#N/A,FALSE,"Test 120 Day Accts";#N/A,#N/A,FALSE,"Tickmarks"}</definedName>
    <definedName name="ㅇㅇ" localSheetId="4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ㅇㅇ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ㅇㅇㄹㅈㅈ" localSheetId="4" hidden="1">{#N/A,#N/A,FALSE,"ALM-ASISC"}</definedName>
    <definedName name="ㅇㅇㄹㅈㅈ" hidden="1">{#N/A,#N/A,FALSE,"ALM-ASISC"}</definedName>
    <definedName name="ㅇㅇㅇ" localSheetId="4" hidden="1">{#N/A,#N/A,FALSE,"정공"}</definedName>
    <definedName name="ㅇㅇㅇ" hidden="1">{#N/A,#N/A,FALSE,"정공"}</definedName>
    <definedName name="ㅇㅇㅇㅇ">#REF!</definedName>
    <definedName name="ㅇㅇㅇㅇㅇ" localSheetId="4" hidden="1">{"'Sheet1'!$A$1:$H$36"}</definedName>
    <definedName name="ㅇㅇㅇㅇㅇ" hidden="1">{"'Sheet1'!$A$1:$H$36"}</definedName>
    <definedName name="ㅇㅇㅇㅇㅇㅇㅇㅇㅇ" localSheetId="4" hidden="1">{"'Sheet1'!$A$1:$H$36"}</definedName>
    <definedName name="ㅇㅇㅇㅇㅇㅇㅇㅇㅇ" hidden="1">{"'Sheet1'!$A$1:$H$36"}</definedName>
    <definedName name="ㅇㅇㅇㅇㅇㅇㅇㅇㅇㅇㅇㅇㅇ" localSheetId="4" hidden="1">{"'Sheet1'!$A$1:$H$36"}</definedName>
    <definedName name="ㅇㅇㅇㅇㅇㅇㅇㅇㅇㅇㅇㅇㅇ" hidden="1">{"'Sheet1'!$A$1:$H$36"}</definedName>
    <definedName name="ㅇㅇㅇㅇㅇㅇㅇㅇㅇㅇㅇㅇㅇㅇ" localSheetId="4" hidden="1">{"'Sheet1'!$A$1:$H$36"}</definedName>
    <definedName name="ㅇㅇㅇㅇㅇㅇㅇㅇㅇㅇㅇㅇㅇㅇ" hidden="1">{"'Sheet1'!$A$1:$H$36"}</definedName>
    <definedName name="ㅇ아" localSheetId="4" hidden="1">{#N/A,#N/A,FALSE,"3가";#N/A,#N/A,FALSE,"3나";#N/A,#N/A,FALSE,"3다"}</definedName>
    <definedName name="ㅇ아" hidden="1">{#N/A,#N/A,FALSE,"3가";#N/A,#N/A,FALSE,"3나";#N/A,#N/A,FALSE,"3다"}</definedName>
    <definedName name="ㅇㅈ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ㅇㅈ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ㅇㅍㄴ" localSheetId="4" hidden="1">{"'Desktop Inventory 현황'!$B$2:$O$35"}</definedName>
    <definedName name="ㅇㅍㄴ" hidden="1">{"'Desktop Inventory 현황'!$B$2:$O$35"}</definedName>
    <definedName name="ㅇㅎ">#REF!</definedName>
    <definedName name="ㅇ호" localSheetId="4">[0]!BlankMacro1</definedName>
    <definedName name="ㅇ호">[0]!BlankMacro1</definedName>
    <definedName name="아" localSheetId="4" hidden="1">{#N/A,#N/A,FALSE,"ALM-ASISC"}</definedName>
    <definedName name="아" hidden="1">{#N/A,#N/A,FALSE,"ALM-ASISC"}</definedName>
    <definedName name="아니면말고" localSheetId="4" hidden="1">{#N/A,#N/A,FALSE,"정공"}</definedName>
    <definedName name="아니면말고" hidden="1">{#N/A,#N/A,FALSE,"정공"}</definedName>
    <definedName name="아니오" localSheetId="4" hidden="1">{#N/A,#N/A,FALSE,"정공"}</definedName>
    <definedName name="아니오" hidden="1">{#N/A,#N/A,FALSE,"정공"}</definedName>
    <definedName name="아니오오오" localSheetId="4">[0]!BlankMacro1</definedName>
    <definedName name="아니오오오">[0]!BlankMacro1</definedName>
    <definedName name="아라리오" localSheetId="4">[0]!BlankMacro1</definedName>
    <definedName name="아라리오">[0]!BlankMacro1</definedName>
    <definedName name="아리" localSheetId="4">[0]!BlankMacro1</definedName>
    <definedName name="아리">[0]!BlankMacro1</definedName>
    <definedName name="아아아ㅏㅏㅏㅏㅏㅏㅏㅏㅏㅏㅏㅏ" localSheetId="4" hidden="1">{"'Sheet1'!$A$1:$H$36"}</definedName>
    <definedName name="아아아ㅏㅏㅏㅏㅏㅏㅏㅏㅏㅏㅏㅏ" hidden="1">{"'Sheet1'!$A$1:$H$36"}</definedName>
    <definedName name="아파트">#REF!</definedName>
    <definedName name="아ㅓㄹ" localSheetId="4" hidden="1">{#N/A,#N/A,FALSE,"ALM-ASISC"}</definedName>
    <definedName name="아ㅓㄹ" hidden="1">{#N/A,#N/A,FALSE,"ALM-ASISC"}</definedName>
    <definedName name="아ㅓㄹ지" localSheetId="4" hidden="1">{#N/A,#N/A,FALSE,"ALM-ASISC"}</definedName>
    <definedName name="아ㅓㄹ지" hidden="1">{#N/A,#N/A,FALSE,"ALM-ASISC"}</definedName>
    <definedName name="아ㅓㅈ" localSheetId="4" hidden="1">{#N/A,#N/A,FALSE,"ALM-ASISC"}</definedName>
    <definedName name="아ㅓㅈ" hidden="1">{#N/A,#N/A,FALSE,"ALM-ASISC"}</definedName>
    <definedName name="아ㅓㅗㄹ" localSheetId="4" hidden="1">{#N/A,#N/A,FALSE,"ALM-ASISC"}</definedName>
    <definedName name="아ㅓㅗㄹ" hidden="1">{#N/A,#N/A,FALSE,"ALM-ASISC"}</definedName>
    <definedName name="아ㅣㅈ" localSheetId="4" hidden="1">{#N/A,#N/A,FALSE,"ALM-ASISC"}</definedName>
    <definedName name="아ㅣㅈ" hidden="1">{#N/A,#N/A,FALSE,"ALM-ASISC"}</definedName>
    <definedName name="아ㅣㅈㅂ" localSheetId="4" hidden="1">{#N/A,#N/A,FALSE,"ALM-ASISC"}</definedName>
    <definedName name="아ㅣㅈㅂ" hidden="1">{#N/A,#N/A,FALSE,"ALM-ASISC"}</definedName>
    <definedName name="안" localSheetId="4" hidden="1">{#N/A,#N/A,FALSE,"3가";#N/A,#N/A,FALSE,"3나";#N/A,#N/A,FALSE,"3다"}</definedName>
    <definedName name="안" hidden="1">{#N/A,#N/A,FALSE,"3가";#N/A,#N/A,FALSE,"3나";#N/A,#N/A,FALSE,"3다"}</definedName>
    <definedName name="앗서" localSheetId="4" hidden="1">{#N/A,#N/A,FALSE,"정공"}</definedName>
    <definedName name="앗서" hidden="1">{#N/A,#N/A,FALSE,"정공"}</definedName>
    <definedName name="앙" localSheetId="4">[0]!BlankMacro1</definedName>
    <definedName name="앙">[0]!BlankMacro1</definedName>
    <definedName name="야근식대" localSheetId="4">#REF!</definedName>
    <definedName name="야근식대">#REF!</definedName>
    <definedName name="약정분임" localSheetId="4">[0]!BlankMacro1</definedName>
    <definedName name="약정분임">[0]!BlankMacro1</definedName>
    <definedName name="약정이이자율" localSheetId="4">[0]!BlankMacro1</definedName>
    <definedName name="약정이이자율">[0]!BlankMacro1</definedName>
    <definedName name="약정잉자" localSheetId="4" hidden="1">{#N/A,#N/A,FALSE,"정공"}</definedName>
    <definedName name="약정잉자" hidden="1">{#N/A,#N/A,FALSE,"정공"}</definedName>
    <definedName name="양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양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어" localSheetId="4">[0]!BlankMacro1</definedName>
    <definedName name="어">[0]!BlankMacro1</definedName>
    <definedName name="어떡해" localSheetId="4" hidden="1">{"'Sheet1'!$A$1:$H$36"}</definedName>
    <definedName name="어떡해" hidden="1">{"'Sheet1'!$A$1:$H$36"}</definedName>
    <definedName name="얼아ㅓ란ㅇ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얼아ㅓ란ㅇ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업_태">#REF!</definedName>
    <definedName name="업무" localSheetId="4">[0]!BlankMacro1</definedName>
    <definedName name="업무">[0]!BlankMacro1</definedName>
    <definedName name="업무2" localSheetId="4">[0]!BlankMacro1</definedName>
    <definedName name="업무2">[0]!BlankMacro1</definedName>
    <definedName name="업무3" localSheetId="4">[0]!BlankMacro1</definedName>
    <definedName name="업무3">[0]!BlankMacro1</definedName>
    <definedName name="업무유형" localSheetId="4">#REF!</definedName>
    <definedName name="업무유형">#REF!</definedName>
    <definedName name="에이" localSheetId="4">{"일요일";"월요일";"화요일";"수요일";"목요일";"금요일";"토요일"}</definedName>
    <definedName name="에이">{"일요일";"월요일";"화요일";"수요일";"목요일";"금요일";"토요일"}</definedName>
    <definedName name="여행사업" localSheetId="4">#REF!</definedName>
    <definedName name="여행사업">#REF!</definedName>
    <definedName name="연간_T.E.F._추정" localSheetId="4">#REF!</definedName>
    <definedName name="연간_T.E.F._추정">#REF!</definedName>
    <definedName name="연간가격하락율">#REF!</definedName>
    <definedName name="연간장비증가율">#REF!</definedName>
    <definedName name="연구" localSheetId="4" hidden="1">{#N/A,#N/A,FALSE,"3가";#N/A,#N/A,FALSE,"3나";#N/A,#N/A,FALSE,"3다"}</definedName>
    <definedName name="연구" hidden="1">{#N/A,#N/A,FALSE,"3가";#N/A,#N/A,FALSE,"3나";#N/A,#N/A,FALSE,"3다"}</definedName>
    <definedName name="연도_분기">#REF!</definedName>
    <definedName name="연습" localSheetId="4">#REF!</definedName>
    <definedName name="연습">#REF!</definedName>
    <definedName name="연월" localSheetId="4">#REF!</definedName>
    <definedName name="연월">#REF!</definedName>
    <definedName name="연월차조서">#REF!</definedName>
    <definedName name="연주얀" localSheetId="4" hidden="1">{#N/A,#N/A,FALSE,"정공"}</definedName>
    <definedName name="연주얀" hidden="1">{#N/A,#N/A,FALSE,"정공"}</definedName>
    <definedName name="영1팀" localSheetId="4">[0]!BlankMacro1</definedName>
    <definedName name="영1팀">[0]!BlankMacro1</definedName>
    <definedName name="영업" localSheetId="4">#REF!</definedName>
    <definedName name="영업">#REF!</definedName>
    <definedName name="영업그룹">[20]이름정의!$G$86:$G$90</definedName>
    <definedName name="영업비용" localSheetId="4">#REF!</definedName>
    <definedName name="영업비용">#REF!</definedName>
    <definedName name="영업손익" localSheetId="4">#REF!</definedName>
    <definedName name="영업손익">#REF!</definedName>
    <definedName name="영업수익" localSheetId="4">#REF!</definedName>
    <definedName name="영업수익">#REF!</definedName>
    <definedName name="영업외비용" localSheetId="4" hidden="1">{#N/A,#N/A,FALSE,"Aging Summary";#N/A,#N/A,FALSE,"Ratio Analysis";#N/A,#N/A,FALSE,"Test 120 Day Accts";#N/A,#N/A,FALSE,"Tickmarks"}</definedName>
    <definedName name="영업외비용" hidden="1">{#N/A,#N/A,FALSE,"Aging Summary";#N/A,#N/A,FALSE,"Ratio Analysis";#N/A,#N/A,FALSE,"Test 120 Day Accts";#N/A,#N/A,FALSE,"Tickmarks"}</definedName>
    <definedName name="영업외손익">#REF!</definedName>
    <definedName name="영역확장" localSheetId="4">[14]D.Board!#REF!</definedName>
    <definedName name="영역확장">[14]D.Board!#REF!</definedName>
    <definedName name="예" localSheetId="4">[0]!BlankMacro1</definedName>
    <definedName name="예">[0]!BlankMacro1</definedName>
    <definedName name="예산" localSheetId="4">#REF!</definedName>
    <definedName name="예산">#REF!</definedName>
    <definedName name="예수" localSheetId="4" hidden="1">{#N/A,#N/A,FALSE,"Aging Summary";#N/A,#N/A,FALSE,"Ratio Analysis";#N/A,#N/A,FALSE,"Test 120 Day Accts";#N/A,#N/A,FALSE,"Tickmarks"}</definedName>
    <definedName name="예수" hidden="1">{#N/A,#N/A,FALSE,"Aging Summary";#N/A,#N/A,FALSE,"Ratio Analysis";#N/A,#N/A,FALSE,"Test 120 Day Accts";#N/A,#N/A,FALSE,"Tickmarks"}</definedName>
    <definedName name="예수금1" localSheetId="4" hidden="1">{#N/A,#N/A,FALSE,"Aging Summary";#N/A,#N/A,FALSE,"Ratio Analysis";#N/A,#N/A,FALSE,"Test 120 Day Accts";#N/A,#N/A,FALSE,"Tickmarks"}</definedName>
    <definedName name="예수금1" hidden="1">{#N/A,#N/A,FALSE,"Aging Summary";#N/A,#N/A,FALSE,"Ratio Analysis";#N/A,#N/A,FALSE,"Test 120 Day Accts";#N/A,#N/A,FALSE,"Tickmarks"}</definedName>
    <definedName name="오성협" localSheetId="4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오토케어" localSheetId="4">#N/A</definedName>
    <definedName name="오토케어">[0]!오토케어</definedName>
    <definedName name="완성상가" localSheetId="4">#REF!</definedName>
    <definedName name="완성상가">#REF!</definedName>
    <definedName name="완성주택" localSheetId="4">#REF!</definedName>
    <definedName name="완성주택">#REF!</definedName>
    <definedName name="왜이러냐" localSheetId="4" hidden="1">{"'Sheet1'!$A$1:$H$36"}</definedName>
    <definedName name="왜이러냐" hidden="1">{"'Sheet1'!$A$1:$H$36"}</definedName>
    <definedName name="외상매입금">#REF!</definedName>
    <definedName name="외화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외화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외화평가명세">#REF!</definedName>
    <definedName name="외화환산" localSheetId="4" hidden="1">{#N/A,#N/A,FALSE,"Aging Summary";#N/A,#N/A,FALSE,"Ratio Analysis";#N/A,#N/A,FALSE,"Test 120 Day Accts";#N/A,#N/A,FALSE,"Tickmarks"}</definedName>
    <definedName name="외화환산" hidden="1">{#N/A,#N/A,FALSE,"Aging Summary";#N/A,#N/A,FALSE,"Ratio Analysis";#N/A,#N/A,FALSE,"Test 120 Day Accts";#N/A,#N/A,FALSE,"Tickmarks"}</definedName>
    <definedName name="외환산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외환산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외환산조서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외환산조서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요금DATA">#REF!</definedName>
    <definedName name="요약" localSheetId="4" hidden="1">{#N/A,#N/A,FALSE,"정공"}</definedName>
    <definedName name="요약" hidden="1">{#N/A,#N/A,FALSE,"정공"}</definedName>
    <definedName name="요약3" localSheetId="4" hidden="1">{#N/A,#N/A,FALSE,"정공"}</definedName>
    <definedName name="요약3" hidden="1">{#N/A,#N/A,FALSE,"정공"}</definedName>
    <definedName name="요율">#REF!</definedName>
    <definedName name="요청AMSlist" localSheetId="4">#REF!</definedName>
    <definedName name="요청AMSlist">#REF!</definedName>
    <definedName name="우편번호" localSheetId="4">#REF!</definedName>
    <definedName name="우편번호">#REF!</definedName>
    <definedName name="운영" localSheetId="4" hidden="1">{"'Desktop Inventory 현황'!$B$2:$O$35"}</definedName>
    <definedName name="운영" hidden="1">{"'Desktop Inventory 현황'!$B$2:$O$35"}</definedName>
    <definedName name="운영인건비">#REF!</definedName>
    <definedName name="원가" localSheetId="4" hidden="1">{#N/A,#N/A,FALSE,"채권채무";#N/A,#N/A,FALSE,"control sheet"}</definedName>
    <definedName name="원가" hidden="1">{#N/A,#N/A,FALSE,"채권채무";#N/A,#N/A,FALSE,"control sheet"}</definedName>
    <definedName name="원가개선" localSheetId="4">[0]!BlankMacro1</definedName>
    <definedName name="원가개선">[0]!BlankMacro1</definedName>
    <definedName name="원가관리라" localSheetId="4" hidden="1">{#N/A,#N/A,FALSE,"정공"}</definedName>
    <definedName name="원가관리라" hidden="1">{#N/A,#N/A,FALSE,"정공"}</definedName>
    <definedName name="원가적용" localSheetId="4" hidden="1">{#N/A,#N/A,FALSE,"정공"}</definedName>
    <definedName name="원가적용" hidden="1">{#N/A,#N/A,FALSE,"정공"}</definedName>
    <definedName name="원가환율">#REF!</definedName>
    <definedName name="원본2" localSheetId="4" hidden="1">#REF!</definedName>
    <definedName name="원본2" hidden="1">#REF!</definedName>
    <definedName name="원시" localSheetId="4">#REF!</definedName>
    <definedName name="원시">#REF!</definedName>
    <definedName name="원천납부8" localSheetId="4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>#REF!</definedName>
    <definedName name="월_판매" localSheetId="4">#REF!</definedName>
    <definedName name="월_판매">#REF!</definedName>
    <definedName name="월별pv" localSheetId="4">#REF!</definedName>
    <definedName name="월별pv">#REF!</definedName>
    <definedName name="월별uv">#REF!</definedName>
    <definedName name="월별visit">#REF!</definedName>
    <definedName name="월별매입부대비용">#REF!</definedName>
    <definedName name="월별입고">#REF!</definedName>
    <definedName name="월봉">#REF!</definedName>
    <definedName name="월봉계약">#REF!</definedName>
    <definedName name="월요금">#REF!</definedName>
    <definedName name="유가증권" localSheetId="4" hidden="1">{#N/A,#N/A,FALSE,"Aging Summary";#N/A,#N/A,FALSE,"Ratio Analysis";#N/A,#N/A,FALSE,"Test 120 Day Accts";#N/A,#N/A,FALSE,"Tickmarks"}</definedName>
    <definedName name="유가증권" hidden="1">{#N/A,#N/A,FALSE,"Aging Summary";#N/A,#N/A,FALSE,"Ratio Analysis";#N/A,#N/A,FALSE,"Test 120 Day Accts";#N/A,#N/A,FALSE,"Tickmarks"}</definedName>
    <definedName name="유가증권평가test" localSheetId="4" hidden="1">{#N/A,#N/A,FALSE,"Aging Summary";#N/A,#N/A,FALSE,"Ratio Analysis";#N/A,#N/A,FALSE,"Test 120 Day Accts";#N/A,#N/A,FALSE,"Tickmarks"}</definedName>
    <definedName name="유가증권평가test" hidden="1">{#N/A,#N/A,FALSE,"Aging Summary";#N/A,#N/A,FALSE,"Ratio Analysis";#N/A,#N/A,FALSE,"Test 120 Day Accts";#N/A,#N/A,FALSE,"Tickmarks"}</definedName>
    <definedName name="유니텔">#REF!</definedName>
    <definedName name="유니텔1" localSheetId="4">#REF!</definedName>
    <definedName name="유니텔1">#REF!</definedName>
    <definedName name="유니트" localSheetId="4" hidden="1">{#N/A,#N/A,FALSE,"3가";#N/A,#N/A,FALSE,"3나";#N/A,#N/A,FALSE,"3다"}</definedName>
    <definedName name="유니트" hidden="1">{#N/A,#N/A,FALSE,"3가";#N/A,#N/A,FALSE,"3나";#N/A,#N/A,FALSE,"3다"}</definedName>
    <definedName name="유닛">[20]이름정의!$H$86:$H$95</definedName>
    <definedName name="유형무형자산평균" localSheetId="4">#REF!</definedName>
    <definedName name="유형무형자산평균">#REF!</definedName>
    <definedName name="유형무형투자자산" localSheetId="4">#REF!</definedName>
    <definedName name="유형무형투자자산">#REF!</definedName>
    <definedName name="유형자산" localSheetId="4" hidden="1">{#N/A,#N/A,FALSE,"Aging Summary";#N/A,#N/A,FALSE,"Ratio Analysis";#N/A,#N/A,FALSE,"Test 120 Day Accts";#N/A,#N/A,FALSE,"Tickmarks"}</definedName>
    <definedName name="유형자산" hidden="1">{#N/A,#N/A,FALSE,"Aging Summary";#N/A,#N/A,FALSE,"Ratio Analysis";#N/A,#N/A,FALSE,"Test 120 Day Accts";#N/A,#N/A,FALSE,"Tickmarks"}</definedName>
    <definedName name="유형자산tot" localSheetId="4" hidden="1">{#N/A,#N/A,FALSE,"Aging Summary";#N/A,#N/A,FALSE,"Ratio Analysis";#N/A,#N/A,FALSE,"Test 120 Day Accts";#N/A,#N/A,FALSE,"Tickmarks"}</definedName>
    <definedName name="유형자산tot" hidden="1">{#N/A,#N/A,FALSE,"Aging Summary";#N/A,#N/A,FALSE,"Ratio Analysis";#N/A,#N/A,FALSE,"Test 120 Day Accts";#N/A,#N/A,FALSE,"Tickmarks"}</definedName>
    <definedName name="유휴">OFFSET(#REF!,0,0,COUNTA(#REF!)-1,COUNTA(#REF!)-1)</definedName>
    <definedName name="의류" localSheetId="4">#REF!</definedName>
    <definedName name="의류">#REF!</definedName>
    <definedName name="이름1" localSheetId="4">#REF!</definedName>
    <definedName name="이름1">#REF!</definedName>
    <definedName name="이름충돌" localSheetId="4">[0]!BlankMacro1</definedName>
    <definedName name="이름충돌">[0]!BlankMacro1</definedName>
    <definedName name="이월" localSheetId="4">#REF!</definedName>
    <definedName name="이월">#REF!</definedName>
    <definedName name="이익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익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이자율">#REF!</definedName>
    <definedName name="이자율별이자" localSheetId="4" hidden="1">{#N/A,#N/A,FALSE,"Aging Summary";#N/A,#N/A,FALSE,"Ratio Analysis";#N/A,#N/A,FALSE,"Test 120 Day Accts";#N/A,#N/A,FALSE,"Tickmarks"}</definedName>
    <definedName name="이자율별이자" hidden="1">{#N/A,#N/A,FALSE,"Aging Summary";#N/A,#N/A,FALSE,"Ratio Analysis";#N/A,#N/A,FALSE,"Test 120 Day Accts";#N/A,#N/A,FALSE,"Tickmarks"}</definedName>
    <definedName name="이종범">#REF!</definedName>
    <definedName name="이지비용" localSheetId="4">#REF!</definedName>
    <definedName name="이지비용">#REF!</definedName>
    <definedName name="이혜영ㅇ" localSheetId="4">#REF!</definedName>
    <definedName name="이혜영ㅇ">#REF!</definedName>
    <definedName name="익우러" localSheetId="4" hidden="1">{"'Desktop Inventory 현황'!$B$2:$O$35"}</definedName>
    <definedName name="익우러" hidden="1">{"'Desktop Inventory 현황'!$B$2:$O$35"}</definedName>
    <definedName name="인">#REF!</definedName>
    <definedName name="인건비_Rate_NW">#REF!</definedName>
    <definedName name="인건비상승율">#REF!</definedName>
    <definedName name="인력Master_Advanced">#REF!</definedName>
    <definedName name="인사1">#REF!</definedName>
    <definedName name="인쇄매체집행율">#REF!</definedName>
    <definedName name="인쇄제목">#REF!</definedName>
    <definedName name="인원">#REF!</definedName>
    <definedName name="인원수">#REF!</definedName>
    <definedName name="인정" localSheetId="4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인정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인정이자율2">#REF!</definedName>
    <definedName name="일반퇴충" localSheetId="4">#REF!</definedName>
    <definedName name="일반퇴충">#REF!</definedName>
    <definedName name="일반현황__2_" localSheetId="4">#REF!</definedName>
    <definedName name="일반현황__2_">#REF!</definedName>
    <definedName name="일월">#REF!</definedName>
    <definedName name="일월퇴">#REF!</definedName>
    <definedName name="일이삼사" localSheetId="4" hidden="1">{#N/A,#N/A,FALSE,"Aging Summary";#N/A,#N/A,FALSE,"Ratio Analysis";#N/A,#N/A,FALSE,"Test 120 Day Accts";#N/A,#N/A,FALSE,"Tickmarks"}</definedName>
    <definedName name="일이삼사" hidden="1">{#N/A,#N/A,FALSE,"Aging Summary";#N/A,#N/A,FALSE,"Ratio Analysis";#N/A,#N/A,FALSE,"Test 120 Day Accts";#N/A,#N/A,FALSE,"Tickmarks"}</definedName>
    <definedName name="일주일" localSheetId="4">{"일요일","월요일","화요일","수요일","목요일","금요일","토요일"}</definedName>
    <definedName name="일주일">{"일요일","월요일","화요일","수요일","목요일","금요일","토요일"}</definedName>
    <definedName name="임동원" localSheetId="4" hidden="1">{#N/A,#N/A,FALSE,"정공"}</definedName>
    <definedName name="임동원" hidden="1">{#N/A,#N/A,FALSE,"정공"}</definedName>
    <definedName name="입금">#REF!</definedName>
    <definedName name="잊" localSheetId="4" hidden="1">{#N/A,#N/A,FALSE,"ALM-ASISC"}</definedName>
    <definedName name="잊" hidden="1">{#N/A,#N/A,FALSE,"ALM-ASISC"}</definedName>
    <definedName name="ㅈ" localSheetId="4" hidden="1">{#N/A,#N/A,FALSE,"Aging Summary";#N/A,#N/A,FALSE,"Ratio Analysis";#N/A,#N/A,FALSE,"Test 120 Day Accts";#N/A,#N/A,FALSE,"Tickmarks"}</definedName>
    <definedName name="ㅈ" hidden="1">{#N/A,#N/A,FALSE,"Aging Summary";#N/A,#N/A,FALSE,"Ratio Analysis";#N/A,#N/A,FALSE,"Test 120 Day Accts";#N/A,#N/A,FALSE,"Tickmarks"}</definedName>
    <definedName name="ㅈㄴ">#REF!</definedName>
    <definedName name="ㅈㄷㄱㄱ" localSheetId="4" hidden="1">{#N/A,#N/A,FALSE,"Aging Summary";#N/A,#N/A,FALSE,"Ratio Analysis";#N/A,#N/A,FALSE,"Test 120 Day Accts";#N/A,#N/A,FALSE,"Tickmarks"}</definedName>
    <definedName name="ㅈㄷㄱㄱ" hidden="1">{#N/A,#N/A,FALSE,"Aging Summary";#N/A,#N/A,FALSE,"Ratio Analysis";#N/A,#N/A,FALSE,"Test 120 Day Accts";#N/A,#N/A,FALSE,"Tickmarks"}</definedName>
    <definedName name="ㅈㄷㄷㄷㅈ" localSheetId="4" hidden="1">{"'Desktop Inventory 현황'!$B$2:$O$35"}</definedName>
    <definedName name="ㅈㄷㄷㄷㅈ" hidden="1">{"'Desktop Inventory 현황'!$B$2:$O$35"}</definedName>
    <definedName name="ㅈ뎌ㅑㄱ소ㅕㅐ쇄ㅑㅗ" localSheetId="4">{"일요일";"월요일";"화요일";"수요일";"목요일";"금요일";"토요일"}</definedName>
    <definedName name="ㅈ뎌ㅑㄱ소ㅕㅐ쇄ㅑㅗ">{"일요일";"월요일";"화요일";"수요일";"목요일";"금요일";"토요일"}</definedName>
    <definedName name="ㅈㅂ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ㅈㅂ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ㅈㅂㄷㅈㅂㄷ" localSheetId="4" hidden="1">{#N/A,#N/A,FALSE,"ALM-ASISC"}</definedName>
    <definedName name="ㅈㅂㄷㅈㅂㄷ" hidden="1">{#N/A,#N/A,FALSE,"ALM-ASISC"}</definedName>
    <definedName name="ㅈㅈㅈ" localSheetId="4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ㅈㅈㅈ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ㅈㅈㅈㅈ" localSheetId="4" hidden="1">{"'Sheet1'!$A$1:$H$36"}</definedName>
    <definedName name="ㅈㅈㅈㅈ" hidden="1">{"'Sheet1'!$A$1:$H$36"}</definedName>
    <definedName name="자" localSheetId="4" hidden="1">{#N/A,#N/A,FALSE,"3가";#N/A,#N/A,FALSE,"3나";#N/A,#N/A,FALSE,"3다"}</definedName>
    <definedName name="자" hidden="1">{#N/A,#N/A,FALSE,"3가";#N/A,#N/A,FALSE,"3나";#N/A,#N/A,FALSE,"3다"}</definedName>
    <definedName name="자금계산" localSheetId="4">{"일요일";"월요일";"화요일";"수요일";"목요일";"금요일";"토요일"}</definedName>
    <definedName name="자금계산">{"일요일";"월요일";"화요일";"수요일";"목요일";"금요일";"토요일"}</definedName>
    <definedName name="자금계획서">#REF!</definedName>
    <definedName name="자금운용" localSheetId="4">#REF!</definedName>
    <definedName name="자금운용">#REF!</definedName>
    <definedName name="자금원천">#REF!</definedName>
    <definedName name="자금집행실적" localSheetId="4" hidden="1">{"'Sheet1'!$A$1:$H$36"}</definedName>
    <definedName name="자금집행실적" hidden="1">{"'Sheet1'!$A$1:$H$36"}</definedName>
    <definedName name="자기자본평균">#REF!</definedName>
    <definedName name="자동차공구">#REF!</definedName>
    <definedName name="자료">#REF!</definedName>
    <definedName name="자본" localSheetId="4" hidden="1">{#N/A,#N/A,FALSE,"Aging Summary";#N/A,#N/A,FALSE,"Ratio Analysis";#N/A,#N/A,FALSE,"Test 120 Day Accts";#N/A,#N/A,FALSE,"Tickmarks"}</definedName>
    <definedName name="자본" hidden="1">{#N/A,#N/A,FALSE,"Aging Summary";#N/A,#N/A,FALSE,"Ratio Analysis";#N/A,#N/A,FALSE,"Test 120 Day Accts";#N/A,#N/A,FALSE,"Tickmarks"}</definedName>
    <definedName name="자본금" localSheetId="4" hidden="1">{#N/A,#N/A,FALSE,"Aging Summary";#N/A,#N/A,FALSE,"Ratio Analysis";#N/A,#N/A,FALSE,"Test 120 Day Accts";#N/A,#N/A,FALSE,"Tickmarks"}</definedName>
    <definedName name="자본금" hidden="1">{#N/A,#N/A,FALSE,"Aging Summary";#N/A,#N/A,FALSE,"Ratio Analysis";#N/A,#N/A,FALSE,"Test 120 Day Accts";#N/A,#N/A,FALSE,"Tickmarks"}</definedName>
    <definedName name="자본방" localSheetId="4" hidden="1">{#N/A,#N/A,FALSE,"Aging Summary";#N/A,#N/A,FALSE,"Ratio Analysis";#N/A,#N/A,FALSE,"Test 120 Day Accts";#N/A,#N/A,FALSE,"Tickmarks"}</definedName>
    <definedName name="자본방" hidden="1">{#N/A,#N/A,FALSE,"Aging Summary";#N/A,#N/A,FALSE,"Ratio Analysis";#N/A,#N/A,FALSE,"Test 120 Day Accts";#N/A,#N/A,FALSE,"Tickmarks"}</definedName>
    <definedName name="자본조정명세서" localSheetId="4" hidden="1">{#N/A,#N/A,FALSE,"Aging Summary";#N/A,#N/A,FALSE,"Ratio Analysis";#N/A,#N/A,FALSE,"Test 120 Day Accts";#N/A,#N/A,FALSE,"Tickmarks"}</definedName>
    <definedName name="자본조정명세서" hidden="1">{#N/A,#N/A,FALSE,"Aging Summary";#N/A,#N/A,FALSE,"Ratio Analysis";#N/A,#N/A,FALSE,"Test 120 Day Accts";#N/A,#N/A,FALSE,"Tickmarks"}</definedName>
    <definedName name="자산평균">#REF!</definedName>
    <definedName name="자ㅓㄷ" localSheetId="4" hidden="1">{#N/A,#N/A,FALSE,"ALM-ASISC"}</definedName>
    <definedName name="자ㅓㄷ" hidden="1">{#N/A,#N/A,FALSE,"ALM-ASISC"}</definedName>
    <definedName name="작업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작업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작업용" localSheetId="4">#REF!</definedName>
    <definedName name="작업용">#REF!</definedName>
    <definedName name="잔다니아" localSheetId="4">[0]!BlankMacro1</definedName>
    <definedName name="잔다니아">[0]!BlankMacro1</definedName>
    <definedName name="잔다르크" localSheetId="4" hidden="1">{#N/A,#N/A,FALSE,"정공"}</definedName>
    <definedName name="잔다르크" hidden="1">{#N/A,#N/A,FALSE,"정공"}</definedName>
    <definedName name="잔디구해" localSheetId="4">[0]!BlankMacro1</definedName>
    <definedName name="잔디구해">[0]!BlankMacro1</definedName>
    <definedName name="잔존가율1년" localSheetId="4">#REF!</definedName>
    <definedName name="잔존가율1년">#REF!</definedName>
    <definedName name="잔존가율2년" localSheetId="4">#REF!</definedName>
    <definedName name="잔존가율2년">#REF!</definedName>
    <definedName name="잡이익분석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잡이익분석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잡화" localSheetId="4">#REF!</definedName>
    <definedName name="잡화">#REF!</definedName>
    <definedName name="장부가액" localSheetId="4">#REF!</definedName>
    <definedName name="장부가액">#REF!</definedName>
    <definedName name="장부가액합계" localSheetId="4">#REF!</definedName>
    <definedName name="장부가액합계">#REF!</definedName>
    <definedName name="재고자산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재고자산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재고자산평균">#REF!</definedName>
    <definedName name="재료집계3" localSheetId="4">#REF!</definedName>
    <definedName name="재료집계3">#REF!</definedName>
    <definedName name="재확인" localSheetId="4">#REF!</definedName>
    <definedName name="재확인">#REF!</definedName>
    <definedName name="저장품" localSheetId="4" hidden="1">{#N/A,#N/A,FALSE,"Aging Summary";#N/A,#N/A,FALSE,"Ratio Analysis";#N/A,#N/A,FALSE,"Test 120 Day Accts";#N/A,#N/A,FALSE,"Tickmarks"}</definedName>
    <definedName name="저장품" hidden="1">{#N/A,#N/A,FALSE,"Aging Summary";#N/A,#N/A,FALSE,"Ratio Analysis";#N/A,#N/A,FALSE,"Test 120 Day Accts";#N/A,#N/A,FALSE,"Tickmarks"}</definedName>
    <definedName name="전" localSheetId="4">[0]!BlankMacro1</definedName>
    <definedName name="전">[0]!BlankMacro1</definedName>
    <definedName name="전_화_번_호" localSheetId="4">#REF!</definedName>
    <definedName name="전_화_번_호">#REF!</definedName>
    <definedName name="전2" localSheetId="4" hidden="1">{#N/A,#N/A,FALSE,"정공"}</definedName>
    <definedName name="전2" hidden="1">{#N/A,#N/A,FALSE,"정공"}</definedName>
    <definedName name="전기경상이익">#REF!</definedName>
    <definedName name="전기당기순이익" localSheetId="4">#REF!</definedName>
    <definedName name="전기당기순이익">#REF!</definedName>
    <definedName name="전기말">[16]BS_AR!$D$3</definedName>
    <definedName name="전기순매출액" localSheetId="4">#REF!</definedName>
    <definedName name="전기순매출액">#REF!</definedName>
    <definedName name="전략" localSheetId="4" hidden="1">{#N/A,#N/A,FALSE,"정공"}</definedName>
    <definedName name="전략" hidden="1">{#N/A,#N/A,FALSE,"정공"}</definedName>
    <definedName name="전략2" localSheetId="4" hidden="1">{#N/A,#N/A,FALSE,"정공"}</definedName>
    <definedName name="전략2" hidden="1">{#N/A,#N/A,FALSE,"정공"}</definedName>
    <definedName name="전략투" localSheetId="4" hidden="1">{#N/A,#N/A,FALSE,"정공"}</definedName>
    <definedName name="전략투" hidden="1">{#N/A,#N/A,FALSE,"정공"}</definedName>
    <definedName name="전산장비" localSheetId="4" hidden="1">{"'Sheet1'!$A$1:$H$36"}</definedName>
    <definedName name="전산장비" hidden="1">{"'Sheet1'!$A$1:$H$36"}</definedName>
    <definedName name="전입액">#REF!</definedName>
    <definedName name="전장">#REF!</definedName>
    <definedName name="전제">#REF!</definedName>
    <definedName name="전준우">#REF!</definedName>
    <definedName name="전체2">#REF!</definedName>
    <definedName name="전체4장">#REF!</definedName>
    <definedName name="전체인원">#REF!</definedName>
    <definedName name="전체조직3" localSheetId="4">[0]!BlankMacro1</definedName>
    <definedName name="전체조직3">[0]!BlankMacro1</definedName>
    <definedName name="전화번호" localSheetId="4">#REF!</definedName>
    <definedName name="전화번호">#REF!</definedName>
    <definedName name="절감" localSheetId="4">[0]!BlankMacro1</definedName>
    <definedName name="절감">[0]!BlankMacro1</definedName>
    <definedName name="절삭" localSheetId="4">#REF!</definedName>
    <definedName name="절삭">#REF!</definedName>
    <definedName name="점검" localSheetId="4">#REF!</definedName>
    <definedName name="점검">#REF!</definedName>
    <definedName name="접대비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접대비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정" localSheetId="4" hidden="1">{#N/A,#N/A,FALSE,"ALM-ASISC"}</definedName>
    <definedName name="정" hidden="1">{#N/A,#N/A,FALSE,"ALM-ASISC"}</definedName>
    <definedName name="정규직비용">#REF!</definedName>
    <definedName name="정기작업" localSheetId="4">#REF!</definedName>
    <definedName name="정기작업">#REF!</definedName>
    <definedName name="정산" localSheetId="4">#REF!</definedName>
    <definedName name="정산">#REF!</definedName>
    <definedName name="정상가격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정상가격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정상가격2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정상가격2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정승희대리제출분" localSheetId="4" hidden="1">{"'Desktop Inventory 현황'!$B$2:$O$35"}</definedName>
    <definedName name="정승희대리제출분" hidden="1">{"'Desktop Inventory 현황'!$B$2:$O$35"}</definedName>
    <definedName name="정율">#REF!</definedName>
    <definedName name="정율표">#REF!</definedName>
    <definedName name="제목">#REF!</definedName>
    <definedName name="제원">#REF!</definedName>
    <definedName name="제조원가">#REF!</definedName>
    <definedName name="제주추가종합수정안" localSheetId="4" hidden="1">{#N/A,#N/A,FALSE,"3가";#N/A,#N/A,FALSE,"3나";#N/A,#N/A,FALSE,"3다"}</definedName>
    <definedName name="제주추가종합수정안" hidden="1">{#N/A,#N/A,FALSE,"3가";#N/A,#N/A,FALSE,"3나";#N/A,#N/A,FALSE,"3다"}</definedName>
    <definedName name="제품수불">#REF!</definedName>
    <definedName name="제품수불1" localSheetId="4">#REF!</definedName>
    <definedName name="제품수불1">#REF!</definedName>
    <definedName name="제품수불부" localSheetId="4">#REF!</definedName>
    <definedName name="제품수불부">#REF!</definedName>
    <definedName name="조건">#REF!</definedName>
    <definedName name="조별유형" hidden="1">#REF!</definedName>
    <definedName name="조서번호">#REF!</definedName>
    <definedName name="조정시산" localSheetId="4">[0]!BlankMacro1</definedName>
    <definedName name="조정시산">[0]!BlankMacro1</definedName>
    <definedName name="조정표" localSheetId="4" hidden="1">{"'Desktop Inventory 현황'!$B$2:$O$35"}</definedName>
    <definedName name="조정표" hidden="1">{"'Desktop Inventory 현황'!$B$2:$O$35"}</definedName>
    <definedName name="조정후손익" localSheetId="4" hidden="1">{#N/A,#N/A,FALSE,"정공"}</definedName>
    <definedName name="조정후손익" hidden="1">{#N/A,#N/A,FALSE,"정공"}</definedName>
    <definedName name="조직" localSheetId="4">[0]!BlankMacro1</definedName>
    <definedName name="조직">[0]!BlankMacro1</definedName>
    <definedName name="조직1" localSheetId="4" hidden="1">{#N/A,#N/A,FALSE,"정공"}</definedName>
    <definedName name="조직1" hidden="1">{#N/A,#N/A,FALSE,"정공"}</definedName>
    <definedName name="조직3" localSheetId="4" hidden="1">{#N/A,#N/A,FALSE,"정공"}</definedName>
    <definedName name="조직3" hidden="1">{#N/A,#N/A,FALSE,"정공"}</definedName>
    <definedName name="조회" localSheetId="4" hidden="1">{#N/A,#N/A,FALSE,"채권채무";#N/A,#N/A,FALSE,"control sheet"}</definedName>
    <definedName name="조회" hidden="1">{#N/A,#N/A,FALSE,"채권채무";#N/A,#N/A,FALSE,"control sheet"}</definedName>
    <definedName name="조회금액">#REF!</definedName>
    <definedName name="조회서" localSheetId="4" hidden="1">{#N/A,#N/A,FALSE,"채권채무";#N/A,#N/A,FALSE,"control sheet"}</definedName>
    <definedName name="조회서" hidden="1">{#N/A,#N/A,FALSE,"채권채무";#N/A,#N/A,FALSE,"control sheet"}</definedName>
    <definedName name="조회서기준일">#REF!</definedName>
    <definedName name="조회인" localSheetId="4">#REF!</definedName>
    <definedName name="조회인">#REF!</definedName>
    <definedName name="조회일자" localSheetId="4">#REF!</definedName>
    <definedName name="조회일자">#REF!</definedName>
    <definedName name="종_목">#REF!</definedName>
    <definedName name="종합2" localSheetId="4" hidden="1">{#N/A,#N/A,FALSE,"정공"}</definedName>
    <definedName name="종합2" hidden="1">{#N/A,#N/A,FALSE,"정공"}</definedName>
    <definedName name="종합미래2" localSheetId="4" hidden="1">{#N/A,#N/A,FALSE,"정공"}</definedName>
    <definedName name="종합미래2" hidden="1">{#N/A,#N/A,FALSE,"정공"}</definedName>
    <definedName name="종합추이" localSheetId="4">[0]!BlankMacro1</definedName>
    <definedName name="종합추이">[0]!BlankMacro1</definedName>
    <definedName name="주________소" localSheetId="4">#REF!</definedName>
    <definedName name="주________소">#REF!</definedName>
    <definedName name="주부신수익권증서_400" localSheetId="4">#REF!</definedName>
    <definedName name="주부신수익권증서_400">#REF!</definedName>
    <definedName name="주소" localSheetId="4">#REF!</definedName>
    <definedName name="주소">#REF!</definedName>
    <definedName name="주식발행초과금">#REF!</definedName>
    <definedName name="주요" localSheetId="4">[0]!BlankMacro1</definedName>
    <definedName name="주요">[0]!BlankMacro1</definedName>
    <definedName name="주요업무2" localSheetId="4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4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주일" localSheetId="4">{"일요일";"월요일";"화요일";"수요일";"목요일";"금요일";"토요일"}</definedName>
    <definedName name="주일">{"일요일";"월요일";"화요일";"수요일";"목요일";"금요일";"토요일"}</definedName>
    <definedName name="주주" localSheetId="4" hidden="1">{#N/A,#N/A,FALSE,"Aging Summary";#N/A,#N/A,FALSE,"Ratio Analysis";#N/A,#N/A,FALSE,"Test 120 Day Accts";#N/A,#N/A,FALSE,"Tickmarks"}</definedName>
    <definedName name="주주" hidden="1">{#N/A,#N/A,FALSE,"Aging Summary";#N/A,#N/A,FALSE,"Ratio Analysis";#N/A,#N/A,FALSE,"Test 120 Day Accts";#N/A,#N/A,FALSE,"Tickmarks"}</definedName>
    <definedName name="준" localSheetId="4" hidden="1">{#N/A,#N/A,FALSE,"Aging Summary";#N/A,#N/A,FALSE,"Ratio Analysis";#N/A,#N/A,FALSE,"Test 120 Day Accts";#N/A,#N/A,FALSE,"Tickmarks"}</definedName>
    <definedName name="준" hidden="1">{#N/A,#N/A,FALSE,"Aging Summary";#N/A,#N/A,FALSE,"Ratio Analysis";#N/A,#N/A,FALSE,"Test 120 Day Accts";#N/A,#N/A,FALSE,"Tickmarks"}</definedName>
    <definedName name="중간예납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중간예납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중간예납신고납계산서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중간예납신고납계산서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중간예납신고납부계산서" localSheetId="4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중간예납신고납부계산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중계기현황">#REF!</definedName>
    <definedName name="중급" localSheetId="4">#REF!</definedName>
    <definedName name="중급">#REF!</definedName>
    <definedName name="중급기술자" localSheetId="4">#REF!</definedName>
    <definedName name="중급기술자">#REF!</definedName>
    <definedName name="중기" localSheetId="4" hidden="1">{#N/A,#N/A,FALSE,"정공"}</definedName>
    <definedName name="중기" hidden="1">{#N/A,#N/A,FALSE,"정공"}</definedName>
    <definedName name="중기변속기" localSheetId="4">[0]!BlankMacro1</definedName>
    <definedName name="중기변속기">[0]!BlankMacro1</definedName>
    <definedName name="중기예산" localSheetId="4" hidden="1">{#N/A,#N/A,FALSE,"3가";#N/A,#N/A,FALSE,"3나";#N/A,#N/A,FALSE,"3다"}</definedName>
    <definedName name="중기예산" hidden="1">{#N/A,#N/A,FALSE,"3가";#N/A,#N/A,FALSE,"3나";#N/A,#N/A,FALSE,"3다"}</definedName>
    <definedName name="중능">#REF!</definedName>
    <definedName name="중소기업해당여부" localSheetId="4">#REF!</definedName>
    <definedName name="중소기업해당여부">#REF!</definedName>
    <definedName name="중술" localSheetId="4">#REF!</definedName>
    <definedName name="중술">#REF!</definedName>
    <definedName name="쥕x_t">#REF!</definedName>
    <definedName name="즉차20" localSheetId="4">OFFSET(#REF!,0,0,COUNTIF(#REF!,"&gt;"&amp;0))</definedName>
    <definedName name="즉차20">OFFSET(#REF!,0,0,COUNTIF(#REF!,"&gt;"&amp;0))</definedName>
    <definedName name="즉차21">OFFSET(#REF!,0,0,COUNTIF(#REF!,"&gt;"&amp;0))</definedName>
    <definedName name="지급이자A" localSheetId="4" hidden="1">{#N/A,#N/A,FALSE,"Aging Summary";#N/A,#N/A,FALSE,"Ratio Analysis";#N/A,#N/A,FALSE,"Test 120 Day Accts";#N/A,#N/A,FALSE,"Tickmarks"}</definedName>
    <definedName name="지급이자A" hidden="1">{#N/A,#N/A,FALSE,"Aging Summary";#N/A,#N/A,FALSE,"Ratio Analysis";#N/A,#N/A,FALSE,"Test 120 Day Accts";#N/A,#N/A,FALSE,"Tickmarks"}</definedName>
    <definedName name="지더" localSheetId="4" hidden="1">{#N/A,#N/A,FALSE,"ALM-ASISC"}</definedName>
    <definedName name="지더" hidden="1">{#N/A,#N/A,FALSE,"ALM-ASISC"}</definedName>
    <definedName name="지두" localSheetId="4" hidden="1">{#N/A,#N/A,FALSE,"ALM-ASISC"}</definedName>
    <definedName name="지두" hidden="1">{#N/A,#N/A,FALSE,"ALM-ASISC"}</definedName>
    <definedName name="지분법손익">#REF!</definedName>
    <definedName name="지사" localSheetId="4">#REF!</definedName>
    <definedName name="지사">#REF!</definedName>
    <definedName name="직종" localSheetId="4">#REF!</definedName>
    <definedName name="직종">#REF!</definedName>
    <definedName name="진" localSheetId="4" hidden="1">{#N/A,#N/A,FALSE,"3가";#N/A,#N/A,FALSE,"3나";#N/A,#N/A,FALSE,"3다"}</definedName>
    <definedName name="진" hidden="1">{#N/A,#N/A,FALSE,"3가";#N/A,#N/A,FALSE,"3나";#N/A,#N/A,FALSE,"3다"}</definedName>
    <definedName name="진짜시산표">#REF!</definedName>
    <definedName name="집행실적200211" localSheetId="4" hidden="1">{"'Sheet1'!$A$1:$H$36"}</definedName>
    <definedName name="집행실적200211" hidden="1">{"'Sheet1'!$A$1:$H$36"}</definedName>
    <definedName name="ㅊ">#REF!</definedName>
    <definedName name="ㅊㅊ">#REF!</definedName>
    <definedName name="차" localSheetId="4" hidden="1">{#N/A,#N/A,FALSE,"ALM-ASISC"}</definedName>
    <definedName name="차" hidden="1">{#N/A,#N/A,FALSE,"ALM-ASISC"}</definedName>
    <definedName name="차라이" localSheetId="4">[0]!BlankMacro1</definedName>
    <definedName name="차라이">[0]!BlankMacro1</definedName>
    <definedName name="차명고래" localSheetId="4">[0]!BlankMacro1</definedName>
    <definedName name="차명고래">[0]!BlankMacro1</definedName>
    <definedName name="차별화패션" localSheetId="4">#REF!</definedName>
    <definedName name="차별화패션">#REF!</definedName>
    <definedName name="차익거래" localSheetId="4">[0]!BlankMacro1</definedName>
    <definedName name="차익거래">[0]!BlankMacro1</definedName>
    <definedName name="차입금A" localSheetId="4">#REF!</definedName>
    <definedName name="차입금A">#REF!</definedName>
    <definedName name="차트" localSheetId="4" hidden="1">{#N/A,#N/A,FALSE,"정공"}</definedName>
    <definedName name="차트" hidden="1">{#N/A,#N/A,FALSE,"정공"}</definedName>
    <definedName name="참조" localSheetId="4" hidden="1">{"'Desktop Inventory 현황'!$B$2:$O$35"}</definedName>
    <definedName name="참조" hidden="1">{"'Desktop Inventory 현황'!$B$2:$O$35"}</definedName>
    <definedName name="창" localSheetId="4">[0]!BlankMacro1</definedName>
    <definedName name="창">[0]!BlankMacro1</definedName>
    <definedName name="책연1" localSheetId="4">#REF!</definedName>
    <definedName name="책연1">#REF!</definedName>
    <definedName name="책연2" localSheetId="4">#REF!</definedName>
    <definedName name="책연2">#REF!</definedName>
    <definedName name="초급" localSheetId="4">#REF!</definedName>
    <definedName name="초급">#REF!</definedName>
    <definedName name="초능">#REF!</definedName>
    <definedName name="초술">#REF!</definedName>
    <definedName name="총괄" localSheetId="4" hidden="1">{#N/A,#N/A,TRUE,"1호 과표세액";#N/A,#N/A,TRUE,"6호 첨부(익)";#N/A,#N/A,TRUE,"6-3호 퇴충";#N/A,#N/A,TRUE,"PL";#N/A,#N/A,TRUE,"BS";#N/A,#N/A,TRUE,"RE";#N/A,#N/A,TRUE,"표지"}</definedName>
    <definedName name="총괄" hidden="1">{#N/A,#N/A,TRUE,"1호 과표세액";#N/A,#N/A,TRUE,"6호 첨부(익)";#N/A,#N/A,TRUE,"6-3호 퇴충";#N/A,#N/A,TRUE,"PL";#N/A,#N/A,TRUE,"BS";#N/A,#N/A,TRUE,"RE";#N/A,#N/A,TRUE,"표지"}</definedName>
    <definedName name="총괄_신세대" localSheetId="4" hidden="1">{#N/A,#N/A,FALSE,"정공"}</definedName>
    <definedName name="총괄_신세대" hidden="1">{#N/A,#N/A,FALSE,"정공"}</definedName>
    <definedName name="총괄11" localSheetId="4" hidden="1">{#N/A,#N/A,FALSE,"3가";#N/A,#N/A,FALSE,"3나";#N/A,#N/A,FALSE,"3다"}</definedName>
    <definedName name="총괄11" hidden="1">{#N/A,#N/A,FALSE,"3가";#N/A,#N/A,FALSE,"3나";#N/A,#N/A,FALSE,"3다"}</definedName>
    <definedName name="총괄예산규모">#REF!</definedName>
    <definedName name="총괄예산규모2" localSheetId="4">#REF!</definedName>
    <definedName name="총괄예산규모2">#REF!</definedName>
    <definedName name="총괄표" localSheetId="4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총괄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총광고비">#REF!</definedName>
    <definedName name="총금액" localSheetId="4">#REF!</definedName>
    <definedName name="총금액">#REF!</definedName>
    <definedName name="총금액_기타" localSheetId="4">#REF!</definedName>
    <definedName name="총금액_기타">#REF!</definedName>
    <definedName name="총소요비용">#REF!</definedName>
    <definedName name="총액">#REF!</definedName>
    <definedName name="총자산평균">#REF!</definedName>
    <definedName name="최">#N/A</definedName>
    <definedName name="최영" localSheetId="4" hidden="1">{#N/A,#N/A,FALSE,"정공"}</definedName>
    <definedName name="최영" hidden="1">{#N/A,#N/A,FALSE,"정공"}</definedName>
    <definedName name="최재호" localSheetId="4" hidden="1">#REF!</definedName>
    <definedName name="최재호" hidden="1">#REF!</definedName>
    <definedName name="추계" localSheetId="4">#REF!</definedName>
    <definedName name="추계">#REF!</definedName>
    <definedName name="추계합계" localSheetId="4">#REF!</definedName>
    <definedName name="추계합계">#REF!</definedName>
    <definedName name="추공내역서" hidden="1">#REF!</definedName>
    <definedName name="추범">#REF!</definedName>
    <definedName name="추진" localSheetId="4" hidden="1">{#N/A,#N/A,FALSE,"정공"}</definedName>
    <definedName name="추진" hidden="1">{#N/A,#N/A,FALSE,"정공"}</definedName>
    <definedName name="추진전략" localSheetId="4" hidden="1">{#N/A,#N/A,FALSE,"정공"}</definedName>
    <definedName name="추진전략" hidden="1">{#N/A,#N/A,FALSE,"정공"}</definedName>
    <definedName name="춤추는아이" localSheetId="4">[0]!BlankMacro1</definedName>
    <definedName name="춤추는아이">[0]!BlankMacro1</definedName>
    <definedName name="충남신설" localSheetId="4">#REF!</definedName>
    <definedName name="충남신설">#REF!</definedName>
    <definedName name="충남트래픽" localSheetId="4">#REF!</definedName>
    <definedName name="충남트래픽">#REF!</definedName>
    <definedName name="충북신설" localSheetId="4">#REF!</definedName>
    <definedName name="충북신설">#REF!</definedName>
    <definedName name="충북트래픽">#REF!</definedName>
    <definedName name="충전소">#REF!</definedName>
    <definedName name="취득가액">#REF!</definedName>
    <definedName name="칠">#REF!</definedName>
    <definedName name="ㅋ" localSheetId="4" hidden="1">{#N/A,#N/A,FALSE,"Aging Summary";#N/A,#N/A,FALSE,"Ratio Analysis";#N/A,#N/A,FALSE,"Test 120 Day Accts";#N/A,#N/A,FALSE,"Tickmarks"}</definedName>
    <definedName name="ㅋ" hidden="1">{#N/A,#N/A,FALSE,"Aging Summary";#N/A,#N/A,FALSE,"Ratio Analysis";#N/A,#N/A,FALSE,"Test 120 Day Accts";#N/A,#N/A,FALSE,"Tickmarks"}</definedName>
    <definedName name="ㅋㅋ" localSheetId="4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ㅋㅋㅋ" localSheetId="4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ㅋㅋㅋ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카" localSheetId="4" hidden="1">{#N/A,#N/A,FALSE,"ALM-ASISC"}</definedName>
    <definedName name="카" hidden="1">{#N/A,#N/A,FALSE,"ALM-ASISC"}</definedName>
    <definedName name="카포넷">#N/A</definedName>
    <definedName name="콘도비용" localSheetId="4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콘도비용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크리너" localSheetId="4">#N/A</definedName>
    <definedName name="크리너">[0]!크리너</definedName>
    <definedName name="ㅌ" localSheetId="4">#REF!</definedName>
    <definedName name="ㅌ">#REF!</definedName>
    <definedName name="ㅌㄹㅇㄴㄻㅇㄹ" localSheetId="4" hidden="1">{#N/A,#N/A,FALSE,"Aging Summary";#N/A,#N/A,FALSE,"Ratio Analysis";#N/A,#N/A,FALSE,"Test 120 Day Accts";#N/A,#N/A,FALSE,"Tickmarks"}</definedName>
    <definedName name="ㅌㄹㅇㄴㄻㅇㄹ" hidden="1">{#N/A,#N/A,FALSE,"Aging Summary";#N/A,#N/A,FALSE,"Ratio Analysis";#N/A,#N/A,FALSE,"Test 120 Day Accts";#N/A,#N/A,FALSE,"Tickmarks"}</definedName>
    <definedName name="ㅌㅌ">#REF!</definedName>
    <definedName name="타" localSheetId="4" hidden="1">{#N/A,#N/A,FALSE,"ALM-ASISC"}</definedName>
    <definedName name="타" hidden="1">{#N/A,#N/A,FALSE,"ALM-ASISC"}</definedName>
    <definedName name="타본부">#REF!</definedName>
    <definedName name="타타타" localSheetId="4" hidden="1">{"'Sheet1'!$A$1:$H$36"}</definedName>
    <definedName name="타타타" hidden="1">{"'Sheet1'!$A$1:$H$36"}</definedName>
    <definedName name="테이블범위">#REF!</definedName>
    <definedName name="테이프MA요율">#REF!</definedName>
    <definedName name="템플리트모듈1" localSheetId="4">[0]!BlankMacro1</definedName>
    <definedName name="템플리트모듈1">[0]!BlankMacro1</definedName>
    <definedName name="템플리트모듈2" localSheetId="4">[0]!BlankMacro1</definedName>
    <definedName name="템플리트모듈2">[0]!BlankMacro1</definedName>
    <definedName name="템플리트모듈3" localSheetId="4">[0]!BlankMacro1</definedName>
    <definedName name="템플리트모듈3">[0]!BlankMacro1</definedName>
    <definedName name="템플리트모듈4" localSheetId="4">[0]!BlankMacro1</definedName>
    <definedName name="템플리트모듈4">[0]!BlankMacro1</definedName>
    <definedName name="템플리트모듈5" localSheetId="4">[0]!BlankMacro1</definedName>
    <definedName name="템플리트모듈5">[0]!BlankMacro1</definedName>
    <definedName name="템플리트모듈6" localSheetId="4">[0]!BlankMacro1</definedName>
    <definedName name="템플리트모듈6">[0]!BlankMacro1</definedName>
    <definedName name="통" localSheetId="4">BlankMacro1</definedName>
    <definedName name="통">BlankMacro1</definedName>
    <definedName name="통관비" localSheetId="4">#REF!</definedName>
    <definedName name="통관비">#REF!</definedName>
    <definedName name="통화" localSheetId="4">#REF!</definedName>
    <definedName name="통화">#REF!</definedName>
    <definedName name="퇴" localSheetId="4">#REF!</definedName>
    <definedName name="퇴">#REF!</definedName>
    <definedName name="퇴직">#REF!</definedName>
    <definedName name="퇴직금">#REF!</definedName>
    <definedName name="퇴직금추계액">#REF!</definedName>
    <definedName name="퇴직보험료" localSheetId="4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퇴직보험료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퇴직자">#REF!</definedName>
    <definedName name="퇴충" localSheetId="4">#REF!</definedName>
    <definedName name="퇴충">#REF!</definedName>
    <definedName name="퇴충AR" localSheetId="4">#REF!</definedName>
    <definedName name="퇴충AR">#REF!</definedName>
    <definedName name="퇴충명세" localSheetId="4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자구분">#REF!</definedName>
    <definedName name="투자예산" localSheetId="4">#REF!</definedName>
    <definedName name="투자예산">#REF!</definedName>
    <definedName name="특" localSheetId="4">#REF!</definedName>
    <definedName name="특">#REF!</definedName>
    <definedName name="특급">#REF!</definedName>
    <definedName name="특기">#REF!</definedName>
    <definedName name="특별시방서1" localSheetId="4" hidden="1">{#N/A,#N/A,FALSE,"ALM-ASISC"}</definedName>
    <definedName name="특별시방서1" hidden="1">{#N/A,#N/A,FALSE,"ALM-ASISC"}</definedName>
    <definedName name="특술">#REF!</definedName>
    <definedName name="특정현금과예금" localSheetId="4" hidden="1">{#N/A,#N/A,FALSE,"Aging Summary";#N/A,#N/A,FALSE,"Ratio Analysis";#N/A,#N/A,FALSE,"Test 120 Day Accts";#N/A,#N/A,FALSE,"Tickmarks"}</definedName>
    <definedName name="특정현금과예금" hidden="1">{#N/A,#N/A,FALSE,"Aging Summary";#N/A,#N/A,FALSE,"Ratio Analysis";#N/A,#N/A,FALSE,"Test 120 Day Accts";#N/A,#N/A,FALSE,"Tickmarks"}</definedName>
    <definedName name="티컴">#REF!</definedName>
    <definedName name="티컴1" localSheetId="4">#REF!</definedName>
    <definedName name="티컴1">#REF!</definedName>
    <definedName name="티컴2" localSheetId="4">#REF!</definedName>
    <definedName name="티컴2">#REF!</definedName>
    <definedName name="팀별_2" localSheetId="4" hidden="1">{"'Desktop Inventory 현황'!$B$2:$O$35"}</definedName>
    <definedName name="팀별_2" hidden="1">{"'Desktop Inventory 현황'!$B$2:$O$35"}</definedName>
    <definedName name="ㅍ" localSheetId="4">#REF!</definedName>
    <definedName name="ㅍ" hidden="1">{#N/A,#N/A,FALSE,"Aging Summary";#N/A,#N/A,FALSE,"Ratio Analysis";#N/A,#N/A,FALSE,"Test 120 Day Accts";#N/A,#N/A,FALSE,"Tickmarks"}</definedName>
    <definedName name="ㅍㅌㅊ" localSheetId="4">#REF!</definedName>
    <definedName name="ㅍㅌㅊ">#REF!</definedName>
    <definedName name="ㅍㅍㅍ" localSheetId="4">#REF!</definedName>
    <definedName name="ㅍㅍㅍ">#REF!</definedName>
    <definedName name="파" localSheetId="4" hidden="1">{#N/A,#N/A,FALSE,"ALM-ASISC"}</definedName>
    <definedName name="파" hidden="1">{#N/A,#N/A,FALSE,"ALM-ASISC"}</definedName>
    <definedName name="파라이다" localSheetId="4">[0]!BlankMacro1</definedName>
    <definedName name="파라이다">[0]!BlankMacro1</definedName>
    <definedName name="판가1" localSheetId="4">#REF!</definedName>
    <definedName name="판가1">#REF!</definedName>
    <definedName name="판가2" localSheetId="4">#REF!</definedName>
    <definedName name="판가2">#REF!</definedName>
    <definedName name="판가3" localSheetId="4">#REF!</definedName>
    <definedName name="판가3">#REF!</definedName>
    <definedName name="판가4">#REF!</definedName>
    <definedName name="판관비tot" localSheetId="4" hidden="1">{#N/A,#N/A,FALSE,"Aging Summary";#N/A,#N/A,FALSE,"Ratio Analysis";#N/A,#N/A,FALSE,"Test 120 Day Accts";#N/A,#N/A,FALSE,"Tickmarks"}</definedName>
    <definedName name="판관비tot" hidden="1">{#N/A,#N/A,FALSE,"Aging Summary";#N/A,#N/A,FALSE,"Ratio Analysis";#N/A,#N/A,FALSE,"Test 120 Day Accts";#N/A,#N/A,FALSE,"Tickmarks"}</definedName>
    <definedName name="판다다" localSheetId="4">[0]!BlankMacro1</definedName>
    <definedName name="판다다">[0]!BlankMacro1</definedName>
    <definedName name="판도라상자" localSheetId="4" hidden="1">{#N/A,#N/A,FALSE,"정공"}</definedName>
    <definedName name="판도라상자" hidden="1">{#N/A,#N/A,FALSE,"정공"}</definedName>
    <definedName name="팔월">#REF!</definedName>
    <definedName name="패션Unit" localSheetId="4">#REF!</definedName>
    <definedName name="패션Unit">#REF!</definedName>
    <definedName name="평균이자율" localSheetId="4" hidden="1">[21]이자율!#REF!</definedName>
    <definedName name="평균이자율" hidden="1">[21]이자율!#REF!</definedName>
    <definedName name="폴" localSheetId="4">#N/A</definedName>
    <definedName name="폴">[0]!폴</definedName>
    <definedName name="표" localSheetId="4">#REF!</definedName>
    <definedName name="표">#REF!</definedName>
    <definedName name="표3" localSheetId="4">#REF!</definedName>
    <definedName name="표3">#REF!</definedName>
    <definedName name="표종류" localSheetId="4">#REF!</definedName>
    <definedName name="표종류">#REF!</definedName>
    <definedName name="표준단가">#REF!</definedName>
    <definedName name="표준원가">#REF!</definedName>
    <definedName name="표표ㅣ" localSheetId="4" hidden="1">{"'Sheet1'!$A$1:$H$36"}</definedName>
    <definedName name="표표ㅣ" hidden="1">{"'Sheet1'!$A$1:$H$36"}</definedName>
    <definedName name="품" localSheetId="4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품명">#REF!</definedName>
    <definedName name="품목분류표" localSheetId="4">#REF!</definedName>
    <definedName name="품목분류표">#REF!</definedName>
    <definedName name="프" localSheetId="4">#REF!</definedName>
    <definedName name="프">#REF!</definedName>
    <definedName name="프름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프름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ㅎ" localSheetId="4" hidden="1">{#N/A,#N/A,FALSE,"Aging Summary";#N/A,#N/A,FALSE,"Ratio Analysis";#N/A,#N/A,FALSE,"Test 120 Day Accts";#N/A,#N/A,FALSE,"Tickmarks"}</definedName>
    <definedName name="ㅎ" hidden="1">{#N/A,#N/A,FALSE,"Aging Summary";#N/A,#N/A,FALSE,"Ratio Analysis";#N/A,#N/A,FALSE,"Test 120 Day Accts";#N/A,#N/A,FALSE,"Tickmarks"}</definedName>
    <definedName name="ㅎㄴㅇㅎㄹ" localSheetId="4">[0]!BlankMacro1</definedName>
    <definedName name="ㅎㄴㅇㅎㄹ">[0]!BlankMacro1</definedName>
    <definedName name="ㅎㄹ" localSheetId="4">#REF!</definedName>
    <definedName name="ㅎㄹ">#REF!</definedName>
    <definedName name="ㅎㅅㅅ" localSheetId="4">#REF!</definedName>
    <definedName name="ㅎㅅㅅ">#REF!</definedName>
    <definedName name="ㅎㅇㄴ" localSheetId="4">[0]!BlankMacro1</definedName>
    <definedName name="ㅎㅇㄴ">[0]!BlankMacro1</definedName>
    <definedName name="ㅎㅎ" localSheetId="4">#REF!</definedName>
    <definedName name="ㅎㅎ">#REF!</definedName>
    <definedName name="ㅎㅎㅎ" localSheetId="4" hidden="1">{#N/A,#N/A,FALSE,"3가";#N/A,#N/A,FALSE,"3나";#N/A,#N/A,FALSE,"3다"}</definedName>
    <definedName name="ㅎㅎㅎ" hidden="1">{#N/A,#N/A,FALSE,"3가";#N/A,#N/A,FALSE,"3나";#N/A,#N/A,FALSE,"3다"}</definedName>
    <definedName name="ㅎㅎㅎㅎ">#REF!</definedName>
    <definedName name="하" localSheetId="4" hidden="1">{"'Sheet1'!$A$1:$H$36"}</definedName>
    <definedName name="하" hidden="1">{"'Sheet1'!$A$1:$H$36"}</definedName>
    <definedName name="하ㅏㅎ라하하핳" localSheetId="4" hidden="1">{"'Sheet1'!$A$1:$H$36"}</definedName>
    <definedName name="하ㅏㅎ라하하핳" hidden="1">{"'Sheet1'!$A$1:$H$36"}</definedName>
    <definedName name="한" localSheetId="4" hidden="1">{#N/A,#N/A,FALSE,"3가";#N/A,#N/A,FALSE,"3나";#N/A,#N/A,FALSE,"3다"}</definedName>
    <definedName name="한" hidden="1">{#N/A,#N/A,FALSE,"3가";#N/A,#N/A,FALSE,"3나";#N/A,#N/A,FALSE,"3다"}</definedName>
    <definedName name="한번" localSheetId="4">[0]!BlankMacro1</definedName>
    <definedName name="한번">[0]!BlankMacro1</definedName>
    <definedName name="합계잔액시산표_시산표_List" localSheetId="4">#REF!</definedName>
    <definedName name="합계잔액시산표_시산표_List">#REF!</definedName>
    <definedName name="합의" localSheetId="4">#REF!</definedName>
    <definedName name="합의">#REF!</definedName>
    <definedName name="합의내역" localSheetId="4">#REF!</definedName>
    <definedName name="합의내역">#REF!</definedName>
    <definedName name="합합">#REF!</definedName>
    <definedName name="항공생산부문인력" localSheetId="4">[0]!BlankMacro1</definedName>
    <definedName name="항공생산부문인력">[0]!BlankMacro1</definedName>
    <definedName name="해당사항없음" localSheetId="4">#REF!</definedName>
    <definedName name="해당사항없음">#REF!</definedName>
    <definedName name="해당사항없음Unit" localSheetId="4">#REF!</definedName>
    <definedName name="해당사항없음Unit">#REF!</definedName>
    <definedName name="해외쇼핑" localSheetId="4">#REF!</definedName>
    <definedName name="해외쇼핑">#REF!</definedName>
    <definedName name="해외영업1팀">#REF!</definedName>
    <definedName name="해외특수" localSheetId="4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해외특수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해지리스트">#REF!</definedName>
    <definedName name="허순이1" localSheetId="4">#REF!</definedName>
    <definedName name="허순이1">#REF!</definedName>
    <definedName name="허순이2" localSheetId="4">#REF!</definedName>
    <definedName name="허순이2">#REF!</definedName>
    <definedName name="현금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등가물" localSheetId="4" hidden="1">{#N/A,#N/A,FALSE,"Aging Summary";#N/A,#N/A,FALSE,"Ratio Analysis";#N/A,#N/A,FALSE,"Test 120 Day Accts";#N/A,#N/A,FALSE,"Tickmarks"}</definedName>
    <definedName name="현금등가물" hidden="1">{#N/A,#N/A,FALSE,"Aging Summary";#N/A,#N/A,FALSE,"Ratio Analysis";#N/A,#N/A,FALSE,"Test 120 Day Accts";#N/A,#N/A,FALSE,"Tickmarks"}</definedName>
    <definedName name="현금실사표1" localSheetId="4">{"일요일";"월요일";"화요일";"수요일";"목요일";"금요일";"토요일"}</definedName>
    <definedName name="현금실사표1">{"일요일";"월요일";"화요일";"수요일";"목요일";"금요일";"토요일"}</definedName>
    <definedName name="현금정산" localSheetId="4" hidden="1">{#N/A,#N/A,FALSE,"Aging Summary";#N/A,#N/A,FALSE,"Ratio Analysis";#N/A,#N/A,FALSE,"Test 120 Day Accts";#N/A,#N/A,FALSE,"Tickmarks"}</definedName>
    <definedName name="현금정산" hidden="1">{#N/A,#N/A,FALSE,"Aging Summary";#N/A,#N/A,FALSE,"Ratio Analysis";#N/A,#N/A,FALSE,"Test 120 Day Accts";#N/A,#N/A,FALSE,"Tickmarks"}</definedName>
    <definedName name="현금정산료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정산료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정산표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정산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표" localSheetId="4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표" hidden="1">{#N/A,#N/A,FALSE,"수입금 명세서 1";#N/A,#N/A,FALSE,"현장별공사손익현황 2";#N/A,#N/A,FALSE,"수입명세서 3-5";#N/A,#N/A,FALSE,"영업외수익명세서 6-10";#N/A,#N/A,FALSE,"특별이익명세서 11";#N/A,#N/A,FALSE,"고정자산처분명세서 12-13";#N/A,#N/A,FALSE,"공사원가명세서 14";#N/A,#N/A,FALSE,"영업외비용명세서 15-17";#N/A,#N/A,FALSE,"특별손실명세서 18";#N/A,#N/A,FALSE,"채권명세서 19";#N/A,#N/A,FALSE,"관계회사자산명세서 20";#N/A,#N/A,FALSE,"21, 23-24";#N/A,#N/A,FALSE,"감가상각비등명세서 22";#N/A,#N/A,FALSE,"사채명세서 25";#N/A,#N/A,FALSE,"충당금명세서 26"}</definedName>
    <definedName name="현금프름표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금프름표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금흐름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금흐름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금흐름정산표">#N/A</definedName>
    <definedName name="현금흐름표" localSheetId="4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금흐름표" hidden="1">{#N/A,#N/A,FALSE,"선급공사비명세서 1-2";#N/A,#N/A,FALSE,"건설가계정명세서 3";#N/A,#N/A,FALSE,"자본금명세서 4-5";#N/A,#N/A,FALSE,"용역원가명세서 6-7";#N/A,#N/A,FALSE,"상풍매출원가명세서 8";#N/A,#N/A,FALSE,"판매비와일반관리명세서 9-10";#N/A,#N/A,FALSE,"결손처리계산서(안) 11"}</definedName>
    <definedName name="현대" localSheetId="4" hidden="1">{#N/A,#N/A,FALSE,"정공"}</definedName>
    <definedName name="현대" hidden="1">{#N/A,#N/A,FALSE,"정공"}</definedName>
    <definedName name="現代綜合商事經由分">#REF!</definedName>
    <definedName name="현재" localSheetId="4" hidden="1">{"'Sheet1'!$A$1:$H$36"}</definedName>
    <definedName name="현재" hidden="1">{"'Sheet1'!$A$1:$H$36"}</definedName>
    <definedName name="협조전" localSheetId="4" hidden="1">{#N/A,#N/A,FALSE,"정공"}</definedName>
    <definedName name="협조전" hidden="1">{#N/A,#N/A,FALSE,"정공"}</definedName>
    <definedName name="호" localSheetId="4" hidden="1">{"'Desktop Inventory 현황'!$B$2:$O$35"}</definedName>
    <definedName name="호" hidden="1">{"'Desktop Inventory 현황'!$B$2:$O$35"}</definedName>
    <definedName name="호스트IDS" localSheetId="4" hidden="1">{"'Desktop Inventory 현황'!$B$2:$O$35"}</definedName>
    <definedName name="호스트IDS" hidden="1">{"'Desktop Inventory 현황'!$B$2:$O$35"}</definedName>
    <definedName name="호스트마진율">#REF!</definedName>
    <definedName name="홈키드럭" localSheetId="4">#N/A</definedName>
    <definedName name="홈키드럭">[0]!홈키드럭</definedName>
    <definedName name="홎ㅅㄱ도" localSheetId="4" hidden="1">{#N/A,#N/A,FALSE,"ALM-ASISC"}</definedName>
    <definedName name="홎ㅅㄱ도" hidden="1">{#N/A,#N/A,FALSE,"ALM-ASISC"}</definedName>
    <definedName name="화장품Unit" localSheetId="4">#REF!</definedName>
    <definedName name="화장품Unit">#REF!</definedName>
    <definedName name="확인" localSheetId="4">[0]!BlankMacro1</definedName>
    <definedName name="확인">[0]!BlankMacro1</definedName>
    <definedName name="환율" localSheetId="4">#REF!</definedName>
    <definedName name="환율">#REF!</definedName>
    <definedName name="환율상" localSheetId="4">#REF!</definedName>
    <definedName name="환율상">#REF!</definedName>
    <definedName name="환율하" localSheetId="4">#REF!</definedName>
    <definedName name="환율하">#REF!</definedName>
    <definedName name="획">#REF!</definedName>
    <definedName name="ㅏ">#REF!</definedName>
    <definedName name="ㅏㄷ" localSheetId="4" hidden="1">{#N/A,#N/A,FALSE,"ALM-ASISC"}</definedName>
    <definedName name="ㅏㄷ" hidden="1">{#N/A,#N/A,FALSE,"ALM-ASISC"}</definedName>
    <definedName name="ㅏ도">#REF!</definedName>
    <definedName name="ㅏ딪" localSheetId="4" hidden="1">{#N/A,#N/A,FALSE,"ALM-ASISC"}</definedName>
    <definedName name="ㅏ딪" hidden="1">{#N/A,#N/A,FALSE,"ALM-ASISC"}</definedName>
    <definedName name="ㅏㅇ" localSheetId="4" hidden="1">{#N/A,#N/A,FALSE,"ALM-ASISC"}</definedName>
    <definedName name="ㅏㅇ" hidden="1">{#N/A,#N/A,FALSE,"ALM-ASISC"}</definedName>
    <definedName name="ㅏ아">#REF!</definedName>
    <definedName name="ㅏ잊" localSheetId="4" hidden="1">{#N/A,#N/A,FALSE,"ALM-ASISC"}</definedName>
    <definedName name="ㅏ잊" hidden="1">{#N/A,#N/A,FALSE,"ALM-ASISC"}</definedName>
    <definedName name="ㅏ짇" localSheetId="4" hidden="1">{#N/A,#N/A,FALSE,"ALM-ASISC"}</definedName>
    <definedName name="ㅏ짇" hidden="1">{#N/A,#N/A,FALSE,"ALM-ASISC"}</definedName>
    <definedName name="ㅏㅏ" localSheetId="4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  <definedName name="ㅏㅓㅏ">#REF!</definedName>
    <definedName name="ㅏㅣㄴ" localSheetId="4" hidden="1">{#N/A,#N/A,FALSE,"ALM-ASISC"}</definedName>
    <definedName name="ㅏㅣㄴ" hidden="1">{#N/A,#N/A,FALSE,"ALM-ASISC"}</definedName>
    <definedName name="ㅏㅣㄷ" localSheetId="4" hidden="1">{#N/A,#N/A,FALSE,"ALM-ASISC"}</definedName>
    <definedName name="ㅏㅣㄷ" hidden="1">{#N/A,#N/A,FALSE,"ALM-ASISC"}</definedName>
    <definedName name="ㅐ617">Opex!$M$237</definedName>
    <definedName name="ㅐㅐㅐㅐ" localSheetId="4">[0]!BlankMacro1</definedName>
    <definedName name="ㅐㅐㅐㅐ">[0]!BlankMacro1</definedName>
    <definedName name="ㅑ" localSheetId="4" hidden="1">{#N/A,#N/A,FALSE,"Aging Summary";#N/A,#N/A,FALSE,"Ratio Analysis";#N/A,#N/A,FALSE,"Test 120 Day Accts";#N/A,#N/A,FALSE,"Tickmarks"}</definedName>
    <definedName name="ㅑ" hidden="1">{#N/A,#N/A,FALSE,"Aging Summary";#N/A,#N/A,FALSE,"Ratio Analysis";#N/A,#N/A,FALSE,"Test 120 Day Accts";#N/A,#N/A,FALSE,"Tickmarks"}</definedName>
    <definedName name="ㅓ" localSheetId="4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ㅓ아ㅣㄷ" localSheetId="4" hidden="1">{#N/A,#N/A,FALSE,"ALM-ASISC"}</definedName>
    <definedName name="ㅓ아ㅣㄷ" hidden="1">{#N/A,#N/A,FALSE,"ALM-ASISC"}</definedName>
    <definedName name="ㅓㅏㅓ">#REF!</definedName>
    <definedName name="ㅓㅏㅣㅑ" localSheetId="4" hidden="1">{#N/A,#N/A,FALSE,"Aging Summary";#N/A,#N/A,FALSE,"Ratio Analysis";#N/A,#N/A,FALSE,"Test 120 Day Accts";#N/A,#N/A,FALSE,"Tickmarks"}</definedName>
    <definedName name="ㅓㅏㅣㅑ" hidden="1">{#N/A,#N/A,FALSE,"Aging Summary";#N/A,#N/A,FALSE,"Ratio Analysis";#N/A,#N/A,FALSE,"Test 120 Day Accts";#N/A,#N/A,FALSE,"Tickmarks"}</definedName>
    <definedName name="ㅓㅓㅓ">#REF!</definedName>
    <definedName name="ㅓㅗ" localSheetId="4">[0]!BlankMacro1</definedName>
    <definedName name="ㅓㅗ">[0]!BlankMacro1</definedName>
    <definedName name="ㅔㅔㅔㅔ" localSheetId="4">[0]!BlankMacro1</definedName>
    <definedName name="ㅔㅔㅔㅔ">[0]!BlankMacro1</definedName>
    <definedName name="ㅗ" localSheetId="4">#REF!</definedName>
    <definedName name="ㅗ">#REF!</definedName>
    <definedName name="ㅗ60" localSheetId="4">#REF!</definedName>
    <definedName name="ㅗ60">#REF!</definedName>
    <definedName name="ㅗㄷ" localSheetId="4">#REF!</definedName>
    <definedName name="ㅗㄷ">#REF!</definedName>
    <definedName name="ㅗㅎ">#REF!</definedName>
    <definedName name="ㅗㅎㄷ">#REF!</definedName>
    <definedName name="ㅗㅕㅓ" localSheetId="4">[0]!BlankMacro1</definedName>
    <definedName name="ㅗㅕㅓ">[0]!BlankMacro1</definedName>
    <definedName name="ㅗㅗㅗㅗ" localSheetId="4">#REF!</definedName>
    <definedName name="ㅗㅗㅗㅗ">#REF!</definedName>
    <definedName name="ㅛㅗ로" localSheetId="4">#REF!</definedName>
    <definedName name="ㅛㅗ로">#REF!</definedName>
    <definedName name="ㅛㅗㅂ좆" localSheetId="4" hidden="1">#REF!</definedName>
    <definedName name="ㅛㅗㅂ좆" hidden="1">#REF!</definedName>
    <definedName name="ㅛㅛㅛㅛ" localSheetId="4">[0]!BlankMacro1</definedName>
    <definedName name="ㅛㅛㅛㅛ">[0]!BlankMacro1</definedName>
    <definedName name="ㅜ" localSheetId="4">#REF!</definedName>
    <definedName name="ㅜ">#REF!</definedName>
    <definedName name="ㅜ다" localSheetId="4" hidden="1">{#N/A,#N/A,FALSE,"ALM-ASISC"}</definedName>
    <definedName name="ㅜ다" hidden="1">{#N/A,#N/A,FALSE,"ALM-ASISC"}</definedName>
    <definedName name="ㅜㅈ다" localSheetId="4" hidden="1">{#N/A,#N/A,FALSE,"ALM-ASISC"}</definedName>
    <definedName name="ㅜㅈ다" hidden="1">{#N/A,#N/A,FALSE,"ALM-ASISC"}</definedName>
    <definedName name="ㅜ자ㅣㅂ" localSheetId="4" hidden="1">{#N/A,#N/A,FALSE,"ALM-ASISC"}</definedName>
    <definedName name="ㅜ자ㅣㅂ" hidden="1">{#N/A,#N/A,FALSE,"ALM-ASISC"}</definedName>
    <definedName name="ㅜㅗㅜㅛㅎ" localSheetId="4">BlankMacro1</definedName>
    <definedName name="ㅜㅗㅜㅛㅎ">BlankMacro1</definedName>
    <definedName name="ㅠ" localSheetId="4" hidden="1">{#N/A,#N/A,FALSE,"Aging Summary";#N/A,#N/A,FALSE,"Ratio Analysis";#N/A,#N/A,FALSE,"Test 120 Day Accts";#N/A,#N/A,FALSE,"Tickmarks"}</definedName>
    <definedName name="ㅠ" hidden="1">{#N/A,#N/A,FALSE,"Aging Summary";#N/A,#N/A,FALSE,"Ratio Analysis";#N/A,#N/A,FALSE,"Test 120 Day Accts";#N/A,#N/A,FALSE,"Tickmarks"}</definedName>
    <definedName name="ㅠ1560">#REF!</definedName>
    <definedName name="ㅠㄹㅇ" localSheetId="4">#REF!</definedName>
    <definedName name="ㅠㄹㅇ">#REF!</definedName>
    <definedName name="ㅡ" localSheetId="4">{#N/A,#N/A,FALSE,"Aging Summary";#N/A,#N/A,FALSE,"Ratio Analysis";#N/A,#N/A,FALSE,"Test 120 Day Accts";#N/A,#N/A,FALSE,"Tickmarks"}</definedName>
    <definedName name="ㅡ">{#N/A,#N/A,FALSE,"Aging Summary";#N/A,#N/A,FALSE,"Ratio Analysis";#N/A,#N/A,FALSE,"Test 120 Day Accts";#N/A,#N/A,FALSE,"Tickmarks"}</definedName>
    <definedName name="ㅡㅡㅡ" localSheetId="4">[0]!BlankMacro1</definedName>
    <definedName name="ㅡㅡㅡ">[0]!BlankMacro1</definedName>
    <definedName name="ㅣ" localSheetId="4" hidden="1">{#N/A,#N/A,FALSE,"Aging Summary";#N/A,#N/A,FALSE,"Ratio Analysis";#N/A,#N/A,FALSE,"Test 120 Day Accts";#N/A,#N/A,FALSE,"Tickmarks"}</definedName>
    <definedName name="ㅣ" hidden="1">{#N/A,#N/A,FALSE,"Aging Summary";#N/A,#N/A,FALSE,"Ratio Analysis";#N/A,#N/A,FALSE,"Test 120 Day Accts";#N/A,#N/A,FALSE,"Tickmarks"}</definedName>
    <definedName name="ㅣ닺" localSheetId="4" hidden="1">{#N/A,#N/A,FALSE,"ALM-ASISC"}</definedName>
    <definedName name="ㅣ닺" hidden="1">{#N/A,#N/A,FALSE,"ALM-ASISC"}</definedName>
    <definedName name="ㅣㅇ" localSheetId="4" hidden="1">{#N/A,#N/A,FALSE,"ALM-ASISC"}</definedName>
    <definedName name="ㅣㅇ" hidden="1">{#N/A,#N/A,FALSE,"ALM-ASISC"}</definedName>
    <definedName name="ㅣㅈ다" localSheetId="4" hidden="1">{#N/A,#N/A,FALSE,"ALM-ASISC"}</definedName>
    <definedName name="ㅣㅈ다" hidden="1">{#N/A,#N/A,FALSE,"ALM-ASISC"}</definedName>
    <definedName name="ㅣ잗" localSheetId="4" hidden="1">{#N/A,#N/A,FALSE,"ALM-ASISC"}</definedName>
    <definedName name="ㅣ잗" hidden="1">{#N/A,#N/A,FALSE,"ALM-ASISC"}</definedName>
    <definedName name="ㅣ젇" localSheetId="4" hidden="1">{#N/A,#N/A,FALSE,"ALM-ASISC"}</definedName>
    <definedName name="ㅣ젇" hidden="1">{#N/A,#N/A,FALSE,"ALM-ASISC"}</definedName>
    <definedName name="ㅣㅣㅣ">#REF!</definedName>
    <definedName name="ㅣㅣㅣㅣ" localSheetId="4">[0]!BlankMacro1</definedName>
    <definedName name="ㅣㅣㅣㅣ">[0]!BlankMacro1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" i="22" l="1"/>
  <c r="R14" i="22"/>
  <c r="Q14" i="22"/>
  <c r="P14" i="22"/>
  <c r="O14" i="22"/>
  <c r="N14" i="22"/>
  <c r="J26" i="26"/>
  <c r="I26" i="26"/>
  <c r="H26" i="26"/>
  <c r="G26" i="26"/>
  <c r="F26" i="26"/>
  <c r="E26" i="26"/>
  <c r="J25" i="26"/>
  <c r="I25" i="26"/>
  <c r="H25" i="26"/>
  <c r="G25" i="26"/>
  <c r="F25" i="26"/>
  <c r="E25" i="26"/>
  <c r="E24" i="26"/>
  <c r="J23" i="26"/>
  <c r="I23" i="26"/>
  <c r="H23" i="26"/>
  <c r="G23" i="26"/>
  <c r="F23" i="26"/>
  <c r="E23" i="26"/>
  <c r="E27" i="26" s="1"/>
  <c r="D15" i="26"/>
  <c r="J15" i="26" s="1"/>
  <c r="E5" i="26"/>
  <c r="H47" i="26"/>
  <c r="I47" i="26" s="1"/>
  <c r="J47" i="26" s="1"/>
  <c r="E46" i="26"/>
  <c r="E43" i="26"/>
  <c r="D43" i="26"/>
  <c r="R70" i="24"/>
  <c r="E44" i="26"/>
  <c r="E45" i="26" s="1"/>
  <c r="F15" i="26" l="1"/>
  <c r="E15" i="26"/>
  <c r="H15" i="26"/>
  <c r="G15" i="26"/>
  <c r="I15" i="26"/>
  <c r="N14" i="24" l="1"/>
  <c r="P16" i="24"/>
  <c r="O16" i="24"/>
  <c r="N16" i="24"/>
  <c r="M16" i="24"/>
  <c r="L16" i="24"/>
  <c r="P15" i="24"/>
  <c r="P14" i="24" s="1"/>
  <c r="O15" i="24"/>
  <c r="O14" i="24" s="1"/>
  <c r="N15" i="24"/>
  <c r="M15" i="24"/>
  <c r="M14" i="24" s="1"/>
  <c r="L15" i="24"/>
  <c r="L14" i="24" s="1"/>
  <c r="T92" i="24"/>
  <c r="L92" i="24"/>
  <c r="L94" i="24" s="1"/>
  <c r="L93" i="24" s="1"/>
  <c r="O80" i="24"/>
  <c r="O82" i="24" s="1"/>
  <c r="O81" i="24" s="1"/>
  <c r="P13" i="24"/>
  <c r="O13" i="24"/>
  <c r="N13" i="24"/>
  <c r="M13" i="24"/>
  <c r="M9" i="24" s="1"/>
  <c r="M8" i="24" s="1"/>
  <c r="P12" i="24"/>
  <c r="O12" i="24"/>
  <c r="N12" i="24"/>
  <c r="M12" i="24"/>
  <c r="P11" i="24"/>
  <c r="O11" i="24"/>
  <c r="N11" i="24"/>
  <c r="M11" i="24"/>
  <c r="P10" i="24"/>
  <c r="O10" i="24"/>
  <c r="N10" i="24"/>
  <c r="M10" i="24"/>
  <c r="L13" i="24"/>
  <c r="L12" i="24"/>
  <c r="L11" i="24"/>
  <c r="M18" i="22"/>
  <c r="L18" i="22"/>
  <c r="K18" i="22"/>
  <c r="J18" i="22"/>
  <c r="O42" i="24"/>
  <c r="O44" i="24" s="1"/>
  <c r="O43" i="24" s="1"/>
  <c r="S30" i="24"/>
  <c r="L10" i="24"/>
  <c r="U21" i="24"/>
  <c r="U30" i="24" s="1"/>
  <c r="T21" i="24"/>
  <c r="T30" i="24" s="1"/>
  <c r="S21" i="24"/>
  <c r="R21" i="24"/>
  <c r="R30" i="24" s="1"/>
  <c r="Q21" i="24"/>
  <c r="Q30" i="24" s="1"/>
  <c r="P21" i="24"/>
  <c r="P30" i="24" s="1"/>
  <c r="O21" i="24"/>
  <c r="O30" i="24" s="1"/>
  <c r="O32" i="24" s="1"/>
  <c r="O31" i="24" s="1"/>
  <c r="N21" i="24"/>
  <c r="N30" i="24" s="1"/>
  <c r="N32" i="24" s="1"/>
  <c r="O33" i="24" s="1"/>
  <c r="Q33" i="24" s="1"/>
  <c r="R33" i="24" s="1"/>
  <c r="S33" i="24" s="1"/>
  <c r="T33" i="24" s="1"/>
  <c r="U33" i="24" s="1"/>
  <c r="M21" i="24"/>
  <c r="M30" i="24" s="1"/>
  <c r="M32" i="24" s="1"/>
  <c r="M31" i="24" s="1"/>
  <c r="L21" i="24"/>
  <c r="L30" i="24" s="1"/>
  <c r="L32" i="24" s="1"/>
  <c r="L31" i="24" s="1"/>
  <c r="U20" i="24"/>
  <c r="U80" i="24" s="1"/>
  <c r="T20" i="24"/>
  <c r="T80" i="24" s="1"/>
  <c r="S20" i="24"/>
  <c r="S92" i="24" s="1"/>
  <c r="R20" i="24"/>
  <c r="R92" i="24" s="1"/>
  <c r="Q20" i="24"/>
  <c r="Q92" i="24" s="1"/>
  <c r="P20" i="24"/>
  <c r="P92" i="24" s="1"/>
  <c r="O20" i="24"/>
  <c r="O92" i="24" s="1"/>
  <c r="O94" i="24" s="1"/>
  <c r="O93" i="24" s="1"/>
  <c r="N20" i="24"/>
  <c r="N80" i="24" s="1"/>
  <c r="N82" i="24" s="1"/>
  <c r="M20" i="24"/>
  <c r="M80" i="24" s="1"/>
  <c r="M82" i="24" s="1"/>
  <c r="M81" i="24" s="1"/>
  <c r="L20" i="24"/>
  <c r="L80" i="24" s="1"/>
  <c r="L82" i="24" s="1"/>
  <c r="L81" i="24" s="1"/>
  <c r="U28" i="24" l="1"/>
  <c r="U10" i="24" s="1"/>
  <c r="U32" i="24"/>
  <c r="U31" i="24" s="1"/>
  <c r="N81" i="24"/>
  <c r="O83" i="24"/>
  <c r="Q83" i="24" s="1"/>
  <c r="R83" i="24" s="1"/>
  <c r="Q28" i="24"/>
  <c r="Q10" i="24" s="1"/>
  <c r="T28" i="24"/>
  <c r="T10" i="24" s="1"/>
  <c r="T32" i="24"/>
  <c r="T31" i="24" s="1"/>
  <c r="R28" i="24"/>
  <c r="R10" i="24" s="1"/>
  <c r="N8" i="24"/>
  <c r="S28" i="24"/>
  <c r="S10" i="24" s="1"/>
  <c r="P42" i="24"/>
  <c r="P9" i="24"/>
  <c r="P8" i="24" s="1"/>
  <c r="O9" i="24"/>
  <c r="O8" i="24" s="1"/>
  <c r="O17" i="24" s="1"/>
  <c r="N9" i="24"/>
  <c r="P80" i="24"/>
  <c r="M92" i="24"/>
  <c r="M94" i="24" s="1"/>
  <c r="M93" i="24" s="1"/>
  <c r="U92" i="24"/>
  <c r="Q42" i="24"/>
  <c r="Q80" i="24"/>
  <c r="N92" i="24"/>
  <c r="N94" i="24" s="1"/>
  <c r="R42" i="24"/>
  <c r="R80" i="24"/>
  <c r="S42" i="24"/>
  <c r="L9" i="24"/>
  <c r="L8" i="24" s="1"/>
  <c r="M17" i="24" s="1"/>
  <c r="S80" i="24"/>
  <c r="L42" i="24"/>
  <c r="L44" i="24" s="1"/>
  <c r="L43" i="24" s="1"/>
  <c r="T42" i="24"/>
  <c r="M42" i="24"/>
  <c r="M44" i="24" s="1"/>
  <c r="M43" i="24" s="1"/>
  <c r="U42" i="24"/>
  <c r="N42" i="24"/>
  <c r="N44" i="24" s="1"/>
  <c r="R78" i="24"/>
  <c r="S83" i="24"/>
  <c r="Q78" i="24"/>
  <c r="N31" i="24"/>
  <c r="R82" i="24" l="1"/>
  <c r="R81" i="24" s="1"/>
  <c r="R15" i="24"/>
  <c r="Q82" i="24"/>
  <c r="Q81" i="24" s="1"/>
  <c r="Q15" i="24"/>
  <c r="N93" i="24"/>
  <c r="O95" i="24"/>
  <c r="Q95" i="24" s="1"/>
  <c r="R32" i="24"/>
  <c r="R31" i="24" s="1"/>
  <c r="N43" i="24"/>
  <c r="O45" i="24"/>
  <c r="Q45" i="24" s="1"/>
  <c r="S32" i="24"/>
  <c r="S31" i="24" s="1"/>
  <c r="T83" i="24"/>
  <c r="S78" i="24"/>
  <c r="S82" i="24" l="1"/>
  <c r="S81" i="24" s="1"/>
  <c r="S15" i="24"/>
  <c r="R95" i="24"/>
  <c r="Q90" i="24"/>
  <c r="Q40" i="24"/>
  <c r="R45" i="24"/>
  <c r="U83" i="24"/>
  <c r="U78" i="24" s="1"/>
  <c r="T78" i="24"/>
  <c r="S45" i="24" l="1"/>
  <c r="R40" i="24"/>
  <c r="Q44" i="24"/>
  <c r="Q43" i="24" s="1"/>
  <c r="Q11" i="24"/>
  <c r="T82" i="24"/>
  <c r="T81" i="24" s="1"/>
  <c r="T15" i="24"/>
  <c r="Q94" i="24"/>
  <c r="Q93" i="24" s="1"/>
  <c r="Q16" i="24"/>
  <c r="Q14" i="24" s="1"/>
  <c r="U82" i="24"/>
  <c r="U81" i="24" s="1"/>
  <c r="U15" i="24"/>
  <c r="S95" i="24"/>
  <c r="R90" i="24"/>
  <c r="R94" i="24" l="1"/>
  <c r="R93" i="24" s="1"/>
  <c r="R16" i="24"/>
  <c r="R14" i="24" s="1"/>
  <c r="R44" i="24"/>
  <c r="R43" i="24" s="1"/>
  <c r="R11" i="24"/>
  <c r="T95" i="24"/>
  <c r="S90" i="24"/>
  <c r="T45" i="24"/>
  <c r="S40" i="24"/>
  <c r="S94" i="24" l="1"/>
  <c r="S93" i="24" s="1"/>
  <c r="S16" i="24"/>
  <c r="S14" i="24" s="1"/>
  <c r="T90" i="24"/>
  <c r="U95" i="24"/>
  <c r="U90" i="24" s="1"/>
  <c r="S44" i="24"/>
  <c r="S43" i="24" s="1"/>
  <c r="S11" i="24"/>
  <c r="U45" i="24"/>
  <c r="U40" i="24" s="1"/>
  <c r="T40" i="24"/>
  <c r="U44" i="24" l="1"/>
  <c r="U43" i="24" s="1"/>
  <c r="U11" i="24"/>
  <c r="U94" i="24"/>
  <c r="U93" i="24" s="1"/>
  <c r="U16" i="24"/>
  <c r="U14" i="24" s="1"/>
  <c r="T94" i="24"/>
  <c r="T93" i="24" s="1"/>
  <c r="T16" i="24"/>
  <c r="T14" i="24" s="1"/>
  <c r="T44" i="24"/>
  <c r="T43" i="24" s="1"/>
  <c r="T11" i="24"/>
  <c r="M13" i="22" l="1"/>
  <c r="L13" i="22"/>
  <c r="K13" i="22"/>
  <c r="J13" i="22"/>
  <c r="N330" i="22" l="1"/>
  <c r="S332" i="22"/>
  <c r="S330" i="22" s="1"/>
  <c r="R332" i="22"/>
  <c r="R330" i="22" s="1"/>
  <c r="Q332" i="22"/>
  <c r="Q330" i="22" s="1"/>
  <c r="P332" i="22"/>
  <c r="P330" i="22" s="1"/>
  <c r="O332" i="22"/>
  <c r="O330" i="22" s="1"/>
  <c r="N332" i="22"/>
  <c r="M332" i="22"/>
  <c r="M333" i="22" s="1"/>
  <c r="L332" i="22"/>
  <c r="L333" i="22" s="1"/>
  <c r="K332" i="22"/>
  <c r="K333" i="22" s="1"/>
  <c r="J332" i="22"/>
  <c r="J333" i="22" s="1"/>
  <c r="O333" i="22" l="1"/>
  <c r="O13" i="22"/>
  <c r="P333" i="22"/>
  <c r="P13" i="22"/>
  <c r="Q333" i="22"/>
  <c r="Q13" i="22"/>
  <c r="R333" i="22"/>
  <c r="R13" i="22"/>
  <c r="S333" i="22"/>
  <c r="S13" i="22"/>
  <c r="N333" i="22"/>
  <c r="N13" i="22"/>
  <c r="N327" i="22" l="1"/>
  <c r="M321" i="22"/>
  <c r="L321" i="22"/>
  <c r="K321" i="22"/>
  <c r="J321" i="22"/>
  <c r="N323" i="22"/>
  <c r="N321" i="22" s="1"/>
  <c r="S324" i="22"/>
  <c r="S323" i="22" s="1"/>
  <c r="R324" i="22"/>
  <c r="R323" i="22" s="1"/>
  <c r="Q324" i="22"/>
  <c r="Q323" i="22" s="1"/>
  <c r="Q325" i="22" s="1"/>
  <c r="P324" i="22"/>
  <c r="P323" i="22" s="1"/>
  <c r="O324" i="22"/>
  <c r="O323" i="22" s="1"/>
  <c r="O325" i="22" s="1"/>
  <c r="N324" i="22"/>
  <c r="M324" i="22"/>
  <c r="M325" i="22" s="1"/>
  <c r="L324" i="22"/>
  <c r="L325" i="22" s="1"/>
  <c r="K324" i="22"/>
  <c r="K325" i="22" s="1"/>
  <c r="J324" i="22"/>
  <c r="J325" i="22" s="1"/>
  <c r="M294" i="22"/>
  <c r="L294" i="22"/>
  <c r="K294" i="22"/>
  <c r="K292" i="22" s="1"/>
  <c r="K12" i="22" s="1"/>
  <c r="J294" i="22"/>
  <c r="S317" i="22"/>
  <c r="S316" i="22" s="1"/>
  <c r="S318" i="22" s="1"/>
  <c r="R317" i="22"/>
  <c r="R316" i="22" s="1"/>
  <c r="R318" i="22" s="1"/>
  <c r="Q317" i="22"/>
  <c r="Q316" i="22" s="1"/>
  <c r="Q318" i="22" s="1"/>
  <c r="P317" i="22"/>
  <c r="P316" i="22" s="1"/>
  <c r="P318" i="22" s="1"/>
  <c r="O317" i="22"/>
  <c r="O316" i="22" s="1"/>
  <c r="O318" i="22" s="1"/>
  <c r="N317" i="22"/>
  <c r="M317" i="22"/>
  <c r="M318" i="22" s="1"/>
  <c r="L317" i="22"/>
  <c r="L318" i="22" s="1"/>
  <c r="K317" i="22"/>
  <c r="K318" i="22" s="1"/>
  <c r="J317" i="22"/>
  <c r="J318" i="22" s="1"/>
  <c r="N316" i="22"/>
  <c r="N318" i="22" s="1"/>
  <c r="S312" i="22"/>
  <c r="R312" i="22"/>
  <c r="Q312" i="22"/>
  <c r="P312" i="22"/>
  <c r="O312" i="22"/>
  <c r="N312" i="22"/>
  <c r="M312" i="22"/>
  <c r="M313" i="22" s="1"/>
  <c r="O314" i="22" s="1"/>
  <c r="L312" i="22"/>
  <c r="L313" i="22" s="1"/>
  <c r="K312" i="22"/>
  <c r="K313" i="22" s="1"/>
  <c r="J312" i="22"/>
  <c r="J313" i="22" s="1"/>
  <c r="N311" i="22"/>
  <c r="S307" i="22"/>
  <c r="R307" i="22"/>
  <c r="Q307" i="22"/>
  <c r="P307" i="22"/>
  <c r="O307" i="22"/>
  <c r="N307" i="22"/>
  <c r="M307" i="22"/>
  <c r="M308" i="22" s="1"/>
  <c r="O309" i="22" s="1"/>
  <c r="L307" i="22"/>
  <c r="L308" i="22" s="1"/>
  <c r="K307" i="22"/>
  <c r="K308" i="22" s="1"/>
  <c r="J307" i="22"/>
  <c r="J308" i="22" s="1"/>
  <c r="N306" i="22"/>
  <c r="S302" i="22"/>
  <c r="S301" i="22" s="1"/>
  <c r="S303" i="22" s="1"/>
  <c r="R302" i="22"/>
  <c r="R301" i="22" s="1"/>
  <c r="R303" i="22" s="1"/>
  <c r="Q302" i="22"/>
  <c r="P302" i="22"/>
  <c r="P301" i="22" s="1"/>
  <c r="P303" i="22" s="1"/>
  <c r="O302" i="22"/>
  <c r="O301" i="22" s="1"/>
  <c r="N302" i="22"/>
  <c r="M302" i="22"/>
  <c r="M303" i="22" s="1"/>
  <c r="L302" i="22"/>
  <c r="L303" i="22" s="1"/>
  <c r="K302" i="22"/>
  <c r="K303" i="22" s="1"/>
  <c r="J302" i="22"/>
  <c r="J303" i="22" s="1"/>
  <c r="Q301" i="22"/>
  <c r="Q303" i="22" s="1"/>
  <c r="N301" i="22"/>
  <c r="N296" i="22"/>
  <c r="S297" i="22"/>
  <c r="S296" i="22" s="1"/>
  <c r="S298" i="22" s="1"/>
  <c r="R297" i="22"/>
  <c r="R296" i="22" s="1"/>
  <c r="R298" i="22" s="1"/>
  <c r="Q297" i="22"/>
  <c r="Q296" i="22" s="1"/>
  <c r="Q298" i="22" s="1"/>
  <c r="P297" i="22"/>
  <c r="P296" i="22" s="1"/>
  <c r="P298" i="22" s="1"/>
  <c r="O297" i="22"/>
  <c r="O296" i="22" s="1"/>
  <c r="O298" i="22" s="1"/>
  <c r="N297" i="22"/>
  <c r="M297" i="22"/>
  <c r="M298" i="22" s="1"/>
  <c r="L297" i="22"/>
  <c r="L298" i="22" s="1"/>
  <c r="K297" i="22"/>
  <c r="K298" i="22" s="1"/>
  <c r="J297" i="22"/>
  <c r="J298" i="22" s="1"/>
  <c r="M263" i="22"/>
  <c r="L263" i="22"/>
  <c r="K263" i="22"/>
  <c r="J263" i="22"/>
  <c r="N290" i="22"/>
  <c r="N285" i="22"/>
  <c r="S286" i="22"/>
  <c r="R286" i="22"/>
  <c r="Q286" i="22"/>
  <c r="P286" i="22"/>
  <c r="O286" i="22"/>
  <c r="N286" i="22"/>
  <c r="M286" i="22"/>
  <c r="M287" i="22" s="1"/>
  <c r="O288" i="22" s="1"/>
  <c r="P288" i="22" s="1"/>
  <c r="L286" i="22"/>
  <c r="L287" i="22" s="1"/>
  <c r="K286" i="22"/>
  <c r="K287" i="22" s="1"/>
  <c r="J286" i="22"/>
  <c r="J287" i="22" s="1"/>
  <c r="S281" i="22"/>
  <c r="R281" i="22"/>
  <c r="Q281" i="22"/>
  <c r="P281" i="22"/>
  <c r="O281" i="22"/>
  <c r="N281" i="22"/>
  <c r="M281" i="22"/>
  <c r="M282" i="22" s="1"/>
  <c r="O283" i="22" s="1"/>
  <c r="L281" i="22"/>
  <c r="L282" i="22" s="1"/>
  <c r="K281" i="22"/>
  <c r="K282" i="22" s="1"/>
  <c r="N280" i="22"/>
  <c r="J281" i="22"/>
  <c r="J282" i="22" s="1"/>
  <c r="S276" i="22"/>
  <c r="R276" i="22"/>
  <c r="Q276" i="22"/>
  <c r="P276" i="22"/>
  <c r="O276" i="22"/>
  <c r="N276" i="22"/>
  <c r="M276" i="22"/>
  <c r="M277" i="22" s="1"/>
  <c r="L276" i="22"/>
  <c r="L277" i="22" s="1"/>
  <c r="K276" i="22"/>
  <c r="K277" i="22" s="1"/>
  <c r="O278" i="22" s="1"/>
  <c r="P278" i="22" s="1"/>
  <c r="J276" i="22"/>
  <c r="J277" i="22" s="1"/>
  <c r="N275" i="22"/>
  <c r="N270" i="22"/>
  <c r="S271" i="22"/>
  <c r="R271" i="22"/>
  <c r="Q271" i="22"/>
  <c r="P271" i="22"/>
  <c r="O271" i="22"/>
  <c r="N271" i="22"/>
  <c r="M271" i="22"/>
  <c r="M272" i="22" s="1"/>
  <c r="O273" i="22" s="1"/>
  <c r="L271" i="22"/>
  <c r="L272" i="22" s="1"/>
  <c r="K271" i="22"/>
  <c r="K272" i="22" s="1"/>
  <c r="J271" i="22"/>
  <c r="J272" i="22" s="1"/>
  <c r="N265" i="22"/>
  <c r="S266" i="22"/>
  <c r="R266" i="22"/>
  <c r="Q266" i="22"/>
  <c r="P266" i="22"/>
  <c r="O266" i="22"/>
  <c r="N266" i="22"/>
  <c r="M266" i="22"/>
  <c r="M267" i="22" s="1"/>
  <c r="O268" i="22" s="1"/>
  <c r="L266" i="22"/>
  <c r="L267" i="22" s="1"/>
  <c r="K266" i="22"/>
  <c r="K267" i="22" s="1"/>
  <c r="J266" i="22"/>
  <c r="J267" i="22" s="1"/>
  <c r="S259" i="22"/>
  <c r="R259" i="22"/>
  <c r="Q259" i="22"/>
  <c r="P259" i="22"/>
  <c r="O259" i="22"/>
  <c r="N259" i="22"/>
  <c r="M259" i="22"/>
  <c r="M260" i="22" s="1"/>
  <c r="O261" i="22" s="1"/>
  <c r="L259" i="22"/>
  <c r="L260" i="22" s="1"/>
  <c r="K259" i="22"/>
  <c r="K260" i="22" s="1"/>
  <c r="J259" i="22"/>
  <c r="J260" i="22" s="1"/>
  <c r="N258" i="22"/>
  <c r="M234" i="22"/>
  <c r="L234" i="22"/>
  <c r="K234" i="22"/>
  <c r="J234" i="22"/>
  <c r="N256" i="22"/>
  <c r="S252" i="22"/>
  <c r="S251" i="22" s="1"/>
  <c r="S253" i="22" s="1"/>
  <c r="R252" i="22"/>
  <c r="R251" i="22" s="1"/>
  <c r="R253" i="22" s="1"/>
  <c r="Q252" i="22"/>
  <c r="Q251" i="22" s="1"/>
  <c r="Q253" i="22" s="1"/>
  <c r="P252" i="22"/>
  <c r="P251" i="22" s="1"/>
  <c r="P253" i="22" s="1"/>
  <c r="O252" i="22"/>
  <c r="O251" i="22" s="1"/>
  <c r="O253" i="22" s="1"/>
  <c r="N252" i="22"/>
  <c r="M252" i="22"/>
  <c r="M253" i="22" s="1"/>
  <c r="L252" i="22"/>
  <c r="L253" i="22" s="1"/>
  <c r="K252" i="22"/>
  <c r="K253" i="22" s="1"/>
  <c r="J252" i="22"/>
  <c r="J253" i="22" s="1"/>
  <c r="N251" i="22"/>
  <c r="S247" i="22"/>
  <c r="R247" i="22"/>
  <c r="Q247" i="22"/>
  <c r="P247" i="22"/>
  <c r="O247" i="22"/>
  <c r="N247" i="22"/>
  <c r="M247" i="22"/>
  <c r="M248" i="22" s="1"/>
  <c r="L247" i="22"/>
  <c r="L248" i="22" s="1"/>
  <c r="K247" i="22"/>
  <c r="K248" i="22" s="1"/>
  <c r="J247" i="22"/>
  <c r="J248" i="22" s="1"/>
  <c r="N246" i="22"/>
  <c r="L292" i="22" l="1"/>
  <c r="L12" i="22" s="1"/>
  <c r="M292" i="22"/>
  <c r="M12" i="22" s="1"/>
  <c r="J292" i="22"/>
  <c r="J12" i="22" s="1"/>
  <c r="N313" i="22"/>
  <c r="P325" i="22"/>
  <c r="P321" i="22"/>
  <c r="R325" i="22"/>
  <c r="R321" i="22"/>
  <c r="S325" i="22"/>
  <c r="S321" i="22"/>
  <c r="O321" i="22"/>
  <c r="Q321" i="22"/>
  <c r="N325" i="22"/>
  <c r="N308" i="22"/>
  <c r="N294" i="22"/>
  <c r="N292" i="22" s="1"/>
  <c r="N12" i="22" s="1"/>
  <c r="O303" i="22"/>
  <c r="P314" i="22"/>
  <c r="Q314" i="22" s="1"/>
  <c r="O311" i="22"/>
  <c r="O313" i="22" s="1"/>
  <c r="P309" i="22"/>
  <c r="O306" i="22"/>
  <c r="O308" i="22" s="1"/>
  <c r="N298" i="22"/>
  <c r="N303" i="22"/>
  <c r="N263" i="22"/>
  <c r="N282" i="22"/>
  <c r="O270" i="22"/>
  <c r="O272" i="22" s="1"/>
  <c r="N287" i="22"/>
  <c r="O285" i="22"/>
  <c r="O287" i="22" s="1"/>
  <c r="Q288" i="22"/>
  <c r="R288" i="22" s="1"/>
  <c r="S288" i="22" s="1"/>
  <c r="S285" i="22" s="1"/>
  <c r="S287" i="22" s="1"/>
  <c r="P285" i="22"/>
  <c r="P287" i="22" s="1"/>
  <c r="O280" i="22"/>
  <c r="O282" i="22" s="1"/>
  <c r="P283" i="22"/>
  <c r="N277" i="22"/>
  <c r="P275" i="22"/>
  <c r="Q278" i="22"/>
  <c r="O275" i="22"/>
  <c r="N260" i="22"/>
  <c r="N272" i="22"/>
  <c r="P273" i="22"/>
  <c r="O265" i="22"/>
  <c r="P268" i="22"/>
  <c r="P265" i="22" s="1"/>
  <c r="N267" i="22"/>
  <c r="O258" i="22"/>
  <c r="O260" i="22" s="1"/>
  <c r="P261" i="22"/>
  <c r="Q261" i="22" s="1"/>
  <c r="N248" i="22"/>
  <c r="O249" i="22" s="1"/>
  <c r="O246" i="22" s="1"/>
  <c r="O248" i="22" s="1"/>
  <c r="N253" i="22"/>
  <c r="O294" i="22" l="1"/>
  <c r="O292" i="22" s="1"/>
  <c r="O12" i="22" s="1"/>
  <c r="P311" i="22"/>
  <c r="P313" i="22" s="1"/>
  <c r="P306" i="22"/>
  <c r="Q309" i="22"/>
  <c r="R314" i="22"/>
  <c r="Q311" i="22"/>
  <c r="Q313" i="22" s="1"/>
  <c r="Q285" i="22"/>
  <c r="Q287" i="22" s="1"/>
  <c r="R285" i="22"/>
  <c r="R287" i="22" s="1"/>
  <c r="O263" i="22"/>
  <c r="O267" i="22"/>
  <c r="P267" i="22"/>
  <c r="P258" i="22"/>
  <c r="P260" i="22" s="1"/>
  <c r="P280" i="22"/>
  <c r="P282" i="22" s="1"/>
  <c r="Q283" i="22"/>
  <c r="Q268" i="22"/>
  <c r="Q265" i="22" s="1"/>
  <c r="Q275" i="22"/>
  <c r="R278" i="22"/>
  <c r="P270" i="22"/>
  <c r="P272" i="22" s="1"/>
  <c r="Q273" i="22"/>
  <c r="P249" i="22"/>
  <c r="Q249" i="22" s="1"/>
  <c r="Q246" i="22" s="1"/>
  <c r="Q248" i="22" s="1"/>
  <c r="Q258" i="22"/>
  <c r="Q260" i="22" s="1"/>
  <c r="R261" i="22"/>
  <c r="P308" i="22" l="1"/>
  <c r="P294" i="22"/>
  <c r="P292" i="22" s="1"/>
  <c r="P12" i="22" s="1"/>
  <c r="S314" i="22"/>
  <c r="S311" i="22" s="1"/>
  <c r="S313" i="22" s="1"/>
  <c r="R311" i="22"/>
  <c r="R313" i="22" s="1"/>
  <c r="R309" i="22"/>
  <c r="Q306" i="22"/>
  <c r="P263" i="22"/>
  <c r="Q267" i="22"/>
  <c r="R283" i="22"/>
  <c r="Q280" i="22"/>
  <c r="Q282" i="22" s="1"/>
  <c r="R268" i="22"/>
  <c r="R265" i="22" s="1"/>
  <c r="S278" i="22"/>
  <c r="S275" i="22" s="1"/>
  <c r="R275" i="22"/>
  <c r="R249" i="22"/>
  <c r="R246" i="22" s="1"/>
  <c r="R248" i="22" s="1"/>
  <c r="P246" i="22"/>
  <c r="P248" i="22" s="1"/>
  <c r="Q270" i="22"/>
  <c r="Q272" i="22" s="1"/>
  <c r="R273" i="22"/>
  <c r="S261" i="22"/>
  <c r="S258" i="22" s="1"/>
  <c r="S260" i="22" s="1"/>
  <c r="R258" i="22"/>
  <c r="R260" i="22" s="1"/>
  <c r="Q308" i="22" l="1"/>
  <c r="Q294" i="22"/>
  <c r="Q292" i="22" s="1"/>
  <c r="Q12" i="22" s="1"/>
  <c r="S309" i="22"/>
  <c r="S306" i="22" s="1"/>
  <c r="R306" i="22"/>
  <c r="R267" i="22"/>
  <c r="Q263" i="22"/>
  <c r="S268" i="22"/>
  <c r="S265" i="22" s="1"/>
  <c r="S283" i="22"/>
  <c r="S280" i="22" s="1"/>
  <c r="S282" i="22" s="1"/>
  <c r="R280" i="22"/>
  <c r="R282" i="22" s="1"/>
  <c r="S249" i="22"/>
  <c r="S246" i="22" s="1"/>
  <c r="S248" i="22" s="1"/>
  <c r="S273" i="22"/>
  <c r="S270" i="22" s="1"/>
  <c r="S272" i="22" s="1"/>
  <c r="R270" i="22"/>
  <c r="R272" i="22" s="1"/>
  <c r="R308" i="22" l="1"/>
  <c r="R294" i="22"/>
  <c r="R292" i="22" s="1"/>
  <c r="R12" i="22" s="1"/>
  <c r="S308" i="22"/>
  <c r="S294" i="22"/>
  <c r="S292" i="22" s="1"/>
  <c r="S12" i="22" s="1"/>
  <c r="S267" i="22"/>
  <c r="S263" i="22"/>
  <c r="R263" i="22"/>
  <c r="N241" i="22" l="1"/>
  <c r="S242" i="22"/>
  <c r="S241" i="22" s="1"/>
  <c r="S243" i="22" s="1"/>
  <c r="R242" i="22"/>
  <c r="R241" i="22" s="1"/>
  <c r="R243" i="22" s="1"/>
  <c r="Q242" i="22"/>
  <c r="Q241" i="22" s="1"/>
  <c r="Q243" i="22" s="1"/>
  <c r="P242" i="22"/>
  <c r="P241" i="22" s="1"/>
  <c r="P243" i="22" s="1"/>
  <c r="O242" i="22"/>
  <c r="O241" i="22" s="1"/>
  <c r="O243" i="22" s="1"/>
  <c r="N242" i="22"/>
  <c r="M242" i="22"/>
  <c r="M243" i="22" s="1"/>
  <c r="L242" i="22"/>
  <c r="L243" i="22" s="1"/>
  <c r="K242" i="22"/>
  <c r="K243" i="22" s="1"/>
  <c r="J242" i="22"/>
  <c r="J243" i="22" s="1"/>
  <c r="S237" i="22"/>
  <c r="S236" i="22" s="1"/>
  <c r="R237" i="22"/>
  <c r="R236" i="22" s="1"/>
  <c r="Q237" i="22"/>
  <c r="Q236" i="22" s="1"/>
  <c r="P237" i="22"/>
  <c r="P236" i="22" s="1"/>
  <c r="O237" i="22"/>
  <c r="O236" i="22" s="1"/>
  <c r="N237" i="22"/>
  <c r="M237" i="22"/>
  <c r="M238" i="22" s="1"/>
  <c r="L237" i="22"/>
  <c r="L238" i="22" s="1"/>
  <c r="K237" i="22"/>
  <c r="K238" i="22" s="1"/>
  <c r="J237" i="22"/>
  <c r="J238" i="22" s="1"/>
  <c r="N236" i="22"/>
  <c r="M205" i="22"/>
  <c r="M203" i="22" s="1"/>
  <c r="M11" i="22" s="1"/>
  <c r="L205" i="22"/>
  <c r="L203" i="22" s="1"/>
  <c r="L11" i="22" s="1"/>
  <c r="K205" i="22"/>
  <c r="K203" i="22" s="1"/>
  <c r="K11" i="22" s="1"/>
  <c r="J205" i="22"/>
  <c r="J203" i="22" s="1"/>
  <c r="J11" i="22" s="1"/>
  <c r="N232" i="22"/>
  <c r="S228" i="22"/>
  <c r="R228" i="22"/>
  <c r="Q228" i="22"/>
  <c r="P228" i="22"/>
  <c r="O228" i="22"/>
  <c r="N228" i="22"/>
  <c r="M228" i="22"/>
  <c r="M229" i="22" s="1"/>
  <c r="L228" i="22"/>
  <c r="L229" i="22" s="1"/>
  <c r="K228" i="22"/>
  <c r="K229" i="22" s="1"/>
  <c r="O230" i="22" s="1"/>
  <c r="J228" i="22"/>
  <c r="J229" i="22" s="1"/>
  <c r="N227" i="22"/>
  <c r="S223" i="22"/>
  <c r="S222" i="22" s="1"/>
  <c r="S224" i="22" s="1"/>
  <c r="R223" i="22"/>
  <c r="R222" i="22" s="1"/>
  <c r="R224" i="22" s="1"/>
  <c r="Q223" i="22"/>
  <c r="P223" i="22"/>
  <c r="P222" i="22" s="1"/>
  <c r="P224" i="22" s="1"/>
  <c r="O223" i="22"/>
  <c r="O222" i="22" s="1"/>
  <c r="O224" i="22" s="1"/>
  <c r="N223" i="22"/>
  <c r="M223" i="22"/>
  <c r="M224" i="22" s="1"/>
  <c r="L223" i="22"/>
  <c r="L224" i="22" s="1"/>
  <c r="K223" i="22"/>
  <c r="K224" i="22" s="1"/>
  <c r="J223" i="22"/>
  <c r="J224" i="22" s="1"/>
  <c r="Q222" i="22"/>
  <c r="Q224" i="22" s="1"/>
  <c r="N222" i="22"/>
  <c r="S218" i="22"/>
  <c r="R218" i="22"/>
  <c r="Q218" i="22"/>
  <c r="P218" i="22"/>
  <c r="O218" i="22"/>
  <c r="O217" i="22" s="1"/>
  <c r="O219" i="22" s="1"/>
  <c r="N218" i="22"/>
  <c r="M218" i="22"/>
  <c r="M219" i="22" s="1"/>
  <c r="L218" i="22"/>
  <c r="L219" i="22" s="1"/>
  <c r="K218" i="22"/>
  <c r="K219" i="22" s="1"/>
  <c r="J218" i="22"/>
  <c r="J219" i="22" s="1"/>
  <c r="N217" i="22"/>
  <c r="S213" i="22"/>
  <c r="S212" i="22" s="1"/>
  <c r="S214" i="22" s="1"/>
  <c r="R213" i="22"/>
  <c r="R212" i="22" s="1"/>
  <c r="R214" i="22" s="1"/>
  <c r="Q213" i="22"/>
  <c r="Q212" i="22" s="1"/>
  <c r="Q214" i="22" s="1"/>
  <c r="P213" i="22"/>
  <c r="P212" i="22" s="1"/>
  <c r="P214" i="22" s="1"/>
  <c r="O213" i="22"/>
  <c r="O212" i="22" s="1"/>
  <c r="O214" i="22" s="1"/>
  <c r="N213" i="22"/>
  <c r="M213" i="22"/>
  <c r="M214" i="22" s="1"/>
  <c r="L213" i="22"/>
  <c r="L214" i="22" s="1"/>
  <c r="K213" i="22"/>
  <c r="K214" i="22" s="1"/>
  <c r="J213" i="22"/>
  <c r="J214" i="22" s="1"/>
  <c r="N212" i="22"/>
  <c r="S208" i="22"/>
  <c r="R208" i="22"/>
  <c r="Q208" i="22"/>
  <c r="P208" i="22"/>
  <c r="O208" i="22"/>
  <c r="O207" i="22" s="1"/>
  <c r="O209" i="22" s="1"/>
  <c r="N208" i="22"/>
  <c r="M208" i="22"/>
  <c r="M209" i="22" s="1"/>
  <c r="L208" i="22"/>
  <c r="L209" i="22" s="1"/>
  <c r="K208" i="22"/>
  <c r="K209" i="22" s="1"/>
  <c r="J208" i="22"/>
  <c r="J209" i="22" s="1"/>
  <c r="N207" i="22"/>
  <c r="M164" i="22"/>
  <c r="L164" i="22"/>
  <c r="K164" i="22"/>
  <c r="J164" i="22"/>
  <c r="S197" i="22"/>
  <c r="S196" i="22" s="1"/>
  <c r="S198" i="22" s="1"/>
  <c r="R197" i="22"/>
  <c r="R196" i="22" s="1"/>
  <c r="R198" i="22" s="1"/>
  <c r="Q197" i="22"/>
  <c r="Q196" i="22" s="1"/>
  <c r="Q198" i="22" s="1"/>
  <c r="P197" i="22"/>
  <c r="P196" i="22" s="1"/>
  <c r="P198" i="22" s="1"/>
  <c r="O197" i="22"/>
  <c r="O196" i="22" s="1"/>
  <c r="O198" i="22" s="1"/>
  <c r="N197" i="22"/>
  <c r="M197" i="22"/>
  <c r="M198" i="22" s="1"/>
  <c r="L197" i="22"/>
  <c r="L198" i="22" s="1"/>
  <c r="K197" i="22"/>
  <c r="K198" i="22" s="1"/>
  <c r="J197" i="22"/>
  <c r="J198" i="22" s="1"/>
  <c r="N196" i="22"/>
  <c r="S192" i="22"/>
  <c r="S191" i="22" s="1"/>
  <c r="S193" i="22" s="1"/>
  <c r="R192" i="22"/>
  <c r="R191" i="22" s="1"/>
  <c r="R193" i="22" s="1"/>
  <c r="Q192" i="22"/>
  <c r="Q191" i="22" s="1"/>
  <c r="Q193" i="22" s="1"/>
  <c r="P192" i="22"/>
  <c r="P191" i="22" s="1"/>
  <c r="P193" i="22" s="1"/>
  <c r="O192" i="22"/>
  <c r="O191" i="22" s="1"/>
  <c r="O193" i="22" s="1"/>
  <c r="N192" i="22"/>
  <c r="M192" i="22"/>
  <c r="M193" i="22" s="1"/>
  <c r="L192" i="22"/>
  <c r="L193" i="22" s="1"/>
  <c r="K192" i="22"/>
  <c r="K193" i="22" s="1"/>
  <c r="J192" i="22"/>
  <c r="J193" i="22" s="1"/>
  <c r="N191" i="22"/>
  <c r="S187" i="22"/>
  <c r="S186" i="22" s="1"/>
  <c r="S188" i="22" s="1"/>
  <c r="R187" i="22"/>
  <c r="R186" i="22" s="1"/>
  <c r="R188" i="22" s="1"/>
  <c r="Q187" i="22"/>
  <c r="Q186" i="22" s="1"/>
  <c r="Q188" i="22" s="1"/>
  <c r="P187" i="22"/>
  <c r="P186" i="22" s="1"/>
  <c r="P188" i="22" s="1"/>
  <c r="O187" i="22"/>
  <c r="O186" i="22" s="1"/>
  <c r="O188" i="22" s="1"/>
  <c r="N187" i="22"/>
  <c r="M187" i="22"/>
  <c r="M188" i="22" s="1"/>
  <c r="L187" i="22"/>
  <c r="L188" i="22" s="1"/>
  <c r="K187" i="22"/>
  <c r="K188" i="22" s="1"/>
  <c r="J187" i="22"/>
  <c r="J188" i="22" s="1"/>
  <c r="N186" i="22"/>
  <c r="S182" i="22"/>
  <c r="S181" i="22" s="1"/>
  <c r="S183" i="22" s="1"/>
  <c r="R182" i="22"/>
  <c r="R181" i="22" s="1"/>
  <c r="R183" i="22" s="1"/>
  <c r="Q182" i="22"/>
  <c r="Q181" i="22" s="1"/>
  <c r="Q183" i="22" s="1"/>
  <c r="P182" i="22"/>
  <c r="P181" i="22" s="1"/>
  <c r="P183" i="22" s="1"/>
  <c r="O182" i="22"/>
  <c r="O181" i="22" s="1"/>
  <c r="O183" i="22" s="1"/>
  <c r="N182" i="22"/>
  <c r="M182" i="22"/>
  <c r="M183" i="22" s="1"/>
  <c r="L182" i="22"/>
  <c r="L183" i="22" s="1"/>
  <c r="K182" i="22"/>
  <c r="K183" i="22" s="1"/>
  <c r="J182" i="22"/>
  <c r="J183" i="22" s="1"/>
  <c r="N181" i="22"/>
  <c r="S177" i="22"/>
  <c r="S176" i="22" s="1"/>
  <c r="S178" i="22" s="1"/>
  <c r="R177" i="22"/>
  <c r="R176" i="22" s="1"/>
  <c r="R178" i="22" s="1"/>
  <c r="Q177" i="22"/>
  <c r="Q176" i="22" s="1"/>
  <c r="Q178" i="22" s="1"/>
  <c r="P177" i="22"/>
  <c r="P176" i="22" s="1"/>
  <c r="P178" i="22" s="1"/>
  <c r="O177" i="22"/>
  <c r="O176" i="22" s="1"/>
  <c r="O178" i="22" s="1"/>
  <c r="N177" i="22"/>
  <c r="M177" i="22"/>
  <c r="M178" i="22" s="1"/>
  <c r="L177" i="22"/>
  <c r="L178" i="22" s="1"/>
  <c r="K177" i="22"/>
  <c r="K178" i="22" s="1"/>
  <c r="J177" i="22"/>
  <c r="J178" i="22" s="1"/>
  <c r="N176" i="22"/>
  <c r="N171" i="22"/>
  <c r="S172" i="22"/>
  <c r="S171" i="22" s="1"/>
  <c r="S173" i="22" s="1"/>
  <c r="R172" i="22"/>
  <c r="R171" i="22" s="1"/>
  <c r="R173" i="22" s="1"/>
  <c r="Q172" i="22"/>
  <c r="Q171" i="22" s="1"/>
  <c r="Q173" i="22" s="1"/>
  <c r="P172" i="22"/>
  <c r="P171" i="22" s="1"/>
  <c r="P173" i="22" s="1"/>
  <c r="O172" i="22"/>
  <c r="O171" i="22" s="1"/>
  <c r="O173" i="22" s="1"/>
  <c r="N172" i="22"/>
  <c r="M172" i="22"/>
  <c r="M173" i="22" s="1"/>
  <c r="L172" i="22"/>
  <c r="L173" i="22" s="1"/>
  <c r="K172" i="22"/>
  <c r="K173" i="22" s="1"/>
  <c r="J172" i="22"/>
  <c r="J173" i="22" s="1"/>
  <c r="N166" i="22"/>
  <c r="S167" i="22"/>
  <c r="S166" i="22" s="1"/>
  <c r="S168" i="22" s="1"/>
  <c r="R167" i="22"/>
  <c r="R166" i="22" s="1"/>
  <c r="R168" i="22" s="1"/>
  <c r="Q167" i="22"/>
  <c r="Q166" i="22" s="1"/>
  <c r="Q168" i="22" s="1"/>
  <c r="P167" i="22"/>
  <c r="P166" i="22" s="1"/>
  <c r="P168" i="22" s="1"/>
  <c r="O167" i="22"/>
  <c r="O166" i="22" s="1"/>
  <c r="O168" i="22" s="1"/>
  <c r="N167" i="22"/>
  <c r="M167" i="22"/>
  <c r="M168" i="22" s="1"/>
  <c r="L167" i="22"/>
  <c r="L168" i="22" s="1"/>
  <c r="K167" i="22"/>
  <c r="K168" i="22" s="1"/>
  <c r="J167" i="22"/>
  <c r="J168" i="22" s="1"/>
  <c r="M125" i="22"/>
  <c r="L125" i="22"/>
  <c r="K125" i="22"/>
  <c r="J125" i="22"/>
  <c r="S158" i="22"/>
  <c r="S157" i="22" s="1"/>
  <c r="S159" i="22" s="1"/>
  <c r="R158" i="22"/>
  <c r="R157" i="22" s="1"/>
  <c r="R159" i="22" s="1"/>
  <c r="Q158" i="22"/>
  <c r="Q157" i="22" s="1"/>
  <c r="Q159" i="22" s="1"/>
  <c r="P158" i="22"/>
  <c r="P157" i="22" s="1"/>
  <c r="P159" i="22" s="1"/>
  <c r="O158" i="22"/>
  <c r="O157" i="22" s="1"/>
  <c r="O159" i="22" s="1"/>
  <c r="N158" i="22"/>
  <c r="M158" i="22"/>
  <c r="M159" i="22" s="1"/>
  <c r="L158" i="22"/>
  <c r="L159" i="22" s="1"/>
  <c r="K158" i="22"/>
  <c r="K159" i="22" s="1"/>
  <c r="J158" i="22"/>
  <c r="J159" i="22" s="1"/>
  <c r="N157" i="22"/>
  <c r="S153" i="22"/>
  <c r="S152" i="22" s="1"/>
  <c r="S154" i="22" s="1"/>
  <c r="R153" i="22"/>
  <c r="R152" i="22" s="1"/>
  <c r="R154" i="22" s="1"/>
  <c r="Q153" i="22"/>
  <c r="Q152" i="22" s="1"/>
  <c r="Q154" i="22" s="1"/>
  <c r="P153" i="22"/>
  <c r="P152" i="22" s="1"/>
  <c r="P154" i="22" s="1"/>
  <c r="O153" i="22"/>
  <c r="O152" i="22" s="1"/>
  <c r="O154" i="22" s="1"/>
  <c r="N153" i="22"/>
  <c r="M153" i="22"/>
  <c r="M154" i="22" s="1"/>
  <c r="L153" i="22"/>
  <c r="L154" i="22" s="1"/>
  <c r="K153" i="22"/>
  <c r="K154" i="22" s="1"/>
  <c r="J153" i="22"/>
  <c r="J154" i="22" s="1"/>
  <c r="N152" i="22"/>
  <c r="N147" i="22"/>
  <c r="S143" i="22"/>
  <c r="R143" i="22"/>
  <c r="Q143" i="22"/>
  <c r="P143" i="22"/>
  <c r="O143" i="22"/>
  <c r="N143" i="22"/>
  <c r="M143" i="22"/>
  <c r="M144" i="22" s="1"/>
  <c r="P145" i="22" s="1"/>
  <c r="L143" i="22"/>
  <c r="L144" i="22" s="1"/>
  <c r="O145" i="22" s="1"/>
  <c r="K143" i="22"/>
  <c r="K144" i="22" s="1"/>
  <c r="J143" i="22"/>
  <c r="J144" i="22" s="1"/>
  <c r="N142" i="22"/>
  <c r="S148" i="22"/>
  <c r="S147" i="22" s="1"/>
  <c r="S149" i="22" s="1"/>
  <c r="R148" i="22"/>
  <c r="R147" i="22" s="1"/>
  <c r="R149" i="22" s="1"/>
  <c r="Q148" i="22"/>
  <c r="Q147" i="22" s="1"/>
  <c r="Q149" i="22" s="1"/>
  <c r="P148" i="22"/>
  <c r="P147" i="22" s="1"/>
  <c r="P149" i="22" s="1"/>
  <c r="O148" i="22"/>
  <c r="O147" i="22" s="1"/>
  <c r="O149" i="22" s="1"/>
  <c r="N148" i="22"/>
  <c r="M148" i="22"/>
  <c r="M149" i="22" s="1"/>
  <c r="L148" i="22"/>
  <c r="L149" i="22" s="1"/>
  <c r="K148" i="22"/>
  <c r="K149" i="22" s="1"/>
  <c r="J148" i="22"/>
  <c r="J149" i="22" s="1"/>
  <c r="N137" i="22"/>
  <c r="S138" i="22"/>
  <c r="R138" i="22"/>
  <c r="Q138" i="22"/>
  <c r="P138" i="22"/>
  <c r="O138" i="22"/>
  <c r="N138" i="22"/>
  <c r="M138" i="22"/>
  <c r="M139" i="22" s="1"/>
  <c r="P140" i="22" s="1"/>
  <c r="L138" i="22"/>
  <c r="L139" i="22" s="1"/>
  <c r="O140" i="22" s="1"/>
  <c r="K138" i="22"/>
  <c r="K139" i="22" s="1"/>
  <c r="J138" i="22"/>
  <c r="J139" i="22" s="1"/>
  <c r="S133" i="22"/>
  <c r="S132" i="22" s="1"/>
  <c r="S134" i="22" s="1"/>
  <c r="R133" i="22"/>
  <c r="R132" i="22" s="1"/>
  <c r="R134" i="22" s="1"/>
  <c r="Q133" i="22"/>
  <c r="Q132" i="22" s="1"/>
  <c r="Q134" i="22" s="1"/>
  <c r="P133" i="22"/>
  <c r="P132" i="22" s="1"/>
  <c r="P134" i="22" s="1"/>
  <c r="O133" i="22"/>
  <c r="O132" i="22" s="1"/>
  <c r="O134" i="22" s="1"/>
  <c r="N133" i="22"/>
  <c r="M133" i="22"/>
  <c r="M134" i="22" s="1"/>
  <c r="L133" i="22"/>
  <c r="L134" i="22" s="1"/>
  <c r="K133" i="22"/>
  <c r="K134" i="22" s="1"/>
  <c r="J133" i="22"/>
  <c r="J134" i="22" s="1"/>
  <c r="N132" i="22"/>
  <c r="N127" i="22"/>
  <c r="S128" i="22"/>
  <c r="R128" i="22"/>
  <c r="Q128" i="22"/>
  <c r="P128" i="22"/>
  <c r="O128" i="22"/>
  <c r="N128" i="22"/>
  <c r="M128" i="22"/>
  <c r="M129" i="22" s="1"/>
  <c r="L128" i="22"/>
  <c r="L129" i="22" s="1"/>
  <c r="O130" i="22" s="1"/>
  <c r="K128" i="22"/>
  <c r="K129" i="22" s="1"/>
  <c r="J128" i="22"/>
  <c r="J129" i="22" s="1"/>
  <c r="M90" i="22"/>
  <c r="L90" i="22"/>
  <c r="K90" i="22"/>
  <c r="J90" i="22"/>
  <c r="N120" i="22"/>
  <c r="S121" i="22"/>
  <c r="S120" i="22" s="1"/>
  <c r="S122" i="22" s="1"/>
  <c r="R121" i="22"/>
  <c r="R120" i="22" s="1"/>
  <c r="R122" i="22" s="1"/>
  <c r="Q121" i="22"/>
  <c r="Q120" i="22" s="1"/>
  <c r="Q122" i="22" s="1"/>
  <c r="P121" i="22"/>
  <c r="P120" i="22" s="1"/>
  <c r="P122" i="22" s="1"/>
  <c r="O121" i="22"/>
  <c r="O120" i="22" s="1"/>
  <c r="O122" i="22" s="1"/>
  <c r="N121" i="22"/>
  <c r="M121" i="22"/>
  <c r="M122" i="22" s="1"/>
  <c r="L121" i="22"/>
  <c r="L122" i="22" s="1"/>
  <c r="K121" i="22"/>
  <c r="K122" i="22" s="1"/>
  <c r="J121" i="22"/>
  <c r="J122" i="22" s="1"/>
  <c r="N115" i="22"/>
  <c r="S116" i="22"/>
  <c r="S115" i="22" s="1"/>
  <c r="S117" i="22" s="1"/>
  <c r="R116" i="22"/>
  <c r="R115" i="22" s="1"/>
  <c r="R117" i="22" s="1"/>
  <c r="Q116" i="22"/>
  <c r="Q115" i="22" s="1"/>
  <c r="Q117" i="22" s="1"/>
  <c r="P116" i="22"/>
  <c r="P115" i="22" s="1"/>
  <c r="P117" i="22" s="1"/>
  <c r="O116" i="22"/>
  <c r="O115" i="22" s="1"/>
  <c r="O117" i="22" s="1"/>
  <c r="N116" i="22"/>
  <c r="M116" i="22"/>
  <c r="M117" i="22" s="1"/>
  <c r="L116" i="22"/>
  <c r="L117" i="22" s="1"/>
  <c r="K116" i="22"/>
  <c r="K117" i="22" s="1"/>
  <c r="J116" i="22"/>
  <c r="J117" i="22" s="1"/>
  <c r="S108" i="22"/>
  <c r="S107" i="22" s="1"/>
  <c r="S109" i="22" s="1"/>
  <c r="R108" i="22"/>
  <c r="R107" i="22" s="1"/>
  <c r="R109" i="22" s="1"/>
  <c r="Q108" i="22"/>
  <c r="Q107" i="22" s="1"/>
  <c r="Q109" i="22" s="1"/>
  <c r="P108" i="22"/>
  <c r="P107" i="22" s="1"/>
  <c r="P109" i="22" s="1"/>
  <c r="O108" i="22"/>
  <c r="O107" i="22" s="1"/>
  <c r="O109" i="22" s="1"/>
  <c r="N108" i="22"/>
  <c r="M108" i="22"/>
  <c r="M109" i="22" s="1"/>
  <c r="L108" i="22"/>
  <c r="L109" i="22" s="1"/>
  <c r="K108" i="22"/>
  <c r="K109" i="22" s="1"/>
  <c r="J108" i="22"/>
  <c r="J109" i="22" s="1"/>
  <c r="N107" i="22"/>
  <c r="P238" i="22" l="1"/>
  <c r="P234" i="22"/>
  <c r="R238" i="22"/>
  <c r="R234" i="22"/>
  <c r="S238" i="22"/>
  <c r="S234" i="22"/>
  <c r="Q238" i="22"/>
  <c r="Q234" i="22"/>
  <c r="N238" i="22"/>
  <c r="N234" i="22"/>
  <c r="O238" i="22"/>
  <c r="O234" i="22"/>
  <c r="N229" i="22"/>
  <c r="N243" i="22"/>
  <c r="N205" i="22"/>
  <c r="N203" i="22" s="1"/>
  <c r="N11" i="22" s="1"/>
  <c r="O227" i="22"/>
  <c r="O229" i="22" s="1"/>
  <c r="S230" i="22"/>
  <c r="S227" i="22" s="1"/>
  <c r="S229" i="22" s="1"/>
  <c r="R230" i="22"/>
  <c r="R227" i="22" s="1"/>
  <c r="R229" i="22" s="1"/>
  <c r="Q230" i="22"/>
  <c r="Q227" i="22" s="1"/>
  <c r="Q229" i="22" s="1"/>
  <c r="P230" i="22"/>
  <c r="P227" i="22" s="1"/>
  <c r="P229" i="22" s="1"/>
  <c r="N214" i="22"/>
  <c r="P217" i="22"/>
  <c r="P219" i="22" s="1"/>
  <c r="Q217" i="22" s="1"/>
  <c r="Q219" i="22" s="1"/>
  <c r="R217" i="22" s="1"/>
  <c r="R219" i="22" s="1"/>
  <c r="N219" i="22"/>
  <c r="N224" i="22"/>
  <c r="N188" i="22"/>
  <c r="N209" i="22"/>
  <c r="S217" i="22"/>
  <c r="S219" i="22" s="1"/>
  <c r="Q207" i="22"/>
  <c r="R207" i="22"/>
  <c r="S207" i="22"/>
  <c r="P207" i="22"/>
  <c r="N164" i="22"/>
  <c r="N198" i="22"/>
  <c r="P164" i="22"/>
  <c r="N193" i="22"/>
  <c r="Q164" i="22"/>
  <c r="S164" i="22"/>
  <c r="O164" i="22"/>
  <c r="R164" i="22"/>
  <c r="N178" i="22"/>
  <c r="N183" i="22"/>
  <c r="N168" i="22"/>
  <c r="N173" i="22"/>
  <c r="N125" i="22"/>
  <c r="N134" i="22"/>
  <c r="N149" i="22"/>
  <c r="N159" i="22"/>
  <c r="N144" i="22"/>
  <c r="Q145" i="22" s="1"/>
  <c r="Q142" i="22" s="1"/>
  <c r="Q144" i="22" s="1"/>
  <c r="N154" i="22"/>
  <c r="O142" i="22"/>
  <c r="O144" i="22" s="1"/>
  <c r="R145" i="22" s="1"/>
  <c r="R142" i="22" s="1"/>
  <c r="R144" i="22" s="1"/>
  <c r="P137" i="22"/>
  <c r="P139" i="22" s="1"/>
  <c r="S140" i="22" s="1"/>
  <c r="S137" i="22" s="1"/>
  <c r="S139" i="22" s="1"/>
  <c r="P142" i="22"/>
  <c r="P144" i="22" s="1"/>
  <c r="S145" i="22" s="1"/>
  <c r="S142" i="22" s="1"/>
  <c r="S144" i="22" s="1"/>
  <c r="O127" i="22"/>
  <c r="P130" i="22"/>
  <c r="Q130" i="22" s="1"/>
  <c r="Q127" i="22" s="1"/>
  <c r="O137" i="22"/>
  <c r="O139" i="22" s="1"/>
  <c r="R140" i="22" s="1"/>
  <c r="R137" i="22" s="1"/>
  <c r="R139" i="22" s="1"/>
  <c r="N139" i="22"/>
  <c r="Q140" i="22" s="1"/>
  <c r="Q137" i="22" s="1"/>
  <c r="Q139" i="22" s="1"/>
  <c r="N129" i="22"/>
  <c r="N122" i="22"/>
  <c r="N117" i="22"/>
  <c r="N109" i="22"/>
  <c r="R209" i="22" l="1"/>
  <c r="R205" i="22"/>
  <c r="R203" i="22" s="1"/>
  <c r="R11" i="22" s="1"/>
  <c r="Q209" i="22"/>
  <c r="Q205" i="22"/>
  <c r="Q203" i="22" s="1"/>
  <c r="Q11" i="22" s="1"/>
  <c r="S209" i="22"/>
  <c r="S205" i="22"/>
  <c r="S203" i="22" s="1"/>
  <c r="S11" i="22" s="1"/>
  <c r="P209" i="22"/>
  <c r="P205" i="22"/>
  <c r="P203" i="22" s="1"/>
  <c r="P11" i="22" s="1"/>
  <c r="O205" i="22"/>
  <c r="O203" i="22" s="1"/>
  <c r="O11" i="22" s="1"/>
  <c r="Q129" i="22"/>
  <c r="Q125" i="22"/>
  <c r="O129" i="22"/>
  <c r="O125" i="22"/>
  <c r="R130" i="22"/>
  <c r="S130" i="22" s="1"/>
  <c r="S127" i="22" s="1"/>
  <c r="P127" i="22"/>
  <c r="R127" i="22" l="1"/>
  <c r="R129" i="22" s="1"/>
  <c r="S129" i="22"/>
  <c r="S125" i="22"/>
  <c r="P129" i="22"/>
  <c r="P125" i="22"/>
  <c r="R125" i="22" l="1"/>
  <c r="S103" i="22" l="1"/>
  <c r="R103" i="22"/>
  <c r="P103" i="22"/>
  <c r="M103" i="22"/>
  <c r="M104" i="22" s="1"/>
  <c r="L103" i="22"/>
  <c r="L104" i="22" s="1"/>
  <c r="Q103" i="22"/>
  <c r="O103" i="22"/>
  <c r="N103" i="22"/>
  <c r="K103" i="22"/>
  <c r="K104" i="22" s="1"/>
  <c r="J103" i="22"/>
  <c r="J104" i="22" s="1"/>
  <c r="N102" i="22"/>
  <c r="N104" i="22" s="1"/>
  <c r="S98" i="22"/>
  <c r="S97" i="22" s="1"/>
  <c r="S99" i="22" s="1"/>
  <c r="R98" i="22"/>
  <c r="R97" i="22" s="1"/>
  <c r="R99" i="22" s="1"/>
  <c r="Q98" i="22"/>
  <c r="Q97" i="22" s="1"/>
  <c r="Q99" i="22" s="1"/>
  <c r="P98" i="22"/>
  <c r="O98" i="22"/>
  <c r="O97" i="22" s="1"/>
  <c r="O99" i="22" s="1"/>
  <c r="N98" i="22"/>
  <c r="M98" i="22"/>
  <c r="M99" i="22" s="1"/>
  <c r="L98" i="22"/>
  <c r="L99" i="22" s="1"/>
  <c r="K98" i="22"/>
  <c r="K99" i="22" s="1"/>
  <c r="J98" i="22"/>
  <c r="J99" i="22" s="1"/>
  <c r="P97" i="22"/>
  <c r="P99" i="22" s="1"/>
  <c r="N97" i="22"/>
  <c r="N92" i="22"/>
  <c r="S93" i="22"/>
  <c r="R93" i="22"/>
  <c r="Q93" i="22"/>
  <c r="P93" i="22"/>
  <c r="P92" i="22" s="1"/>
  <c r="O93" i="22"/>
  <c r="O92" i="22" s="1"/>
  <c r="N93" i="22"/>
  <c r="M93" i="22"/>
  <c r="M94" i="22" s="1"/>
  <c r="L93" i="22"/>
  <c r="L94" i="22" s="1"/>
  <c r="K93" i="22"/>
  <c r="K94" i="22" s="1"/>
  <c r="J93" i="22"/>
  <c r="J94" i="22" s="1"/>
  <c r="M73" i="22"/>
  <c r="L73" i="22"/>
  <c r="K73" i="22"/>
  <c r="J73" i="22"/>
  <c r="S86" i="22"/>
  <c r="R86" i="22"/>
  <c r="Q86" i="22"/>
  <c r="P86" i="22"/>
  <c r="O86" i="22"/>
  <c r="N86" i="22"/>
  <c r="M86" i="22"/>
  <c r="M87" i="22" s="1"/>
  <c r="O88" i="22" s="1"/>
  <c r="L86" i="22"/>
  <c r="L87" i="22" s="1"/>
  <c r="K86" i="22"/>
  <c r="K87" i="22" s="1"/>
  <c r="J86" i="22"/>
  <c r="J87" i="22" s="1"/>
  <c r="N85" i="22"/>
  <c r="S81" i="22"/>
  <c r="S80" i="22" s="1"/>
  <c r="S82" i="22" s="1"/>
  <c r="R81" i="22"/>
  <c r="R80" i="22" s="1"/>
  <c r="R82" i="22" s="1"/>
  <c r="Q81" i="22"/>
  <c r="P81" i="22"/>
  <c r="P80" i="22" s="1"/>
  <c r="P82" i="22" s="1"/>
  <c r="O81" i="22"/>
  <c r="O80" i="22" s="1"/>
  <c r="O82" i="22" s="1"/>
  <c r="N81" i="22"/>
  <c r="M81" i="22"/>
  <c r="M82" i="22" s="1"/>
  <c r="L81" i="22"/>
  <c r="L82" i="22" s="1"/>
  <c r="K81" i="22"/>
  <c r="K82" i="22" s="1"/>
  <c r="J81" i="22"/>
  <c r="J82" i="22" s="1"/>
  <c r="Q80" i="22"/>
  <c r="Q82" i="22" s="1"/>
  <c r="N80" i="22"/>
  <c r="S76" i="22"/>
  <c r="S75" i="22" s="1"/>
  <c r="S77" i="22" s="1"/>
  <c r="R76" i="22"/>
  <c r="R75" i="22" s="1"/>
  <c r="R77" i="22" s="1"/>
  <c r="Q76" i="22"/>
  <c r="Q75" i="22" s="1"/>
  <c r="Q77" i="22" s="1"/>
  <c r="P76" i="22"/>
  <c r="P75" i="22" s="1"/>
  <c r="P77" i="22" s="1"/>
  <c r="O76" i="22"/>
  <c r="O75" i="22" s="1"/>
  <c r="O77" i="22" s="1"/>
  <c r="N76" i="22"/>
  <c r="M76" i="22"/>
  <c r="M77" i="22" s="1"/>
  <c r="L76" i="22"/>
  <c r="L77" i="22" s="1"/>
  <c r="K76" i="22"/>
  <c r="K77" i="22" s="1"/>
  <c r="J76" i="22"/>
  <c r="J77" i="22" s="1"/>
  <c r="N75" i="22"/>
  <c r="S27" i="2"/>
  <c r="R27" i="2"/>
  <c r="Q27" i="2"/>
  <c r="P27" i="2"/>
  <c r="O27" i="2"/>
  <c r="N27" i="2"/>
  <c r="M27" i="2"/>
  <c r="L27" i="2"/>
  <c r="K27" i="2"/>
  <c r="J27" i="2"/>
  <c r="M42" i="22"/>
  <c r="M40" i="22" s="1"/>
  <c r="M10" i="22" s="1"/>
  <c r="L42" i="22"/>
  <c r="L40" i="22" s="1"/>
  <c r="L10" i="22" s="1"/>
  <c r="K42" i="22"/>
  <c r="J42" i="22"/>
  <c r="J40" i="22" s="1"/>
  <c r="J10" i="22" s="1"/>
  <c r="N64" i="22"/>
  <c r="N59" i="22"/>
  <c r="N54" i="22"/>
  <c r="N49" i="22"/>
  <c r="N44" i="22"/>
  <c r="N35" i="22"/>
  <c r="K40" i="22" l="1"/>
  <c r="K10" i="22" s="1"/>
  <c r="N90" i="22"/>
  <c r="P102" i="22"/>
  <c r="P104" i="22" s="1"/>
  <c r="N99" i="22"/>
  <c r="R102" i="22"/>
  <c r="R104" i="22" s="1"/>
  <c r="S102" i="22"/>
  <c r="S104" i="22" s="1"/>
  <c r="O102" i="22"/>
  <c r="O104" i="22" s="1"/>
  <c r="Q102" i="22"/>
  <c r="Q104" i="22" s="1"/>
  <c r="R92" i="22"/>
  <c r="S92" i="22"/>
  <c r="Q92" i="22"/>
  <c r="P94" i="22"/>
  <c r="O94" i="22"/>
  <c r="N94" i="22"/>
  <c r="N73" i="22"/>
  <c r="N82" i="22"/>
  <c r="O85" i="22"/>
  <c r="O87" i="22" s="1"/>
  <c r="P88" i="22"/>
  <c r="N87" i="22"/>
  <c r="N77" i="22"/>
  <c r="N42" i="22"/>
  <c r="N30" i="22"/>
  <c r="N25" i="22"/>
  <c r="N20" i="22"/>
  <c r="N18" i="22" s="1"/>
  <c r="N40" i="22" l="1"/>
  <c r="N10" i="22" s="1"/>
  <c r="Q94" i="22"/>
  <c r="Q90" i="22"/>
  <c r="S94" i="22"/>
  <c r="S90" i="22"/>
  <c r="O90" i="22"/>
  <c r="R94" i="22"/>
  <c r="R90" i="22"/>
  <c r="P90" i="22"/>
  <c r="O73" i="22"/>
  <c r="P85" i="22"/>
  <c r="Q88" i="22"/>
  <c r="R88" i="22" s="1"/>
  <c r="P87" i="22" l="1"/>
  <c r="P73" i="22"/>
  <c r="Q85" i="22"/>
  <c r="S88" i="22"/>
  <c r="S85" i="22" s="1"/>
  <c r="R85" i="22"/>
  <c r="R87" i="22" l="1"/>
  <c r="R73" i="22"/>
  <c r="Q87" i="22"/>
  <c r="Q73" i="22"/>
  <c r="S87" i="22"/>
  <c r="S73" i="22"/>
  <c r="N9" i="22" l="1"/>
  <c r="M9" i="22"/>
  <c r="L9" i="22"/>
  <c r="K9" i="22"/>
  <c r="J9" i="22"/>
  <c r="N93" i="19"/>
  <c r="M93" i="19"/>
  <c r="L93" i="19"/>
  <c r="K93" i="19"/>
  <c r="J93" i="19"/>
  <c r="N17" i="19"/>
  <c r="M17" i="19"/>
  <c r="L17" i="19"/>
  <c r="K17" i="19"/>
  <c r="J17" i="19"/>
  <c r="N25" i="19"/>
  <c r="M25" i="19"/>
  <c r="L25" i="19"/>
  <c r="K25" i="19"/>
  <c r="J25" i="19"/>
  <c r="N24" i="19"/>
  <c r="M24" i="19"/>
  <c r="L24" i="19"/>
  <c r="K24" i="19"/>
  <c r="J24" i="19"/>
  <c r="N23" i="19"/>
  <c r="M23" i="19"/>
  <c r="L23" i="19"/>
  <c r="K23" i="19"/>
  <c r="J23" i="19"/>
  <c r="N19" i="19"/>
  <c r="M19" i="19"/>
  <c r="L19" i="19"/>
  <c r="K19" i="19"/>
  <c r="J19" i="19"/>
  <c r="N22" i="19"/>
  <c r="M22" i="19"/>
  <c r="L22" i="19"/>
  <c r="K22" i="19"/>
  <c r="J22" i="19"/>
  <c r="N21" i="19"/>
  <c r="M21" i="19"/>
  <c r="L21" i="19"/>
  <c r="K21" i="19"/>
  <c r="J21" i="19"/>
  <c r="N20" i="19"/>
  <c r="M20" i="19"/>
  <c r="L20" i="19"/>
  <c r="K20" i="19"/>
  <c r="J20" i="19"/>
  <c r="K5" i="22" l="1"/>
  <c r="M22" i="24"/>
  <c r="L5" i="22"/>
  <c r="N22" i="24"/>
  <c r="M5" i="22"/>
  <c r="O22" i="24"/>
  <c r="N5" i="22"/>
  <c r="P22" i="24"/>
  <c r="J5" i="22"/>
  <c r="L22" i="24"/>
  <c r="S13" i="19"/>
  <c r="R13" i="19"/>
  <c r="Q13" i="19"/>
  <c r="P13" i="19"/>
  <c r="O13" i="19"/>
  <c r="M13" i="19"/>
  <c r="L13" i="19"/>
  <c r="K13" i="19"/>
  <c r="J13" i="19"/>
  <c r="N112" i="19"/>
  <c r="N13" i="19" s="1"/>
  <c r="M104" i="19"/>
  <c r="M12" i="19" s="1"/>
  <c r="L104" i="19"/>
  <c r="L12" i="19" s="1"/>
  <c r="K104" i="19"/>
  <c r="K12" i="19" s="1"/>
  <c r="J104" i="19"/>
  <c r="J12" i="19" s="1"/>
  <c r="N106" i="19"/>
  <c r="N104" i="19" s="1"/>
  <c r="N12" i="19" s="1"/>
  <c r="S23" i="2"/>
  <c r="R23" i="2"/>
  <c r="Q23" i="2"/>
  <c r="P23" i="2"/>
  <c r="O23" i="2"/>
  <c r="L23" i="2"/>
  <c r="K23" i="2"/>
  <c r="J23" i="2"/>
  <c r="M107" i="19"/>
  <c r="K107" i="19"/>
  <c r="M102" i="19"/>
  <c r="M101" i="19" s="1"/>
  <c r="M11" i="19" s="1"/>
  <c r="L102" i="19"/>
  <c r="L101" i="19" s="1"/>
  <c r="L11" i="19" s="1"/>
  <c r="K102" i="19"/>
  <c r="K101" i="19" s="1"/>
  <c r="K11" i="19" s="1"/>
  <c r="J102" i="19"/>
  <c r="J101" i="19" s="1"/>
  <c r="J11" i="19" s="1"/>
  <c r="O116" i="2"/>
  <c r="P116" i="2" s="1"/>
  <c r="Q116" i="2" s="1"/>
  <c r="R116" i="2" s="1"/>
  <c r="S116" i="2" s="1"/>
  <c r="N116" i="2"/>
  <c r="N95" i="19"/>
  <c r="M96" i="19"/>
  <c r="K96" i="19"/>
  <c r="N10" i="19"/>
  <c r="M10" i="19"/>
  <c r="L10" i="19"/>
  <c r="K10" i="19"/>
  <c r="J10" i="19"/>
  <c r="N87" i="19"/>
  <c r="N85" i="19" s="1"/>
  <c r="N9" i="19" s="1"/>
  <c r="J85" i="19"/>
  <c r="J9" i="19" s="1"/>
  <c r="K85" i="19"/>
  <c r="M85" i="19"/>
  <c r="M9" i="19" s="1"/>
  <c r="L85" i="19"/>
  <c r="L9" i="19" s="1"/>
  <c r="M67" i="19"/>
  <c r="M8" i="19" s="1"/>
  <c r="L67" i="19"/>
  <c r="L8" i="19" s="1"/>
  <c r="K67" i="19"/>
  <c r="K8" i="19" s="1"/>
  <c r="J67" i="19"/>
  <c r="J8" i="19" s="1"/>
  <c r="K9" i="19"/>
  <c r="M88" i="19"/>
  <c r="K88" i="19"/>
  <c r="S83" i="19"/>
  <c r="R83" i="19"/>
  <c r="Q83" i="19"/>
  <c r="P83" i="19"/>
  <c r="O83" i="19"/>
  <c r="N80" i="19"/>
  <c r="M81" i="19"/>
  <c r="K81" i="19"/>
  <c r="S79" i="19"/>
  <c r="R79" i="19"/>
  <c r="Q79" i="19"/>
  <c r="P79" i="19"/>
  <c r="O79" i="19"/>
  <c r="M79" i="19"/>
  <c r="K79" i="19"/>
  <c r="N78" i="19"/>
  <c r="S76" i="19"/>
  <c r="R76" i="19"/>
  <c r="Q76" i="19"/>
  <c r="P76" i="19"/>
  <c r="O76" i="19"/>
  <c r="M76" i="19"/>
  <c r="K76" i="19"/>
  <c r="N75" i="19"/>
  <c r="M70" i="19"/>
  <c r="K70" i="19"/>
  <c r="N69" i="19"/>
  <c r="M71" i="19"/>
  <c r="M72" i="19" s="1"/>
  <c r="O73" i="19" s="1"/>
  <c r="L71" i="19"/>
  <c r="L72" i="19" s="1"/>
  <c r="K71" i="19"/>
  <c r="K72" i="19" s="1"/>
  <c r="J71" i="19"/>
  <c r="J72" i="19" s="1"/>
  <c r="M56" i="19"/>
  <c r="L56" i="19"/>
  <c r="K56" i="19"/>
  <c r="J56" i="19"/>
  <c r="S65" i="19"/>
  <c r="R65" i="19"/>
  <c r="Q65" i="19"/>
  <c r="P65" i="19"/>
  <c r="O65" i="19"/>
  <c r="N63" i="19"/>
  <c r="S60" i="19"/>
  <c r="R60" i="19"/>
  <c r="Q60" i="19"/>
  <c r="P60" i="19"/>
  <c r="O60" i="19"/>
  <c r="N58" i="19"/>
  <c r="S53" i="19"/>
  <c r="R53" i="19"/>
  <c r="Q53" i="19"/>
  <c r="P53" i="19"/>
  <c r="O53" i="19"/>
  <c r="N51" i="19"/>
  <c r="S48" i="19"/>
  <c r="R48" i="19"/>
  <c r="Q48" i="19"/>
  <c r="P48" i="19"/>
  <c r="O48" i="19"/>
  <c r="P54" i="24" l="1"/>
  <c r="P66" i="24"/>
  <c r="O54" i="24"/>
  <c r="O56" i="24" s="1"/>
  <c r="O55" i="24" s="1"/>
  <c r="O66" i="24"/>
  <c r="O68" i="24" s="1"/>
  <c r="O67" i="24" s="1"/>
  <c r="N54" i="24"/>
  <c r="N56" i="24" s="1"/>
  <c r="O57" i="24" s="1"/>
  <c r="Q57" i="24" s="1"/>
  <c r="R57" i="24" s="1"/>
  <c r="S57" i="24" s="1"/>
  <c r="T57" i="24" s="1"/>
  <c r="U57" i="24" s="1"/>
  <c r="N66" i="24"/>
  <c r="N68" i="24" s="1"/>
  <c r="M54" i="24"/>
  <c r="M56" i="24" s="1"/>
  <c r="M55" i="24" s="1"/>
  <c r="M66" i="24"/>
  <c r="M68" i="24" s="1"/>
  <c r="M67" i="24" s="1"/>
  <c r="L54" i="24"/>
  <c r="L56" i="24" s="1"/>
  <c r="L55" i="24" s="1"/>
  <c r="L66" i="24"/>
  <c r="L68" i="24" s="1"/>
  <c r="L67" i="24" s="1"/>
  <c r="K36" i="22"/>
  <c r="K37" i="22" s="1"/>
  <c r="K5" i="19"/>
  <c r="K6" i="22" s="1"/>
  <c r="K7" i="22" s="1"/>
  <c r="L36" i="22"/>
  <c r="L37" i="22" s="1"/>
  <c r="L5" i="19"/>
  <c r="L6" i="22" s="1"/>
  <c r="L7" i="22" s="1"/>
  <c r="M36" i="22"/>
  <c r="M37" i="22" s="1"/>
  <c r="O38" i="22" s="1"/>
  <c r="P38" i="22" s="1"/>
  <c r="Q38" i="22" s="1"/>
  <c r="R38" i="22" s="1"/>
  <c r="S38" i="22" s="1"/>
  <c r="M5" i="19"/>
  <c r="M6" i="22" s="1"/>
  <c r="M7" i="22" s="1"/>
  <c r="J36" i="22"/>
  <c r="J37" i="22" s="1"/>
  <c r="J5" i="19"/>
  <c r="J6" i="22" s="1"/>
  <c r="J7" i="22" s="1"/>
  <c r="N67" i="19"/>
  <c r="N8" i="19" s="1"/>
  <c r="O90" i="19"/>
  <c r="O72" i="19"/>
  <c r="P73" i="19"/>
  <c r="N56" i="19"/>
  <c r="N45" i="19"/>
  <c r="N55" i="24" l="1"/>
  <c r="N67" i="24"/>
  <c r="O69" i="24"/>
  <c r="Q70" i="24" s="1"/>
  <c r="F38" i="26" s="1"/>
  <c r="P90" i="19"/>
  <c r="P72" i="19"/>
  <c r="Q73" i="19"/>
  <c r="N30" i="19"/>
  <c r="N29" i="19"/>
  <c r="N28" i="19"/>
  <c r="S42" i="19"/>
  <c r="R42" i="19"/>
  <c r="Q42" i="19"/>
  <c r="P42" i="19"/>
  <c r="O42" i="19"/>
  <c r="S40" i="19"/>
  <c r="R40" i="19"/>
  <c r="Q40" i="19"/>
  <c r="P40" i="19"/>
  <c r="O40" i="19"/>
  <c r="S38" i="19"/>
  <c r="R38" i="19"/>
  <c r="Q38" i="19"/>
  <c r="P38" i="19"/>
  <c r="O38" i="19"/>
  <c r="M26" i="19"/>
  <c r="L26" i="19"/>
  <c r="K26" i="19"/>
  <c r="J26" i="19"/>
  <c r="L35" i="19"/>
  <c r="L42" i="19" s="1"/>
  <c r="K35" i="19"/>
  <c r="K42" i="19" s="1"/>
  <c r="J35" i="19"/>
  <c r="J42" i="19" s="1"/>
  <c r="L34" i="19"/>
  <c r="L40" i="19" s="1"/>
  <c r="K34" i="19"/>
  <c r="K40" i="19" s="1"/>
  <c r="J34" i="19"/>
  <c r="J40" i="19" s="1"/>
  <c r="L33" i="19"/>
  <c r="L38" i="19" s="1"/>
  <c r="K33" i="19"/>
  <c r="K38" i="19" s="1"/>
  <c r="J33" i="19"/>
  <c r="J38" i="19" s="1"/>
  <c r="N7" i="19"/>
  <c r="M7" i="19"/>
  <c r="L7" i="19"/>
  <c r="K7" i="19"/>
  <c r="J7" i="19"/>
  <c r="M128" i="2"/>
  <c r="N128" i="2" s="1"/>
  <c r="N23" i="2" s="1"/>
  <c r="K129" i="2"/>
  <c r="O124" i="2"/>
  <c r="P124" i="2" s="1"/>
  <c r="Q124" i="2" s="1"/>
  <c r="R124" i="2" s="1"/>
  <c r="S124" i="2" s="1"/>
  <c r="N124" i="2"/>
  <c r="F43" i="26" l="1"/>
  <c r="G38" i="26"/>
  <c r="M129" i="2"/>
  <c r="M23" i="2"/>
  <c r="Q90" i="19"/>
  <c r="Q72" i="19"/>
  <c r="R73" i="19"/>
  <c r="N26" i="19"/>
  <c r="J32" i="19"/>
  <c r="J37" i="19" s="1"/>
  <c r="L32" i="19"/>
  <c r="L37" i="19" s="1"/>
  <c r="K32" i="19"/>
  <c r="K37" i="19" s="1"/>
  <c r="P129" i="2"/>
  <c r="O129" i="2"/>
  <c r="G43" i="26" l="1"/>
  <c r="H38" i="26"/>
  <c r="F46" i="26"/>
  <c r="F48" i="26" s="1"/>
  <c r="G46" i="26"/>
  <c r="G48" i="26" s="1"/>
  <c r="F44" i="26"/>
  <c r="F45" i="26" s="1"/>
  <c r="F7" i="26" s="1"/>
  <c r="S90" i="19"/>
  <c r="R90" i="19"/>
  <c r="R72" i="19"/>
  <c r="S73" i="19"/>
  <c r="S72" i="19" s="1"/>
  <c r="Q129" i="2"/>
  <c r="F5" i="26" l="1"/>
  <c r="D16" i="26" s="1"/>
  <c r="F24" i="26"/>
  <c r="F27" i="26" s="1"/>
  <c r="I38" i="26"/>
  <c r="H43" i="26"/>
  <c r="G44" i="26"/>
  <c r="G45" i="26" s="1"/>
  <c r="G7" i="26" s="1"/>
  <c r="G5" i="26" s="1"/>
  <c r="D17" i="26" s="1"/>
  <c r="R129" i="2"/>
  <c r="S129" i="2"/>
  <c r="H44" i="26" l="1"/>
  <c r="H45" i="26" s="1"/>
  <c r="H7" i="26" s="1"/>
  <c r="H5" i="26" s="1"/>
  <c r="D18" i="26" s="1"/>
  <c r="G24" i="26"/>
  <c r="G27" i="26" s="1"/>
  <c r="J38" i="26"/>
  <c r="I43" i="26"/>
  <c r="I16" i="26"/>
  <c r="H16" i="26"/>
  <c r="G16" i="26"/>
  <c r="F16" i="26"/>
  <c r="F21" i="26" s="1"/>
  <c r="J16" i="26"/>
  <c r="F28" i="26"/>
  <c r="H24" i="26"/>
  <c r="H27" i="26" s="1"/>
  <c r="H17" i="26"/>
  <c r="J17" i="26"/>
  <c r="I17" i="26"/>
  <c r="G17" i="26"/>
  <c r="H46" i="26"/>
  <c r="H48" i="26" s="1"/>
  <c r="O22" i="2"/>
  <c r="N22" i="2"/>
  <c r="M22" i="2"/>
  <c r="L22" i="2"/>
  <c r="S22" i="2"/>
  <c r="R22" i="2"/>
  <c r="Q22" i="2"/>
  <c r="P22" i="2"/>
  <c r="K22" i="2"/>
  <c r="J22" i="2"/>
  <c r="O120" i="2"/>
  <c r="N120" i="2"/>
  <c r="M21" i="2"/>
  <c r="L21" i="2"/>
  <c r="K21" i="2"/>
  <c r="J21" i="2"/>
  <c r="M20" i="2"/>
  <c r="L20" i="2"/>
  <c r="L97" i="19" s="1"/>
  <c r="L98" i="19" s="1"/>
  <c r="K20" i="2"/>
  <c r="K97" i="19" s="1"/>
  <c r="K98" i="19" s="1"/>
  <c r="J20" i="2"/>
  <c r="J97" i="19" s="1"/>
  <c r="J98" i="19" s="1"/>
  <c r="S113" i="2"/>
  <c r="R113" i="2"/>
  <c r="Q113" i="2"/>
  <c r="P113" i="2"/>
  <c r="O113" i="2"/>
  <c r="M113" i="2"/>
  <c r="N113" i="2" s="1"/>
  <c r="L113" i="2"/>
  <c r="M110" i="2"/>
  <c r="O109" i="2"/>
  <c r="P109" i="2" s="1"/>
  <c r="N109" i="2"/>
  <c r="M107" i="2"/>
  <c r="N106" i="2"/>
  <c r="N104" i="2" s="1"/>
  <c r="N19" i="2" s="1"/>
  <c r="M104" i="2"/>
  <c r="M19" i="2" s="1"/>
  <c r="L104" i="2"/>
  <c r="L19" i="2" s="1"/>
  <c r="K104" i="2"/>
  <c r="K19" i="2" s="1"/>
  <c r="J104" i="2"/>
  <c r="J19" i="2" s="1"/>
  <c r="M92" i="2"/>
  <c r="L92" i="2"/>
  <c r="K92" i="2"/>
  <c r="J92" i="2"/>
  <c r="N100" i="2"/>
  <c r="O96" i="2"/>
  <c r="N96" i="2"/>
  <c r="N71" i="19" s="1"/>
  <c r="M79" i="2"/>
  <c r="N81" i="2"/>
  <c r="M88" i="2"/>
  <c r="N88" i="2" s="1"/>
  <c r="K88" i="2"/>
  <c r="L88" i="2"/>
  <c r="S88" i="2"/>
  <c r="R88" i="2"/>
  <c r="Q88" i="2"/>
  <c r="P88" i="2"/>
  <c r="O88" i="2"/>
  <c r="O84" i="2"/>
  <c r="P84" i="2" s="1"/>
  <c r="Q84" i="2" s="1"/>
  <c r="R84" i="2" s="1"/>
  <c r="S84" i="2" s="1"/>
  <c r="S81" i="2" s="1"/>
  <c r="N84" i="2"/>
  <c r="K42" i="2"/>
  <c r="M74" i="2"/>
  <c r="N74" i="2" s="1"/>
  <c r="M69" i="2"/>
  <c r="N69" i="2" s="1"/>
  <c r="O69" i="2" s="1"/>
  <c r="P69" i="2" s="1"/>
  <c r="G21" i="26" l="1"/>
  <c r="I44" i="26"/>
  <c r="I45" i="26" s="1"/>
  <c r="I7" i="26" s="1"/>
  <c r="J43" i="26"/>
  <c r="J44" i="26" s="1"/>
  <c r="J45" i="26" s="1"/>
  <c r="J7" i="26" s="1"/>
  <c r="J5" i="26" s="1"/>
  <c r="D20" i="26" s="1"/>
  <c r="J20" i="26" s="1"/>
  <c r="G28" i="26"/>
  <c r="J18" i="26"/>
  <c r="I18" i="26"/>
  <c r="H18" i="26"/>
  <c r="H21" i="26" s="1"/>
  <c r="H28" i="26" s="1"/>
  <c r="I46" i="26"/>
  <c r="I48" i="26" s="1"/>
  <c r="N89" i="19"/>
  <c r="N60" i="22"/>
  <c r="N61" i="22" s="1"/>
  <c r="N31" i="22"/>
  <c r="N32" i="22" s="1"/>
  <c r="P65" i="22"/>
  <c r="P108" i="19"/>
  <c r="Q65" i="22"/>
  <c r="Q108" i="19"/>
  <c r="R65" i="22"/>
  <c r="R108" i="19"/>
  <c r="S114" i="2"/>
  <c r="S65" i="22"/>
  <c r="S108" i="19"/>
  <c r="J89" i="19"/>
  <c r="J90" i="19" s="1"/>
  <c r="J60" i="22"/>
  <c r="J61" i="22" s="1"/>
  <c r="J31" i="22"/>
  <c r="J32" i="22" s="1"/>
  <c r="N21" i="2"/>
  <c r="N102" i="19"/>
  <c r="N101" i="19" s="1"/>
  <c r="N11" i="19" s="1"/>
  <c r="L65" i="22"/>
  <c r="L66" i="22" s="1"/>
  <c r="L108" i="19"/>
  <c r="L109" i="19" s="1"/>
  <c r="K89" i="19"/>
  <c r="K90" i="19" s="1"/>
  <c r="K60" i="22"/>
  <c r="K61" i="22" s="1"/>
  <c r="K31" i="22"/>
  <c r="K32" i="22" s="1"/>
  <c r="O21" i="2"/>
  <c r="O102" i="19"/>
  <c r="O101" i="19" s="1"/>
  <c r="O11" i="19" s="1"/>
  <c r="O36" i="22" s="1"/>
  <c r="O35" i="22" s="1"/>
  <c r="O37" i="22" s="1"/>
  <c r="M65" i="22"/>
  <c r="M66" i="22" s="1"/>
  <c r="O67" i="22" s="1"/>
  <c r="P67" i="22" s="1"/>
  <c r="Q67" i="22" s="1"/>
  <c r="R67" i="22" s="1"/>
  <c r="S67" i="22" s="1"/>
  <c r="M108" i="19"/>
  <c r="M109" i="19" s="1"/>
  <c r="O110" i="19" s="1"/>
  <c r="L89" i="19"/>
  <c r="L90" i="19" s="1"/>
  <c r="L60" i="22"/>
  <c r="L61" i="22" s="1"/>
  <c r="L31" i="22"/>
  <c r="L32" i="22" s="1"/>
  <c r="J65" i="22"/>
  <c r="J66" i="22" s="1"/>
  <c r="J108" i="19"/>
  <c r="J109" i="19" s="1"/>
  <c r="N65" i="22"/>
  <c r="N66" i="22" s="1"/>
  <c r="N108" i="19"/>
  <c r="N109" i="19" s="1"/>
  <c r="M89" i="19"/>
  <c r="M90" i="19" s="1"/>
  <c r="M60" i="22"/>
  <c r="M61" i="22" s="1"/>
  <c r="M31" i="22"/>
  <c r="M32" i="22" s="1"/>
  <c r="K65" i="22"/>
  <c r="K66" i="22" s="1"/>
  <c r="K108" i="19"/>
  <c r="K109" i="19" s="1"/>
  <c r="O65" i="22"/>
  <c r="O64" i="22" s="1"/>
  <c r="O66" i="22" s="1"/>
  <c r="O108" i="19"/>
  <c r="J18" i="2"/>
  <c r="J82" i="19"/>
  <c r="J83" i="19" s="1"/>
  <c r="K18" i="2"/>
  <c r="K82" i="19"/>
  <c r="K83" i="19" s="1"/>
  <c r="L18" i="2"/>
  <c r="L82" i="19"/>
  <c r="L83" i="19" s="1"/>
  <c r="M18" i="2"/>
  <c r="M82" i="19"/>
  <c r="M83" i="19" s="1"/>
  <c r="P96" i="2"/>
  <c r="P92" i="2" s="1"/>
  <c r="O71" i="19"/>
  <c r="O69" i="19" s="1"/>
  <c r="M97" i="19"/>
  <c r="M98" i="19" s="1"/>
  <c r="O20" i="2"/>
  <c r="O97" i="19" s="1"/>
  <c r="N20" i="2"/>
  <c r="P120" i="2"/>
  <c r="P102" i="19" s="1"/>
  <c r="P101" i="19" s="1"/>
  <c r="P11" i="19" s="1"/>
  <c r="P36" i="22" s="1"/>
  <c r="P35" i="22" s="1"/>
  <c r="P37" i="22" s="1"/>
  <c r="P20" i="2"/>
  <c r="P97" i="19" s="1"/>
  <c r="S20" i="2"/>
  <c r="S97" i="19" s="1"/>
  <c r="R20" i="2"/>
  <c r="R97" i="19" s="1"/>
  <c r="Q20" i="2"/>
  <c r="Q97" i="19" s="1"/>
  <c r="P114" i="2"/>
  <c r="R114" i="2"/>
  <c r="Q114" i="2"/>
  <c r="O106" i="2"/>
  <c r="O104" i="2" s="1"/>
  <c r="O19" i="2" s="1"/>
  <c r="O114" i="2"/>
  <c r="P110" i="2"/>
  <c r="P106" i="2"/>
  <c r="Q109" i="2"/>
  <c r="O110" i="2"/>
  <c r="N92" i="2"/>
  <c r="O92" i="2"/>
  <c r="O81" i="2"/>
  <c r="P81" i="2"/>
  <c r="Q81" i="2"/>
  <c r="R81" i="2"/>
  <c r="Q69" i="2"/>
  <c r="P70" i="2"/>
  <c r="S64" i="2"/>
  <c r="R64" i="2"/>
  <c r="Q64" i="2"/>
  <c r="P64" i="2"/>
  <c r="O64" i="2"/>
  <c r="M64" i="2"/>
  <c r="N64" i="2" s="1"/>
  <c r="I5" i="26" l="1"/>
  <c r="D19" i="26" s="1"/>
  <c r="I24" i="26"/>
  <c r="I27" i="26" s="1"/>
  <c r="J24" i="26"/>
  <c r="J27" i="26" s="1"/>
  <c r="J46" i="26"/>
  <c r="J48" i="26" s="1"/>
  <c r="S64" i="22"/>
  <c r="S66" i="22" s="1"/>
  <c r="R64" i="22"/>
  <c r="R66" i="22" s="1"/>
  <c r="M55" i="22"/>
  <c r="M56" i="22" s="1"/>
  <c r="M26" i="22"/>
  <c r="M27" i="22" s="1"/>
  <c r="Q64" i="22"/>
  <c r="Q66" i="22" s="1"/>
  <c r="L55" i="22"/>
  <c r="L56" i="22" s="1"/>
  <c r="L26" i="22"/>
  <c r="L27" i="22" s="1"/>
  <c r="P64" i="22"/>
  <c r="P66" i="22" s="1"/>
  <c r="K55" i="22"/>
  <c r="K56" i="22" s="1"/>
  <c r="K26" i="22"/>
  <c r="K27" i="22" s="1"/>
  <c r="O89" i="19"/>
  <c r="O87" i="19" s="1"/>
  <c r="O60" i="22"/>
  <c r="O59" i="22" s="1"/>
  <c r="O61" i="22" s="1"/>
  <c r="O31" i="22"/>
  <c r="O30" i="22" s="1"/>
  <c r="O32" i="22" s="1"/>
  <c r="O109" i="19"/>
  <c r="O106" i="19" s="1"/>
  <c r="P110" i="19"/>
  <c r="J55" i="22"/>
  <c r="J56" i="22" s="1"/>
  <c r="J26" i="22"/>
  <c r="J27" i="22" s="1"/>
  <c r="N36" i="22"/>
  <c r="N37" i="22" s="1"/>
  <c r="N5" i="19"/>
  <c r="N6" i="22" s="1"/>
  <c r="N7" i="22" s="1"/>
  <c r="O99" i="19"/>
  <c r="P99" i="19" s="1"/>
  <c r="P18" i="2"/>
  <c r="P82" i="19"/>
  <c r="P80" i="19" s="1"/>
  <c r="O18" i="2"/>
  <c r="O82" i="19"/>
  <c r="O80" i="19" s="1"/>
  <c r="O81" i="19" s="1"/>
  <c r="N18" i="2"/>
  <c r="N82" i="19"/>
  <c r="O88" i="19"/>
  <c r="O85" i="19"/>
  <c r="O9" i="19" s="1"/>
  <c r="Q96" i="2"/>
  <c r="P71" i="19"/>
  <c r="P69" i="19" s="1"/>
  <c r="O70" i="19"/>
  <c r="N97" i="19"/>
  <c r="Q120" i="2"/>
  <c r="Q102" i="19" s="1"/>
  <c r="Q101" i="19" s="1"/>
  <c r="Q11" i="19" s="1"/>
  <c r="Q36" i="22" s="1"/>
  <c r="Q35" i="22" s="1"/>
  <c r="Q37" i="22" s="1"/>
  <c r="P21" i="2"/>
  <c r="O107" i="2"/>
  <c r="Q110" i="2"/>
  <c r="R109" i="2"/>
  <c r="Q106" i="2"/>
  <c r="P104" i="2"/>
  <c r="P19" i="2" s="1"/>
  <c r="P107" i="2"/>
  <c r="P65" i="2"/>
  <c r="Q65" i="2"/>
  <c r="R69" i="2"/>
  <c r="Q70" i="2"/>
  <c r="S54" i="2"/>
  <c r="R54" i="2"/>
  <c r="Q54" i="2"/>
  <c r="P54" i="2"/>
  <c r="O54" i="2"/>
  <c r="M51" i="2"/>
  <c r="M59" i="2"/>
  <c r="N59" i="2" s="1"/>
  <c r="O59" i="2" s="1"/>
  <c r="P59" i="2" s="1"/>
  <c r="M54" i="2"/>
  <c r="N54" i="2" s="1"/>
  <c r="I19" i="26" l="1"/>
  <c r="I21" i="26" s="1"/>
  <c r="I28" i="26" s="1"/>
  <c r="J19" i="26"/>
  <c r="J21" i="26" s="1"/>
  <c r="J28" i="26" s="1"/>
  <c r="N55" i="22"/>
  <c r="N56" i="22" s="1"/>
  <c r="N26" i="22"/>
  <c r="N27" i="22" s="1"/>
  <c r="P89" i="19"/>
  <c r="P87" i="19" s="1"/>
  <c r="P60" i="22"/>
  <c r="P59" i="22" s="1"/>
  <c r="P61" i="22" s="1"/>
  <c r="P31" i="22"/>
  <c r="P30" i="22" s="1"/>
  <c r="P32" i="22" s="1"/>
  <c r="O55" i="22"/>
  <c r="O54" i="22" s="1"/>
  <c r="O56" i="22" s="1"/>
  <c r="O26" i="22"/>
  <c r="O25" i="22" s="1"/>
  <c r="O27" i="22" s="1"/>
  <c r="P109" i="19"/>
  <c r="P106" i="19" s="1"/>
  <c r="Q110" i="19"/>
  <c r="O107" i="19"/>
  <c r="O104" i="19"/>
  <c r="O12" i="19" s="1"/>
  <c r="P55" i="22"/>
  <c r="P54" i="22" s="1"/>
  <c r="P56" i="22" s="1"/>
  <c r="P26" i="22"/>
  <c r="P25" i="22" s="1"/>
  <c r="P27" i="22" s="1"/>
  <c r="O98" i="19"/>
  <c r="O95" i="19" s="1"/>
  <c r="O93" i="19" s="1"/>
  <c r="O10" i="19" s="1"/>
  <c r="P81" i="19"/>
  <c r="O67" i="19"/>
  <c r="O8" i="19" s="1"/>
  <c r="P98" i="19"/>
  <c r="P95" i="19" s="1"/>
  <c r="P93" i="19" s="1"/>
  <c r="P10" i="19" s="1"/>
  <c r="Q99" i="19"/>
  <c r="P88" i="19"/>
  <c r="P85" i="19"/>
  <c r="P9" i="19" s="1"/>
  <c r="P70" i="19"/>
  <c r="P67" i="19"/>
  <c r="P8" i="19" s="1"/>
  <c r="R96" i="2"/>
  <c r="Q71" i="19"/>
  <c r="Q69" i="19" s="1"/>
  <c r="Q92" i="2"/>
  <c r="R120" i="2"/>
  <c r="R102" i="19" s="1"/>
  <c r="R101" i="19" s="1"/>
  <c r="R11" i="19" s="1"/>
  <c r="R36" i="22" s="1"/>
  <c r="R35" i="22" s="1"/>
  <c r="R37" i="22" s="1"/>
  <c r="Q21" i="2"/>
  <c r="Q104" i="2"/>
  <c r="Q19" i="2" s="1"/>
  <c r="Q107" i="2"/>
  <c r="R110" i="2"/>
  <c r="R106" i="2"/>
  <c r="S109" i="2"/>
  <c r="S55" i="2"/>
  <c r="Q55" i="2"/>
  <c r="P55" i="2"/>
  <c r="R55" i="2"/>
  <c r="P51" i="2"/>
  <c r="P48" i="2" s="1"/>
  <c r="Q59" i="2"/>
  <c r="P60" i="2"/>
  <c r="O51" i="2"/>
  <c r="O48" i="2" s="1"/>
  <c r="O45" i="2" s="1"/>
  <c r="N51" i="2"/>
  <c r="M48" i="2"/>
  <c r="N48" i="2" s="1"/>
  <c r="S69" i="2"/>
  <c r="S70" i="2" s="1"/>
  <c r="R70" i="2"/>
  <c r="Q89" i="19" l="1"/>
  <c r="Q87" i="19" s="1"/>
  <c r="Q60" i="22"/>
  <c r="Q59" i="22" s="1"/>
  <c r="Q61" i="22" s="1"/>
  <c r="Q31" i="22"/>
  <c r="Q30" i="22" s="1"/>
  <c r="Q32" i="22" s="1"/>
  <c r="P104" i="19"/>
  <c r="P12" i="19" s="1"/>
  <c r="P107" i="19"/>
  <c r="P96" i="19"/>
  <c r="O96" i="19"/>
  <c r="Q109" i="19"/>
  <c r="Q106" i="19" s="1"/>
  <c r="R110" i="19"/>
  <c r="R99" i="19"/>
  <c r="Q98" i="19"/>
  <c r="Q95" i="19" s="1"/>
  <c r="Q93" i="19" s="1"/>
  <c r="Q10" i="19" s="1"/>
  <c r="Q70" i="19"/>
  <c r="S96" i="2"/>
  <c r="R71" i="19"/>
  <c r="R69" i="19" s="1"/>
  <c r="R92" i="2"/>
  <c r="Q88" i="19"/>
  <c r="Q85" i="19"/>
  <c r="Q9" i="19" s="1"/>
  <c r="Q18" i="2"/>
  <c r="Q82" i="19"/>
  <c r="Q80" i="19" s="1"/>
  <c r="Q81" i="19" s="1"/>
  <c r="Q96" i="19"/>
  <c r="S120" i="2"/>
  <c r="R21" i="2"/>
  <c r="R104" i="2"/>
  <c r="R19" i="2" s="1"/>
  <c r="R107" i="2"/>
  <c r="S106" i="2"/>
  <c r="S110" i="2"/>
  <c r="Q60" i="2"/>
  <c r="Q51" i="2"/>
  <c r="P52" i="2"/>
  <c r="P45" i="2"/>
  <c r="P49" i="2"/>
  <c r="R89" i="19" l="1"/>
  <c r="R87" i="19" s="1"/>
  <c r="R60" i="22"/>
  <c r="R59" i="22" s="1"/>
  <c r="R61" i="22" s="1"/>
  <c r="R31" i="22"/>
  <c r="R30" i="22" s="1"/>
  <c r="R32" i="22" s="1"/>
  <c r="Q104" i="19"/>
  <c r="Q12" i="19" s="1"/>
  <c r="Q107" i="19"/>
  <c r="S21" i="2"/>
  <c r="S102" i="19"/>
  <c r="S101" i="19" s="1"/>
  <c r="S11" i="19" s="1"/>
  <c r="S36" i="22" s="1"/>
  <c r="S35" i="22" s="1"/>
  <c r="S37" i="22" s="1"/>
  <c r="Q55" i="22"/>
  <c r="Q54" i="22" s="1"/>
  <c r="Q56" i="22" s="1"/>
  <c r="Q26" i="22"/>
  <c r="Q25" i="22" s="1"/>
  <c r="Q27" i="22" s="1"/>
  <c r="R109" i="19"/>
  <c r="R106" i="19" s="1"/>
  <c r="S110" i="19"/>
  <c r="S109" i="19" s="1"/>
  <c r="S106" i="19" s="1"/>
  <c r="S99" i="19"/>
  <c r="S98" i="19" s="1"/>
  <c r="S95" i="19" s="1"/>
  <c r="S93" i="19" s="1"/>
  <c r="S10" i="19" s="1"/>
  <c r="R98" i="19"/>
  <c r="R95" i="19" s="1"/>
  <c r="R88" i="19"/>
  <c r="R85" i="19"/>
  <c r="R9" i="19" s="1"/>
  <c r="R18" i="2"/>
  <c r="R82" i="19"/>
  <c r="R80" i="19" s="1"/>
  <c r="R81" i="19" s="1"/>
  <c r="R70" i="19"/>
  <c r="S92" i="2"/>
  <c r="S71" i="19"/>
  <c r="S69" i="19" s="1"/>
  <c r="Q67" i="19"/>
  <c r="Q8" i="19" s="1"/>
  <c r="S107" i="2"/>
  <c r="S104" i="2"/>
  <c r="S19" i="2" s="1"/>
  <c r="Q48" i="2"/>
  <c r="Q52" i="2"/>
  <c r="R96" i="19" l="1"/>
  <c r="R93" i="19"/>
  <c r="R10" i="19" s="1"/>
  <c r="R55" i="22"/>
  <c r="R54" i="22" s="1"/>
  <c r="R56" i="22" s="1"/>
  <c r="R26" i="22"/>
  <c r="R25" i="22" s="1"/>
  <c r="R27" i="22" s="1"/>
  <c r="S89" i="19"/>
  <c r="S87" i="19" s="1"/>
  <c r="S88" i="19" s="1"/>
  <c r="S60" i="22"/>
  <c r="S59" i="22" s="1"/>
  <c r="S61" i="22" s="1"/>
  <c r="S31" i="22"/>
  <c r="S30" i="22" s="1"/>
  <c r="S32" i="22" s="1"/>
  <c r="S107" i="19"/>
  <c r="S104" i="19"/>
  <c r="S12" i="19" s="1"/>
  <c r="R104" i="19"/>
  <c r="R12" i="19" s="1"/>
  <c r="R107" i="19"/>
  <c r="S96" i="19"/>
  <c r="S85" i="19"/>
  <c r="S9" i="19" s="1"/>
  <c r="S18" i="2"/>
  <c r="S82" i="19"/>
  <c r="S80" i="19" s="1"/>
  <c r="S81" i="19" s="1"/>
  <c r="S70" i="19"/>
  <c r="R67" i="19"/>
  <c r="R8" i="19" s="1"/>
  <c r="Q45" i="2"/>
  <c r="Q49" i="2"/>
  <c r="S55" i="22" l="1"/>
  <c r="S54" i="22" s="1"/>
  <c r="S56" i="22" s="1"/>
  <c r="S26" i="22"/>
  <c r="S25" i="22" s="1"/>
  <c r="S27" i="22" s="1"/>
  <c r="S67" i="19"/>
  <c r="S8" i="19" s="1"/>
  <c r="L65" i="2" l="1"/>
  <c r="K65" i="2"/>
  <c r="R61" i="2"/>
  <c r="L60" i="2"/>
  <c r="K60" i="2"/>
  <c r="L55" i="2"/>
  <c r="K55" i="2"/>
  <c r="M55" i="2"/>
  <c r="S61" i="2" l="1"/>
  <c r="R59" i="2"/>
  <c r="L52" i="2"/>
  <c r="N65" i="2"/>
  <c r="N55" i="2"/>
  <c r="K52" i="2"/>
  <c r="O55" i="2"/>
  <c r="K70" i="2"/>
  <c r="K49" i="2"/>
  <c r="S59" i="2" l="1"/>
  <c r="R60" i="2"/>
  <c r="R51" i="2"/>
  <c r="L70" i="2"/>
  <c r="M65" i="2"/>
  <c r="M60" i="2"/>
  <c r="M52" i="2"/>
  <c r="N49" i="2"/>
  <c r="N52" i="2"/>
  <c r="O65" i="2"/>
  <c r="R48" i="2" l="1"/>
  <c r="R52" i="2"/>
  <c r="S60" i="2"/>
  <c r="S51" i="2"/>
  <c r="N60" i="2"/>
  <c r="M49" i="2"/>
  <c r="S48" i="2" l="1"/>
  <c r="S52" i="2"/>
  <c r="R45" i="2"/>
  <c r="R49" i="2"/>
  <c r="O60" i="2"/>
  <c r="R65" i="2"/>
  <c r="S45" i="2" l="1"/>
  <c r="S49" i="2"/>
  <c r="O49" i="2"/>
  <c r="O52" i="2"/>
  <c r="S65" i="2"/>
  <c r="L75" i="2" l="1"/>
  <c r="K75" i="2"/>
  <c r="S125" i="2"/>
  <c r="S121" i="2"/>
  <c r="S117" i="2"/>
  <c r="S101" i="2"/>
  <c r="S97" i="2"/>
  <c r="S93" i="2"/>
  <c r="S89" i="2"/>
  <c r="S85" i="2"/>
  <c r="S82" i="2"/>
  <c r="S79" i="2"/>
  <c r="L29" i="2"/>
  <c r="L36" i="2" s="1"/>
  <c r="K29" i="2"/>
  <c r="K36" i="2" s="1"/>
  <c r="J29" i="2"/>
  <c r="J38" i="2" s="1"/>
  <c r="O36" i="2" l="1"/>
  <c r="M36" i="2"/>
  <c r="N36" i="2" s="1"/>
  <c r="S17" i="2"/>
  <c r="K38" i="2"/>
  <c r="K37" i="2"/>
  <c r="L37" i="2"/>
  <c r="J36" i="2"/>
  <c r="L38" i="2"/>
  <c r="J37" i="2"/>
  <c r="O37" i="2" l="1"/>
  <c r="P37" i="2" s="1"/>
  <c r="M37" i="2"/>
  <c r="N37" i="2" s="1"/>
  <c r="S47" i="19"/>
  <c r="S45" i="19" s="1"/>
  <c r="S23" i="19" s="1"/>
  <c r="S50" i="22"/>
  <c r="S49" i="22" s="1"/>
  <c r="O38" i="2"/>
  <c r="P38" i="2" s="1"/>
  <c r="Q38" i="2" s="1"/>
  <c r="R38" i="2" s="1"/>
  <c r="S38" i="2" s="1"/>
  <c r="M38" i="2"/>
  <c r="N38" i="2" s="1"/>
  <c r="P36" i="2"/>
  <c r="Q37" i="2"/>
  <c r="R37" i="2" l="1"/>
  <c r="Q36" i="2"/>
  <c r="R125" i="2"/>
  <c r="Q125" i="2"/>
  <c r="P125" i="2"/>
  <c r="O125" i="2"/>
  <c r="M125" i="2"/>
  <c r="K125" i="2"/>
  <c r="R121" i="2"/>
  <c r="Q121" i="2"/>
  <c r="P121" i="2"/>
  <c r="O121" i="2"/>
  <c r="M121" i="2"/>
  <c r="K121" i="2"/>
  <c r="R117" i="2"/>
  <c r="Q117" i="2"/>
  <c r="P117" i="2"/>
  <c r="O117" i="2"/>
  <c r="M117" i="2"/>
  <c r="K117" i="2"/>
  <c r="R101" i="2"/>
  <c r="Q101" i="2"/>
  <c r="P101" i="2"/>
  <c r="O101" i="2"/>
  <c r="M101" i="2"/>
  <c r="K101" i="2"/>
  <c r="R97" i="2"/>
  <c r="Q97" i="2"/>
  <c r="P97" i="2"/>
  <c r="O97" i="2"/>
  <c r="M97" i="2"/>
  <c r="K97" i="2"/>
  <c r="R93" i="2"/>
  <c r="Q93" i="2"/>
  <c r="P93" i="2"/>
  <c r="O93" i="2"/>
  <c r="M93" i="2"/>
  <c r="K93" i="2"/>
  <c r="R89" i="2"/>
  <c r="Q89" i="2"/>
  <c r="P89" i="2"/>
  <c r="O89" i="2"/>
  <c r="M89" i="2"/>
  <c r="R85" i="2"/>
  <c r="Q85" i="2"/>
  <c r="P85" i="2"/>
  <c r="O85" i="2"/>
  <c r="M85" i="2"/>
  <c r="R82" i="2"/>
  <c r="Q82" i="2"/>
  <c r="P82" i="2"/>
  <c r="O82" i="2"/>
  <c r="M82" i="2"/>
  <c r="R79" i="2"/>
  <c r="Q79" i="2"/>
  <c r="P79" i="2"/>
  <c r="O79" i="2"/>
  <c r="N79" i="2"/>
  <c r="L79" i="2"/>
  <c r="K79" i="2"/>
  <c r="J79" i="2"/>
  <c r="P46" i="2"/>
  <c r="K46" i="2"/>
  <c r="S37" i="2" l="1"/>
  <c r="S36" i="2" s="1"/>
  <c r="R36" i="2"/>
  <c r="Q46" i="2"/>
  <c r="K17" i="2"/>
  <c r="J17" i="2"/>
  <c r="L16" i="2"/>
  <c r="K16" i="2"/>
  <c r="J16" i="2"/>
  <c r="L15" i="2"/>
  <c r="K15" i="2"/>
  <c r="J15" i="2"/>
  <c r="L14" i="2"/>
  <c r="L52" i="19" s="1"/>
  <c r="L53" i="19" s="1"/>
  <c r="K14" i="2"/>
  <c r="K52" i="19" s="1"/>
  <c r="K53" i="19" s="1"/>
  <c r="J14" i="2"/>
  <c r="J52" i="19" s="1"/>
  <c r="J53" i="19" s="1"/>
  <c r="J47" i="19" l="1"/>
  <c r="J50" i="22"/>
  <c r="J51" i="22" s="1"/>
  <c r="K47" i="19"/>
  <c r="K48" i="19" s="1"/>
  <c r="K50" i="22"/>
  <c r="K51" i="22" s="1"/>
  <c r="R46" i="2"/>
  <c r="J13" i="2"/>
  <c r="L13" i="2"/>
  <c r="K13" i="2"/>
  <c r="K45" i="22" l="1"/>
  <c r="K46" i="22" s="1"/>
  <c r="K21" i="22"/>
  <c r="K22" i="22" s="1"/>
  <c r="K10" i="2"/>
  <c r="K11" i="2" s="1"/>
  <c r="L45" i="22"/>
  <c r="L46" i="22" s="1"/>
  <c r="L21" i="22"/>
  <c r="L22" i="22" s="1"/>
  <c r="L10" i="2"/>
  <c r="J45" i="22"/>
  <c r="J46" i="22" s="1"/>
  <c r="J21" i="22"/>
  <c r="J22" i="22" s="1"/>
  <c r="J10" i="2"/>
  <c r="K64" i="19"/>
  <c r="K65" i="19" s="1"/>
  <c r="K59" i="19"/>
  <c r="K60" i="19" s="1"/>
  <c r="L64" i="19"/>
  <c r="L65" i="19" s="1"/>
  <c r="L59" i="19"/>
  <c r="L60" i="19" s="1"/>
  <c r="J64" i="19"/>
  <c r="J65" i="19" s="1"/>
  <c r="J59" i="19"/>
  <c r="J60" i="19" s="1"/>
  <c r="S46" i="2"/>
  <c r="L17" i="2"/>
  <c r="M17" i="2"/>
  <c r="N17" i="2"/>
  <c r="O17" i="2"/>
  <c r="P17" i="2"/>
  <c r="Q17" i="2"/>
  <c r="R17" i="2"/>
  <c r="M70" i="2"/>
  <c r="M45" i="2"/>
  <c r="Q47" i="19" l="1"/>
  <c r="Q45" i="19" s="1"/>
  <c r="Q23" i="19" s="1"/>
  <c r="Q50" i="22"/>
  <c r="Q49" i="22" s="1"/>
  <c r="R47" i="19"/>
  <c r="R45" i="19" s="1"/>
  <c r="R23" i="19" s="1"/>
  <c r="R50" i="22"/>
  <c r="R49" i="22" s="1"/>
  <c r="P47" i="19"/>
  <c r="P45" i="19" s="1"/>
  <c r="P23" i="19" s="1"/>
  <c r="P50" i="22"/>
  <c r="P49" i="22" s="1"/>
  <c r="O47" i="19"/>
  <c r="O45" i="19" s="1"/>
  <c r="O23" i="19" s="1"/>
  <c r="O50" i="22"/>
  <c r="O49" i="22" s="1"/>
  <c r="M47" i="19"/>
  <c r="M48" i="19" s="1"/>
  <c r="M50" i="22"/>
  <c r="M51" i="22" s="1"/>
  <c r="N47" i="19"/>
  <c r="N48" i="19" s="1"/>
  <c r="N50" i="22"/>
  <c r="N51" i="22" s="1"/>
  <c r="N45" i="2"/>
  <c r="M41" i="2"/>
  <c r="L47" i="19"/>
  <c r="L48" i="19" s="1"/>
  <c r="L50" i="22"/>
  <c r="L51" i="22" s="1"/>
  <c r="M46" i="2"/>
  <c r="O46" i="2"/>
  <c r="M29" i="2" l="1"/>
  <c r="M42" i="2"/>
  <c r="N41" i="2"/>
  <c r="M75" i="2"/>
  <c r="O74" i="2"/>
  <c r="N70" i="2"/>
  <c r="N75" i="2"/>
  <c r="P74" i="2" l="1"/>
  <c r="O41" i="2"/>
  <c r="O75" i="2"/>
  <c r="O70" i="2"/>
  <c r="O29" i="2" l="1"/>
  <c r="O42" i="2"/>
  <c r="Q74" i="2"/>
  <c r="Q75" i="2" s="1"/>
  <c r="P41" i="2"/>
  <c r="P29" i="2" l="1"/>
  <c r="P42" i="2"/>
  <c r="R74" i="2"/>
  <c r="Q41" i="2"/>
  <c r="O33" i="2"/>
  <c r="O34" i="2"/>
  <c r="O32" i="2"/>
  <c r="R75" i="2"/>
  <c r="O16" i="2" l="1"/>
  <c r="O35" i="19"/>
  <c r="O30" i="19" s="1"/>
  <c r="O22" i="19" s="1"/>
  <c r="O15" i="2"/>
  <c r="O34" i="19"/>
  <c r="O29" i="19" s="1"/>
  <c r="O21" i="19" s="1"/>
  <c r="O14" i="2"/>
  <c r="O52" i="19" s="1"/>
  <c r="O51" i="19" s="1"/>
  <c r="O24" i="19" s="1"/>
  <c r="O33" i="19"/>
  <c r="O13" i="2"/>
  <c r="Q29" i="2"/>
  <c r="Q42" i="2"/>
  <c r="S74" i="2"/>
  <c r="S41" i="2" s="1"/>
  <c r="R41" i="2"/>
  <c r="P33" i="2"/>
  <c r="P34" i="2"/>
  <c r="P32" i="2"/>
  <c r="O45" i="22" l="1"/>
  <c r="O21" i="22"/>
  <c r="O20" i="22" s="1"/>
  <c r="O18" i="22" s="1"/>
  <c r="O10" i="2"/>
  <c r="O32" i="19"/>
  <c r="O28" i="19"/>
  <c r="O64" i="19"/>
  <c r="O63" i="19" s="1"/>
  <c r="O59" i="19"/>
  <c r="O58" i="19" s="1"/>
  <c r="P15" i="2"/>
  <c r="P34" i="19"/>
  <c r="P29" i="19" s="1"/>
  <c r="P21" i="19" s="1"/>
  <c r="P14" i="2"/>
  <c r="P33" i="19"/>
  <c r="P16" i="2"/>
  <c r="P35" i="19"/>
  <c r="P30" i="19" s="1"/>
  <c r="P22" i="19" s="1"/>
  <c r="S75" i="2"/>
  <c r="R29" i="2"/>
  <c r="R42" i="2"/>
  <c r="S29" i="2"/>
  <c r="S42" i="2"/>
  <c r="Q33" i="2"/>
  <c r="Q34" i="2"/>
  <c r="Q32" i="2"/>
  <c r="O56" i="19" l="1"/>
  <c r="O25" i="19" s="1"/>
  <c r="O22" i="22"/>
  <c r="O9" i="22"/>
  <c r="Q22" i="24" s="1"/>
  <c r="O26" i="19"/>
  <c r="O37" i="19" s="1"/>
  <c r="O20" i="19"/>
  <c r="O19" i="19" s="1"/>
  <c r="O17" i="19" s="1"/>
  <c r="O7" i="19" s="1"/>
  <c r="O5" i="19" s="1"/>
  <c r="O6" i="22" s="1"/>
  <c r="Q14" i="2"/>
  <c r="Q52" i="19" s="1"/>
  <c r="Q51" i="19" s="1"/>
  <c r="Q24" i="19" s="1"/>
  <c r="Q33" i="19"/>
  <c r="P13" i="2"/>
  <c r="P52" i="19"/>
  <c r="P51" i="19" s="1"/>
  <c r="P24" i="19" s="1"/>
  <c r="Q16" i="2"/>
  <c r="Q35" i="19"/>
  <c r="Q30" i="19" s="1"/>
  <c r="Q22" i="19" s="1"/>
  <c r="Q15" i="2"/>
  <c r="Q34" i="19"/>
  <c r="Q29" i="19" s="1"/>
  <c r="Q21" i="19" s="1"/>
  <c r="P28" i="19"/>
  <c r="P32" i="19"/>
  <c r="S34" i="2"/>
  <c r="S32" i="2"/>
  <c r="S33" i="2"/>
  <c r="R34" i="2"/>
  <c r="R33" i="2"/>
  <c r="R32" i="2"/>
  <c r="Q54" i="24" l="1"/>
  <c r="Q52" i="24" s="1"/>
  <c r="Q66" i="24"/>
  <c r="P45" i="22"/>
  <c r="P21" i="22"/>
  <c r="P20" i="22" s="1"/>
  <c r="P18" i="22" s="1"/>
  <c r="P10" i="2"/>
  <c r="P26" i="19"/>
  <c r="P37" i="19" s="1"/>
  <c r="P20" i="19"/>
  <c r="P19" i="19" s="1"/>
  <c r="P17" i="19" s="1"/>
  <c r="P7" i="19" s="1"/>
  <c r="P5" i="19" s="1"/>
  <c r="P6" i="22" s="1"/>
  <c r="Q13" i="2"/>
  <c r="Q59" i="19" s="1"/>
  <c r="Q58" i="19" s="1"/>
  <c r="Q56" i="19" s="1"/>
  <c r="Q25" i="19" s="1"/>
  <c r="Q64" i="19"/>
  <c r="Q63" i="19" s="1"/>
  <c r="P64" i="19"/>
  <c r="P63" i="19" s="1"/>
  <c r="P59" i="19"/>
  <c r="P58" i="19" s="1"/>
  <c r="P56" i="19" s="1"/>
  <c r="P25" i="19" s="1"/>
  <c r="P11" i="2"/>
  <c r="R15" i="2"/>
  <c r="R34" i="19"/>
  <c r="R29" i="19" s="1"/>
  <c r="R21" i="19" s="1"/>
  <c r="R16" i="2"/>
  <c r="R35" i="19"/>
  <c r="R30" i="19" s="1"/>
  <c r="R22" i="19" s="1"/>
  <c r="S14" i="2"/>
  <c r="S52" i="19" s="1"/>
  <c r="S51" i="19" s="1"/>
  <c r="S24" i="19" s="1"/>
  <c r="S33" i="19"/>
  <c r="S16" i="2"/>
  <c r="S35" i="19"/>
  <c r="S30" i="19" s="1"/>
  <c r="S22" i="19" s="1"/>
  <c r="Q32" i="19"/>
  <c r="Q28" i="19"/>
  <c r="S15" i="2"/>
  <c r="S34" i="19"/>
  <c r="S29" i="19" s="1"/>
  <c r="S21" i="19" s="1"/>
  <c r="R14" i="2"/>
  <c r="R33" i="19"/>
  <c r="Q64" i="24" l="1"/>
  <c r="Q13" i="24" s="1"/>
  <c r="Q56" i="24"/>
  <c r="Q55" i="24" s="1"/>
  <c r="Q12" i="24"/>
  <c r="Q45" i="22"/>
  <c r="Q21" i="22"/>
  <c r="Q20" i="22" s="1"/>
  <c r="Q18" i="22" s="1"/>
  <c r="Q10" i="2"/>
  <c r="Q11" i="2" s="1"/>
  <c r="Q26" i="19"/>
  <c r="Q37" i="19" s="1"/>
  <c r="Q20" i="19"/>
  <c r="Q19" i="19" s="1"/>
  <c r="Q17" i="19" s="1"/>
  <c r="Q7" i="19" s="1"/>
  <c r="Q5" i="19" s="1"/>
  <c r="Q6" i="22" s="1"/>
  <c r="S13" i="2"/>
  <c r="P22" i="22"/>
  <c r="P9" i="22"/>
  <c r="R22" i="24" s="1"/>
  <c r="S28" i="19"/>
  <c r="S32" i="19"/>
  <c r="R13" i="2"/>
  <c r="R52" i="19"/>
  <c r="R51" i="19" s="1"/>
  <c r="R24" i="19" s="1"/>
  <c r="R28" i="19"/>
  <c r="R32" i="19"/>
  <c r="Q68" i="24" l="1"/>
  <c r="Q67" i="24" s="1"/>
  <c r="Q9" i="24"/>
  <c r="Q8" i="24" s="1"/>
  <c r="Q17" i="24" s="1"/>
  <c r="R54" i="24"/>
  <c r="R52" i="24" s="1"/>
  <c r="R66" i="24"/>
  <c r="S45" i="22"/>
  <c r="S21" i="22"/>
  <c r="S20" i="22" s="1"/>
  <c r="S18" i="22" s="1"/>
  <c r="S10" i="2"/>
  <c r="S26" i="19"/>
  <c r="S37" i="19" s="1"/>
  <c r="S20" i="19"/>
  <c r="S19" i="19" s="1"/>
  <c r="R45" i="22"/>
  <c r="R21" i="22"/>
  <c r="R20" i="22" s="1"/>
  <c r="R18" i="22" s="1"/>
  <c r="R10" i="2"/>
  <c r="R11" i="2" s="1"/>
  <c r="S59" i="19"/>
  <c r="S58" i="19" s="1"/>
  <c r="S64" i="19"/>
  <c r="S63" i="19" s="1"/>
  <c r="Q22" i="22"/>
  <c r="Q9" i="22"/>
  <c r="S22" i="24" s="1"/>
  <c r="R26" i="19"/>
  <c r="R37" i="19" s="1"/>
  <c r="R20" i="19"/>
  <c r="R19" i="19" s="1"/>
  <c r="S56" i="19"/>
  <c r="S25" i="19" s="1"/>
  <c r="R64" i="19"/>
  <c r="R63" i="19" s="1"/>
  <c r="R59" i="19"/>
  <c r="R58" i="19" s="1"/>
  <c r="R64" i="24" l="1"/>
  <c r="R13" i="24" s="1"/>
  <c r="R68" i="24"/>
  <c r="R67" i="24" s="1"/>
  <c r="S54" i="24"/>
  <c r="S52" i="24" s="1"/>
  <c r="S66" i="24"/>
  <c r="R56" i="24"/>
  <c r="R55" i="24" s="1"/>
  <c r="R12" i="24"/>
  <c r="R22" i="22"/>
  <c r="R9" i="22"/>
  <c r="T22" i="24" s="1"/>
  <c r="S22" i="22"/>
  <c r="S9" i="22"/>
  <c r="U22" i="24" s="1"/>
  <c r="S17" i="19"/>
  <c r="S7" i="19" s="1"/>
  <c r="S5" i="19" s="1"/>
  <c r="S6" i="22" s="1"/>
  <c r="R56" i="19"/>
  <c r="R25" i="19" s="1"/>
  <c r="R17" i="19" s="1"/>
  <c r="R7" i="19" s="1"/>
  <c r="R5" i="19" s="1"/>
  <c r="R6" i="22" s="1"/>
  <c r="S11" i="2"/>
  <c r="S56" i="24" l="1"/>
  <c r="S55" i="24" s="1"/>
  <c r="S12" i="24"/>
  <c r="U54" i="24"/>
  <c r="U52" i="24" s="1"/>
  <c r="U66" i="24"/>
  <c r="T54" i="24"/>
  <c r="T52" i="24" s="1"/>
  <c r="T66" i="24"/>
  <c r="S64" i="24"/>
  <c r="S13" i="24" s="1"/>
  <c r="S9" i="24" s="1"/>
  <c r="S8" i="24" s="1"/>
  <c r="R9" i="24"/>
  <c r="R8" i="24" s="1"/>
  <c r="N29" i="2"/>
  <c r="M32" i="2"/>
  <c r="M14" i="2" s="1"/>
  <c r="M33" i="2"/>
  <c r="M15" i="2" s="1"/>
  <c r="M34" i="2"/>
  <c r="M16" i="2" s="1"/>
  <c r="M33" i="19"/>
  <c r="M32" i="19" s="1"/>
  <c r="M37" i="19" s="1"/>
  <c r="M34" i="19"/>
  <c r="M40" i="19" s="1"/>
  <c r="M35" i="19"/>
  <c r="M42" i="19" s="1"/>
  <c r="S68" i="24" l="1"/>
  <c r="S67" i="24" s="1"/>
  <c r="T56" i="24"/>
  <c r="T55" i="24" s="1"/>
  <c r="T12" i="24"/>
  <c r="U64" i="24"/>
  <c r="U13" i="24" s="1"/>
  <c r="U56" i="24"/>
  <c r="U55" i="24" s="1"/>
  <c r="U12" i="24"/>
  <c r="T64" i="24"/>
  <c r="T13" i="24" s="1"/>
  <c r="T9" i="24" s="1"/>
  <c r="T8" i="24" s="1"/>
  <c r="R17" i="24"/>
  <c r="S17" i="24"/>
  <c r="M38" i="19"/>
  <c r="M52" i="19"/>
  <c r="M53" i="19" s="1"/>
  <c r="M13" i="2"/>
  <c r="N32" i="2"/>
  <c r="N34" i="2"/>
  <c r="N33" i="2"/>
  <c r="T17" i="24" l="1"/>
  <c r="U9" i="24"/>
  <c r="U8" i="24" s="1"/>
  <c r="U17" i="24" s="1"/>
  <c r="U68" i="24"/>
  <c r="U67" i="24" s="1"/>
  <c r="T68" i="24"/>
  <c r="T67" i="24" s="1"/>
  <c r="M45" i="22"/>
  <c r="M46" i="22" s="1"/>
  <c r="O47" i="22" s="1"/>
  <c r="M21" i="22"/>
  <c r="M22" i="22" s="1"/>
  <c r="M10" i="2"/>
  <c r="N34" i="19"/>
  <c r="N40" i="19" s="1"/>
  <c r="N15" i="2"/>
  <c r="N35" i="19"/>
  <c r="N42" i="19" s="1"/>
  <c r="N16" i="2"/>
  <c r="M59" i="19"/>
  <c r="M60" i="19" s="1"/>
  <c r="M64" i="19"/>
  <c r="M65" i="19" s="1"/>
  <c r="N14" i="2"/>
  <c r="N33" i="19"/>
  <c r="P47" i="22" l="1"/>
  <c r="O44" i="22"/>
  <c r="M11" i="2"/>
  <c r="O11" i="2"/>
  <c r="N52" i="19"/>
  <c r="N53" i="19" s="1"/>
  <c r="N13" i="2"/>
  <c r="N32" i="19"/>
  <c r="N37" i="19" s="1"/>
  <c r="N38" i="19"/>
  <c r="N45" i="22" l="1"/>
  <c r="N46" i="22" s="1"/>
  <c r="N21" i="22"/>
  <c r="N22" i="22" s="1"/>
  <c r="N10" i="2"/>
  <c r="O42" i="22"/>
  <c r="O40" i="22" s="1"/>
  <c r="O10" i="22" s="1"/>
  <c r="O5" i="22" s="1"/>
  <c r="O7" i="22" s="1"/>
  <c r="O46" i="22"/>
  <c r="Q47" i="22"/>
  <c r="P44" i="22"/>
  <c r="N59" i="19"/>
  <c r="N60" i="19" s="1"/>
  <c r="N64" i="19"/>
  <c r="N65" i="19" s="1"/>
  <c r="O51" i="22"/>
  <c r="P51" i="22"/>
  <c r="Q51" i="22"/>
  <c r="R51" i="22"/>
  <c r="S51" i="22"/>
  <c r="P46" i="22" l="1"/>
  <c r="P42" i="22"/>
  <c r="P40" i="22" s="1"/>
  <c r="P10" i="22" s="1"/>
  <c r="P5" i="22" s="1"/>
  <c r="P7" i="22" s="1"/>
  <c r="R47" i="22"/>
  <c r="Q44" i="22"/>
  <c r="Q42" i="22" l="1"/>
  <c r="Q40" i="22" s="1"/>
  <c r="Q10" i="22" s="1"/>
  <c r="Q5" i="22" s="1"/>
  <c r="Q7" i="22" s="1"/>
  <c r="Q46" i="22"/>
  <c r="S47" i="22"/>
  <c r="S44" i="22" s="1"/>
  <c r="R44" i="22"/>
  <c r="S46" i="22" l="1"/>
  <c r="S42" i="22"/>
  <c r="S40" i="22" s="1"/>
  <c r="S10" i="22" s="1"/>
  <c r="S5" i="22" s="1"/>
  <c r="S7" i="22" s="1"/>
  <c r="R46" i="22"/>
  <c r="R42" i="22"/>
  <c r="R40" i="22" s="1"/>
  <c r="R10" i="22" s="1"/>
  <c r="R5" i="22" s="1"/>
  <c r="R7" i="22" s="1"/>
  <c r="O277" i="22"/>
  <c r="P277" i="22"/>
  <c r="Q277" i="22"/>
  <c r="R277" i="22"/>
  <c r="S277" i="22"/>
  <c r="Q32" i="24"/>
  <c r="Q31" i="24" s="1"/>
</calcChain>
</file>

<file path=xl/sharedStrings.xml><?xml version="1.0" encoding="utf-8"?>
<sst xmlns="http://schemas.openxmlformats.org/spreadsheetml/2006/main" count="515" uniqueCount="261">
  <si>
    <t>GMV summary</t>
    <phoneticPr fontId="16" type="noConversion"/>
  </si>
  <si>
    <t>OM</t>
    <phoneticPr fontId="16" type="noConversion"/>
  </si>
  <si>
    <t>Retail</t>
  </si>
  <si>
    <t>기프티콘</t>
  </si>
  <si>
    <t>싸이닉</t>
  </si>
  <si>
    <t>D-MNO</t>
  </si>
  <si>
    <t>기타</t>
  </si>
  <si>
    <t>Terminal</t>
    <phoneticPr fontId="16" type="noConversion"/>
  </si>
  <si>
    <t>Net GMV</t>
    <phoneticPr fontId="16" type="noConversion"/>
  </si>
  <si>
    <t>Forecast</t>
    <phoneticPr fontId="16" type="noConversion"/>
  </si>
  <si>
    <t>Unit : KRW mn</t>
    <phoneticPr fontId="16" type="noConversion"/>
  </si>
  <si>
    <t>2019A</t>
    <phoneticPr fontId="16" type="noConversion"/>
  </si>
  <si>
    <t>2022 E</t>
  </si>
  <si>
    <t>2023 E</t>
  </si>
  <si>
    <t>2024 E</t>
    <phoneticPr fontId="16" type="noConversion"/>
  </si>
  <si>
    <t>2025 E</t>
  </si>
  <si>
    <t>Working Capital</t>
    <phoneticPr fontId="16" type="noConversion"/>
  </si>
  <si>
    <t>기타</t>
    <phoneticPr fontId="16" type="noConversion"/>
  </si>
  <si>
    <t>Growth (%)</t>
  </si>
  <si>
    <t>GMV</t>
    <phoneticPr fontId="16" type="noConversion"/>
  </si>
  <si>
    <t>변동비</t>
    <phoneticPr fontId="16" type="noConversion"/>
  </si>
  <si>
    <t>고정비</t>
    <phoneticPr fontId="16" type="noConversion"/>
  </si>
  <si>
    <t>GMV 추정</t>
    <phoneticPr fontId="16" type="noConversion"/>
  </si>
  <si>
    <t>직방</t>
  </si>
  <si>
    <t>PCS</t>
  </si>
  <si>
    <t>기타</t>
    <phoneticPr fontId="16" type="noConversion"/>
  </si>
  <si>
    <t>기타용역수익</t>
  </si>
  <si>
    <t>상품수익</t>
  </si>
  <si>
    <t>REV summary</t>
    <phoneticPr fontId="16" type="noConversion"/>
  </si>
  <si>
    <t>REV 추정</t>
    <phoneticPr fontId="16" type="noConversion"/>
  </si>
  <si>
    <t>광고수익</t>
    <phoneticPr fontId="16" type="noConversion"/>
  </si>
  <si>
    <t>인건복리비</t>
  </si>
  <si>
    <t>D-MNO</t>
    <phoneticPr fontId="16" type="noConversion"/>
  </si>
  <si>
    <t>Opex summary</t>
    <phoneticPr fontId="16" type="noConversion"/>
  </si>
  <si>
    <t>매출원가</t>
  </si>
  <si>
    <t>MKT비용</t>
  </si>
  <si>
    <t>변동비</t>
  </si>
  <si>
    <t>고정비</t>
  </si>
  <si>
    <t>매출원가</t>
    <phoneticPr fontId="16" type="noConversion"/>
  </si>
  <si>
    <t>% of 싸이닉 GMV</t>
  </si>
  <si>
    <t>% of Retail GMV</t>
  </si>
  <si>
    <t>% of 기프티콘 GMV</t>
  </si>
  <si>
    <t>인건복리비</t>
    <phoneticPr fontId="16" type="noConversion"/>
  </si>
  <si>
    <t>Opex 추정</t>
    <phoneticPr fontId="16" type="noConversion"/>
  </si>
  <si>
    <t>Net GMV</t>
  </si>
  <si>
    <r>
      <rPr>
        <sz val="10"/>
        <color theme="1"/>
        <rFont val="나눔고딕"/>
        <family val="3"/>
        <charset val="129"/>
      </rPr>
      <t>미수금</t>
    </r>
    <phoneticPr fontId="16" type="noConversion"/>
  </si>
  <si>
    <r>
      <rPr>
        <sz val="10"/>
        <color theme="1"/>
        <rFont val="나눔고딕"/>
        <family val="3"/>
        <charset val="129"/>
      </rPr>
      <t>매출채권</t>
    </r>
  </si>
  <si>
    <t>Net Rev.</t>
    <phoneticPr fontId="16" type="noConversion"/>
  </si>
  <si>
    <r>
      <rPr>
        <sz val="10"/>
        <color theme="1"/>
        <rFont val="나눔고딕"/>
        <family val="3"/>
        <charset val="129"/>
      </rPr>
      <t>재고자산</t>
    </r>
  </si>
  <si>
    <t>COGS</t>
    <phoneticPr fontId="16" type="noConversion"/>
  </si>
  <si>
    <r>
      <rPr>
        <sz val="10"/>
        <color theme="1"/>
        <rFont val="나눔고딕"/>
        <family val="3"/>
        <charset val="129"/>
      </rPr>
      <t>선급금</t>
    </r>
  </si>
  <si>
    <r>
      <rPr>
        <sz val="10"/>
        <color theme="1"/>
        <rFont val="나눔고딕"/>
        <family val="3"/>
        <charset val="129"/>
      </rPr>
      <t>예수금</t>
    </r>
  </si>
  <si>
    <r>
      <rPr>
        <sz val="10"/>
        <color theme="1"/>
        <rFont val="나눔고딕"/>
        <family val="3"/>
        <charset val="129"/>
      </rPr>
      <t>미지급금</t>
    </r>
    <phoneticPr fontId="16" type="noConversion"/>
  </si>
  <si>
    <t>NWC</t>
    <phoneticPr fontId="16" type="noConversion"/>
  </si>
  <si>
    <t>싸이닉</t>
    <phoneticPr fontId="16" type="noConversion"/>
  </si>
  <si>
    <t>2020A</t>
    <phoneticPr fontId="16" type="noConversion"/>
  </si>
  <si>
    <t>직방</t>
    <phoneticPr fontId="16" type="noConversion"/>
  </si>
  <si>
    <t>a. OM Net GMV</t>
    <phoneticPr fontId="16" type="noConversion"/>
  </si>
  <si>
    <t>b. Net Take rate(%)</t>
    <phoneticPr fontId="16" type="noConversion"/>
  </si>
  <si>
    <t>기타(나머지)</t>
  </si>
  <si>
    <t>기타(나머지)</t>
    <phoneticPr fontId="16" type="noConversion"/>
  </si>
  <si>
    <t>% of Sales</t>
  </si>
  <si>
    <t>Sales</t>
    <phoneticPr fontId="16" type="noConversion"/>
  </si>
  <si>
    <t>Retail</t>
    <phoneticPr fontId="16" type="noConversion"/>
  </si>
  <si>
    <t>광고선전비</t>
    <phoneticPr fontId="16" type="noConversion"/>
  </si>
  <si>
    <t>% of D-MNO GMV</t>
    <phoneticPr fontId="16" type="noConversion"/>
  </si>
  <si>
    <t>2021 E</t>
    <phoneticPr fontId="16" type="noConversion"/>
  </si>
  <si>
    <t>Change of Net WC</t>
  </si>
  <si>
    <t>Sales</t>
  </si>
  <si>
    <t>회전기일</t>
  </si>
  <si>
    <t>회전율</t>
  </si>
  <si>
    <t>CoGS</t>
  </si>
  <si>
    <r>
      <rPr>
        <b/>
        <sz val="10"/>
        <color theme="1"/>
        <rFont val="맑은 고딕"/>
        <family val="2"/>
        <charset val="129"/>
      </rPr>
      <t>운전자산</t>
    </r>
    <phoneticPr fontId="16" type="noConversion"/>
  </si>
  <si>
    <r>
      <rPr>
        <b/>
        <sz val="10"/>
        <color theme="1"/>
        <rFont val="맑은 고딕"/>
        <family val="3"/>
        <charset val="129"/>
      </rPr>
      <t>운전부채</t>
    </r>
    <phoneticPr fontId="16" type="noConversion"/>
  </si>
  <si>
    <r>
      <rPr>
        <b/>
        <sz val="10"/>
        <color theme="1"/>
        <rFont val="맑은 고딕"/>
        <family val="3"/>
        <charset val="129"/>
      </rPr>
      <t>운전자산</t>
    </r>
    <phoneticPr fontId="16" type="noConversion"/>
  </si>
  <si>
    <r>
      <rPr>
        <sz val="10"/>
        <color theme="1"/>
        <rFont val="돋움"/>
        <family val="2"/>
        <charset val="129"/>
      </rPr>
      <t>매출채권</t>
    </r>
    <phoneticPr fontId="16" type="noConversion"/>
  </si>
  <si>
    <r>
      <rPr>
        <sz val="10"/>
        <color theme="1"/>
        <rFont val="돋움"/>
        <family val="2"/>
        <charset val="129"/>
      </rPr>
      <t>미수금</t>
    </r>
    <phoneticPr fontId="16" type="noConversion"/>
  </si>
  <si>
    <r>
      <rPr>
        <sz val="10"/>
        <color theme="1"/>
        <rFont val="돋움"/>
        <family val="2"/>
        <charset val="129"/>
      </rPr>
      <t>선급금</t>
    </r>
    <phoneticPr fontId="16" type="noConversion"/>
  </si>
  <si>
    <r>
      <rPr>
        <sz val="10"/>
        <color theme="1"/>
        <rFont val="돋움"/>
        <family val="2"/>
        <charset val="129"/>
      </rPr>
      <t>재고자산</t>
    </r>
    <phoneticPr fontId="16" type="noConversion"/>
  </si>
  <si>
    <r>
      <rPr>
        <sz val="10"/>
        <color theme="1"/>
        <rFont val="돋움"/>
        <family val="2"/>
        <charset val="129"/>
      </rPr>
      <t>미지급금</t>
    </r>
    <phoneticPr fontId="16" type="noConversion"/>
  </si>
  <si>
    <r>
      <rPr>
        <sz val="10"/>
        <color theme="1"/>
        <rFont val="돋움"/>
        <family val="2"/>
        <charset val="129"/>
      </rPr>
      <t>예수금</t>
    </r>
    <phoneticPr fontId="16" type="noConversion"/>
  </si>
  <si>
    <t>단위: 백만원(KRW mn)</t>
  </si>
  <si>
    <t>Opex</t>
    <phoneticPr fontId="16" type="noConversion"/>
  </si>
  <si>
    <r>
      <t xml:space="preserve">금융수수료 </t>
    </r>
    <r>
      <rPr>
        <sz val="10"/>
        <color theme="0" tint="-0.34998626667073579"/>
        <rFont val="맑은 고딕"/>
        <family val="3"/>
        <charset val="129"/>
        <scheme val="minor"/>
      </rPr>
      <t>627100</t>
    </r>
    <phoneticPr fontId="16" type="noConversion"/>
  </si>
  <si>
    <r>
      <t xml:space="preserve">제휴수수료 </t>
    </r>
    <r>
      <rPr>
        <sz val="10"/>
        <color theme="0" tint="-0.34998626667073579"/>
        <rFont val="맑은 고딕"/>
        <family val="3"/>
        <charset val="129"/>
        <scheme val="minor"/>
      </rPr>
      <t>634100</t>
    </r>
    <phoneticPr fontId="16" type="noConversion"/>
  </si>
  <si>
    <r>
      <t xml:space="preserve">판촉행사비 </t>
    </r>
    <r>
      <rPr>
        <sz val="10"/>
        <color theme="0" tint="-0.34998626667073579"/>
        <rFont val="맑은 고딕"/>
        <family val="3"/>
        <charset val="129"/>
        <scheme val="minor"/>
      </rPr>
      <t>632100+기타판촉633900</t>
    </r>
    <phoneticPr fontId="16" type="noConversion"/>
  </si>
  <si>
    <r>
      <t xml:space="preserve">콜센터비용 </t>
    </r>
    <r>
      <rPr>
        <sz val="10"/>
        <color theme="0" tint="-0.34998626667073579"/>
        <rFont val="맑은 고딕"/>
        <family val="3"/>
        <charset val="129"/>
        <scheme val="minor"/>
      </rPr>
      <t>625930</t>
    </r>
    <phoneticPr fontId="16" type="noConversion"/>
  </si>
  <si>
    <r>
      <rPr>
        <sz val="10"/>
        <color rgb="FF000000"/>
        <rFont val="맑은 고딕"/>
        <family val="3"/>
        <charset val="129"/>
        <scheme val="minor"/>
      </rPr>
      <t>외주용역비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0" tint="-0.34998626667073579"/>
        <rFont val="맑은 고딕"/>
        <family val="3"/>
        <charset val="129"/>
        <scheme val="minor"/>
      </rPr>
      <t>625200, 625900, 625910, 626100</t>
    </r>
    <phoneticPr fontId="16" type="noConversion"/>
  </si>
  <si>
    <t>PCS (Price Comparison System)</t>
    <phoneticPr fontId="16" type="noConversion"/>
  </si>
  <si>
    <t>OM Stand alone Net GMV</t>
    <phoneticPr fontId="16" type="noConversion"/>
  </si>
  <si>
    <t>OM Global store Net GMV</t>
    <phoneticPr fontId="16" type="noConversion"/>
  </si>
  <si>
    <r>
      <t xml:space="preserve">└ a. Gross GMV(결제거래액) </t>
    </r>
    <r>
      <rPr>
        <i/>
        <sz val="8"/>
        <color theme="1"/>
        <rFont val="맑은 고딕"/>
        <family val="3"/>
        <charset val="129"/>
        <scheme val="minor"/>
      </rPr>
      <t>결제거래액 중 확정된 금액이 net GMV</t>
    </r>
    <phoneticPr fontId="16" type="noConversion"/>
  </si>
  <si>
    <t>└ b. Confirm rate(%)  Net GMV/Gross GMV</t>
    <phoneticPr fontId="16" type="noConversion"/>
  </si>
  <si>
    <t>경영계획</t>
    <phoneticPr fontId="16" type="noConversion"/>
  </si>
  <si>
    <t>■ OM 「Stand alone + global store」 Net GMV</t>
    <phoneticPr fontId="16" type="noConversion"/>
  </si>
  <si>
    <t>■ 기프티콘 Gross(=Net) GMV</t>
    <phoneticPr fontId="16" type="noConversion"/>
  </si>
  <si>
    <t>■ 싸이닉 Gross(=Net) GMV</t>
    <phoneticPr fontId="16" type="noConversion"/>
  </si>
  <si>
    <t>■ D-MNO Net GMV</t>
    <phoneticPr fontId="16" type="noConversion"/>
  </si>
  <si>
    <t>Total Net GMV</t>
    <phoneticPr fontId="16" type="noConversion"/>
  </si>
  <si>
    <t>└ □ OM Stand alone</t>
    <phoneticPr fontId="16" type="noConversion"/>
  </si>
  <si>
    <t>└ □ OM Global store</t>
    <phoneticPr fontId="16" type="noConversion"/>
  </si>
  <si>
    <t>■ retail net GMV</t>
    <phoneticPr fontId="16" type="noConversion"/>
  </si>
  <si>
    <t>■ 기프티콘 매출</t>
    <phoneticPr fontId="16" type="noConversion"/>
  </si>
  <si>
    <t>■ 싸이닉 Net GMV=매출</t>
    <phoneticPr fontId="16" type="noConversion"/>
  </si>
  <si>
    <t>■ D-MNO 매출</t>
    <phoneticPr fontId="16" type="noConversion"/>
  </si>
  <si>
    <t>■ OM 「Stand alone + global store」 매출</t>
    <phoneticPr fontId="16" type="noConversion"/>
  </si>
  <si>
    <t>gr %</t>
    <phoneticPr fontId="16" type="noConversion"/>
  </si>
  <si>
    <t>□ 판매용역수익 - global store</t>
    <phoneticPr fontId="16" type="noConversion"/>
  </si>
  <si>
    <t>□ 광고수익</t>
    <phoneticPr fontId="16" type="noConversion"/>
  </si>
  <si>
    <t>□ OM 기타</t>
    <phoneticPr fontId="16" type="noConversion"/>
  </si>
  <si>
    <t>■ Retail 매출</t>
    <phoneticPr fontId="16" type="noConversion"/>
  </si>
  <si>
    <t>싸이닉 net GMV</t>
    <phoneticPr fontId="16" type="noConversion"/>
  </si>
  <si>
    <t>최근실적</t>
    <phoneticPr fontId="16" type="noConversion"/>
  </si>
  <si>
    <t>OM global store GMV</t>
    <phoneticPr fontId="16" type="noConversion"/>
  </si>
  <si>
    <t>기프티콘 GMV</t>
    <phoneticPr fontId="16" type="noConversion"/>
  </si>
  <si>
    <t>싸이닉 GMV</t>
    <phoneticPr fontId="16" type="noConversion"/>
  </si>
  <si>
    <t>Retail GMV</t>
    <phoneticPr fontId="16" type="noConversion"/>
  </si>
  <si>
    <t>OM global store</t>
    <phoneticPr fontId="16" type="noConversion"/>
  </si>
  <si>
    <t>외주용역비, IT수수료, BI수수료</t>
  </si>
  <si>
    <t>21.3Q A</t>
    <phoneticPr fontId="16" type="noConversion"/>
  </si>
  <si>
    <t>21.4Q E</t>
    <phoneticPr fontId="18" type="noConversion"/>
  </si>
  <si>
    <r>
      <t xml:space="preserve">MKT쿠폰 </t>
    </r>
    <r>
      <rPr>
        <sz val="10"/>
        <color theme="0" tint="-0.499984740745262"/>
        <rFont val="맑은 고딕"/>
        <family val="3"/>
        <charset val="129"/>
        <scheme val="minor"/>
      </rPr>
      <t>624300 조정전표</t>
    </r>
    <phoneticPr fontId="16" type="noConversion"/>
  </si>
  <si>
    <t>기타제휴</t>
    <phoneticPr fontId="16" type="noConversion"/>
  </si>
  <si>
    <t xml:space="preserve"> 631900사내방송+630190광고비</t>
  </si>
  <si>
    <t>OM legacy GMV</t>
    <phoneticPr fontId="16" type="noConversion"/>
  </si>
  <si>
    <t>□ 직매입 GMV</t>
    <phoneticPr fontId="16" type="noConversion"/>
  </si>
  <si>
    <t>□ 셀러위탁 GMV</t>
    <phoneticPr fontId="16" type="noConversion"/>
  </si>
  <si>
    <t xml:space="preserve">└ a. Gross GMV(결제거래액) </t>
    <phoneticPr fontId="16" type="noConversion"/>
  </si>
  <si>
    <t>OM Legacy</t>
    <phoneticPr fontId="16" type="noConversion"/>
  </si>
  <si>
    <t>OM Global Store</t>
    <phoneticPr fontId="16" type="noConversion"/>
  </si>
  <si>
    <t>OM legacy net GMV</t>
    <phoneticPr fontId="16" type="noConversion"/>
  </si>
  <si>
    <r>
      <t xml:space="preserve">고객유지판촉비 </t>
    </r>
    <r>
      <rPr>
        <sz val="10"/>
        <color theme="0" tint="-0.499984740745262"/>
        <rFont val="맑은 고딕"/>
        <family val="3"/>
        <charset val="129"/>
        <scheme val="minor"/>
      </rPr>
      <t>624300</t>
    </r>
    <phoneticPr fontId="16" type="noConversion"/>
  </si>
  <si>
    <r>
      <t>물류비</t>
    </r>
    <r>
      <rPr>
        <sz val="10"/>
        <color theme="0" tint="-0.34998626667073579"/>
        <rFont val="맑은 고딕"/>
        <family val="3"/>
        <charset val="129"/>
        <scheme val="minor"/>
      </rPr>
      <t xml:space="preserve"> </t>
    </r>
    <r>
      <rPr>
        <sz val="10"/>
        <color theme="0" tint="-0.499984740745262"/>
        <rFont val="맑은 고딕"/>
        <family val="3"/>
        <charset val="129"/>
        <scheme val="minor"/>
      </rPr>
      <t>626180</t>
    </r>
    <phoneticPr fontId="16" type="noConversion"/>
  </si>
  <si>
    <r>
      <t xml:space="preserve">일반수수료-기타 </t>
    </r>
    <r>
      <rPr>
        <sz val="10"/>
        <color theme="0" tint="-0.499984740745262"/>
        <rFont val="맑은 고딕"/>
        <family val="3"/>
        <charset val="129"/>
        <scheme val="minor"/>
      </rPr>
      <t>626170 중 광고</t>
    </r>
    <phoneticPr fontId="16" type="noConversion"/>
  </si>
  <si>
    <r>
      <t xml:space="preserve">일반수수료(변동) </t>
    </r>
    <r>
      <rPr>
        <sz val="10"/>
        <color theme="0" tint="-0.499984740745262"/>
        <rFont val="맑은 고딕"/>
        <family val="3"/>
        <charset val="129"/>
        <scheme val="minor"/>
      </rPr>
      <t>626170 중 광고 외</t>
    </r>
    <phoneticPr fontId="16" type="noConversion"/>
  </si>
  <si>
    <t>외주용역비</t>
    <phoneticPr fontId="16" type="noConversion"/>
  </si>
  <si>
    <t>OM global store net GMV</t>
    <phoneticPr fontId="16" type="noConversion"/>
  </si>
  <si>
    <t>싸이닉 제품매출</t>
    <phoneticPr fontId="16" type="noConversion"/>
  </si>
  <si>
    <t>D-MNO 단말기 GMV</t>
    <phoneticPr fontId="16" type="noConversion"/>
  </si>
  <si>
    <t>OM legacy MKT쿠폰</t>
    <phoneticPr fontId="16" type="noConversion"/>
  </si>
  <si>
    <t>OM global store MKT쿠폰</t>
    <phoneticPr fontId="16" type="noConversion"/>
  </si>
  <si>
    <t>OM legacy</t>
    <phoneticPr fontId="16" type="noConversion"/>
  </si>
  <si>
    <t>D-MNO GMV</t>
    <phoneticPr fontId="16" type="noConversion"/>
  </si>
  <si>
    <t>□ 판매용역수익 - legacy</t>
    <phoneticPr fontId="16" type="noConversion"/>
  </si>
  <si>
    <t>직방 OM legacy GMV</t>
    <phoneticPr fontId="16" type="noConversion"/>
  </si>
  <si>
    <t>% of 싸이닉 제품매출</t>
  </si>
  <si>
    <t>% of OM legacy net GMV</t>
  </si>
  <si>
    <t>% of OM global store net GMV</t>
  </si>
  <si>
    <t>% of D-MNO 단말기 GMV</t>
  </si>
  <si>
    <t>% of 직방 legacy GMV</t>
  </si>
  <si>
    <t>% of OM global store GMV</t>
  </si>
  <si>
    <t>% of D-MNO GMV</t>
  </si>
  <si>
    <t>% of OM legacy GMV</t>
  </si>
  <si>
    <t>11번가 사업계획 (21.3Q실적)</t>
    <phoneticPr fontId="18" type="noConversion"/>
  </si>
  <si>
    <t>% of OM legacy GMV</t>
    <phoneticPr fontId="16" type="noConversion"/>
  </si>
  <si>
    <t>Retail net GMV</t>
    <phoneticPr fontId="16" type="noConversion"/>
  </si>
  <si>
    <t>% of Retail net GMV</t>
    <phoneticPr fontId="16" type="noConversion"/>
  </si>
  <si>
    <t>2021A</t>
    <phoneticPr fontId="16" type="noConversion"/>
  </si>
  <si>
    <t>2022E</t>
    <phoneticPr fontId="16" type="noConversion"/>
  </si>
  <si>
    <t>2023E</t>
    <phoneticPr fontId="16" type="noConversion"/>
  </si>
  <si>
    <t>2025 E</t>
    <phoneticPr fontId="16" type="noConversion"/>
  </si>
  <si>
    <t>2026 E</t>
    <phoneticPr fontId="16" type="noConversion"/>
  </si>
  <si>
    <t>2022 E</t>
    <phoneticPr fontId="16" type="noConversion"/>
  </si>
  <si>
    <t>2023 E</t>
    <phoneticPr fontId="16" type="noConversion"/>
  </si>
  <si>
    <t>OM(GS)</t>
    <phoneticPr fontId="16" type="noConversion"/>
  </si>
  <si>
    <t>2027 E</t>
    <phoneticPr fontId="16" type="noConversion"/>
  </si>
  <si>
    <t>22.3Q A</t>
    <phoneticPr fontId="16" type="noConversion"/>
  </si>
  <si>
    <t>22.4Q E</t>
    <phoneticPr fontId="18" type="noConversion"/>
  </si>
  <si>
    <t>Net/Gross Rate</t>
    <phoneticPr fontId="16" type="noConversion"/>
  </si>
  <si>
    <t xml:space="preserve">1) # of transactions (mn, yearly) </t>
    <phoneticPr fontId="16" type="noConversion"/>
  </si>
  <si>
    <t>1년에 거래되는 총 횟수(결제고객X월빈도수X12)</t>
  </si>
  <si>
    <t>MAU(mn)</t>
  </si>
  <si>
    <t>Conversion Rate(%)</t>
  </si>
  <si>
    <t>└ Purchasing MAU (mn)   결제고객</t>
    <phoneticPr fontId="16" type="noConversion"/>
  </si>
  <si>
    <t>2017년 수준 회복</t>
  </si>
  <si>
    <t>MAU 중 결제고객</t>
  </si>
  <si>
    <t>구매전환율 매년 0.1%씩 가산-의지치</t>
  </si>
  <si>
    <t>└ Frequency(monthly)</t>
    <phoneticPr fontId="16" type="noConversion"/>
  </si>
  <si>
    <t>2) 할인 적용 전 Basket size(원)</t>
    <phoneticPr fontId="16" type="noConversion"/>
  </si>
  <si>
    <t>소비자물가상승률 (CPI)</t>
    <phoneticPr fontId="16" type="noConversion"/>
  </si>
  <si>
    <t>의지치</t>
    <phoneticPr fontId="16" type="noConversion"/>
  </si>
  <si>
    <t>2.8수준까지 개선-의지치</t>
    <phoneticPr fontId="16" type="noConversion"/>
  </si>
  <si>
    <t>경영계획 yoy</t>
    <phoneticPr fontId="16" type="noConversion"/>
  </si>
  <si>
    <t>gr%</t>
    <phoneticPr fontId="16" type="noConversion"/>
  </si>
  <si>
    <t>■ Apple net GMV</t>
    <phoneticPr fontId="16" type="noConversion"/>
  </si>
  <si>
    <t>Apple Net GMV</t>
    <phoneticPr fontId="16" type="noConversion"/>
  </si>
  <si>
    <t>Apple</t>
    <phoneticPr fontId="16" type="noConversion"/>
  </si>
  <si>
    <t>■ 기타(헬로네이처)</t>
    <phoneticPr fontId="16" type="noConversion"/>
  </si>
  <si>
    <t>Key in('17년 수준 회복)</t>
    <phoneticPr fontId="16" type="noConversion"/>
  </si>
  <si>
    <t>OM Net GMV</t>
    <phoneticPr fontId="16" type="noConversion"/>
  </si>
  <si>
    <t>Net Take rate(%)</t>
    <phoneticPr fontId="16" type="noConversion"/>
  </si>
  <si>
    <t>% of 직방 OM legacy GMV</t>
    <phoneticPr fontId="16" type="noConversion"/>
  </si>
  <si>
    <t>직매입 매출</t>
    <phoneticPr fontId="16" type="noConversion"/>
  </si>
  <si>
    <t>직매입 Net GMV</t>
    <phoneticPr fontId="16" type="noConversion"/>
  </si>
  <si>
    <t>% of 직매입 GMV</t>
    <phoneticPr fontId="16" type="noConversion"/>
  </si>
  <si>
    <t>셀러위탁 판매용역수익</t>
    <phoneticPr fontId="16" type="noConversion"/>
  </si>
  <si>
    <t>셀러위탁 기타용역수익</t>
    <phoneticPr fontId="16" type="noConversion"/>
  </si>
  <si>
    <t>쇼핑몰광고수익</t>
    <phoneticPr fontId="16" type="noConversion"/>
  </si>
  <si>
    <t>Retail Net GMV</t>
    <phoneticPr fontId="16" type="noConversion"/>
  </si>
  <si>
    <t>% of Retail GMV</t>
    <phoneticPr fontId="16" type="noConversion"/>
  </si>
  <si>
    <t>■ Apple 매출</t>
    <phoneticPr fontId="16" type="noConversion"/>
  </si>
  <si>
    <t>Apple 매출</t>
    <phoneticPr fontId="16" type="noConversion"/>
  </si>
  <si>
    <t>기프티콘 매출</t>
    <phoneticPr fontId="16" type="noConversion"/>
  </si>
  <si>
    <t>기프티콘 Net GMV</t>
    <phoneticPr fontId="16" type="noConversion"/>
  </si>
  <si>
    <t>% of 기프티콘 GMV</t>
    <phoneticPr fontId="16" type="noConversion"/>
  </si>
  <si>
    <t>22년 수준</t>
    <phoneticPr fontId="16" type="noConversion"/>
  </si>
  <si>
    <t>D-MNO 매출</t>
    <phoneticPr fontId="16" type="noConversion"/>
  </si>
  <si>
    <t>D-MNO Net GMV</t>
    <phoneticPr fontId="16" type="noConversion"/>
  </si>
  <si>
    <t>■ 기타</t>
    <phoneticPr fontId="16" type="noConversion"/>
  </si>
  <si>
    <t>판매용역수익(OML)</t>
    <phoneticPr fontId="16" type="noConversion"/>
  </si>
  <si>
    <t>판매용역수익(GS)</t>
    <phoneticPr fontId="16" type="noConversion"/>
  </si>
  <si>
    <t>OML Net GMV</t>
    <phoneticPr fontId="16" type="noConversion"/>
  </si>
  <si>
    <t>% of OML Net GMV</t>
    <phoneticPr fontId="16" type="noConversion"/>
  </si>
  <si>
    <t>% of Retail Net GMV</t>
    <phoneticPr fontId="16" type="noConversion"/>
  </si>
  <si>
    <t>% of Apple Net GMV</t>
    <phoneticPr fontId="16" type="noConversion"/>
  </si>
  <si>
    <t>Apple net GMV</t>
    <phoneticPr fontId="16" type="noConversion"/>
  </si>
  <si>
    <t>% of Apple net GMV</t>
    <phoneticPr fontId="16" type="noConversion"/>
  </si>
  <si>
    <t>직방+기타 legacy GMV</t>
    <phoneticPr fontId="16" type="noConversion"/>
  </si>
  <si>
    <t>global store GMV</t>
    <phoneticPr fontId="16" type="noConversion"/>
  </si>
  <si>
    <t>% of global store GMV</t>
    <phoneticPr fontId="16" type="noConversion"/>
  </si>
  <si>
    <t>OM legacy 제휴수수료</t>
    <phoneticPr fontId="16" type="noConversion"/>
  </si>
  <si>
    <t>% of OM legacy net GMV</t>
    <phoneticPr fontId="16" type="noConversion"/>
  </si>
  <si>
    <t>global store 제휴수수료</t>
    <phoneticPr fontId="16" type="noConversion"/>
  </si>
  <si>
    <t>Global store net GMV</t>
    <phoneticPr fontId="16" type="noConversion"/>
  </si>
  <si>
    <t>% of Global store net GMV</t>
    <phoneticPr fontId="16" type="noConversion"/>
  </si>
  <si>
    <t>Apple GMV</t>
    <phoneticPr fontId="16" type="noConversion"/>
  </si>
  <si>
    <t>% of Apple GMV</t>
    <phoneticPr fontId="16" type="noConversion"/>
  </si>
  <si>
    <t>기프티콘</t>
    <phoneticPr fontId="16" type="noConversion"/>
  </si>
  <si>
    <t>% of 싸이닉 GMV</t>
    <phoneticPr fontId="16" type="noConversion"/>
  </si>
  <si>
    <t>% of GMV</t>
    <phoneticPr fontId="16" type="noConversion"/>
  </si>
  <si>
    <t>연도별 CAPEX 추정</t>
    <phoneticPr fontId="16" type="noConversion"/>
  </si>
  <si>
    <t>(억원)</t>
    <phoneticPr fontId="16" type="noConversion"/>
  </si>
  <si>
    <t>'22년</t>
    <phoneticPr fontId="16" type="noConversion"/>
  </si>
  <si>
    <t>'23년</t>
    <phoneticPr fontId="16" type="noConversion"/>
  </si>
  <si>
    <t>'24년</t>
  </si>
  <si>
    <t>'25년</t>
  </si>
  <si>
    <t>'26년</t>
  </si>
  <si>
    <t>'27년</t>
  </si>
  <si>
    <t>CAPEX</t>
    <phoneticPr fontId="16" type="noConversion"/>
  </si>
  <si>
    <t>GS (BWT)</t>
    <phoneticPr fontId="16" type="noConversion"/>
  </si>
  <si>
    <t xml:space="preserve">R&amp;D 및 기타 </t>
    <phoneticPr fontId="16" type="noConversion"/>
  </si>
  <si>
    <t>연도별 상각비 추정</t>
    <phoneticPr fontId="16" type="noConversion"/>
  </si>
  <si>
    <t>기존자산</t>
    <phoneticPr fontId="16" type="noConversion"/>
  </si>
  <si>
    <t>신규자산</t>
    <phoneticPr fontId="16" type="noConversion"/>
  </si>
  <si>
    <t>합 계</t>
    <phoneticPr fontId="16" type="noConversion"/>
  </si>
  <si>
    <t xml:space="preserve">R&amp;D 및 기타 </t>
  </si>
  <si>
    <t>합계</t>
    <phoneticPr fontId="16" type="noConversion"/>
  </si>
  <si>
    <t>* GMV 증가에 따른 물류센터 Capa. 확대 규모 (Biz Center 1P 추진 계획 자료, '22.5)</t>
    <phoneticPr fontId="16" type="noConversion"/>
  </si>
  <si>
    <t>Gross GMV</t>
    <phoneticPr fontId="16" type="noConversion"/>
  </si>
  <si>
    <t>Capa.</t>
    <phoneticPr fontId="16" type="noConversion"/>
  </si>
  <si>
    <t>증설 Capa.</t>
    <phoneticPr fontId="16" type="noConversion"/>
  </si>
  <si>
    <t>GMV 필요 Capa.</t>
    <phoneticPr fontId="16" type="noConversion"/>
  </si>
  <si>
    <t>GMV 필요 Capa. 추정</t>
    <phoneticPr fontId="16" type="noConversion"/>
  </si>
  <si>
    <t>평당 CAPEX</t>
    <phoneticPr fontId="16" type="noConversion"/>
  </si>
  <si>
    <t>1P Gross GMV</t>
    <phoneticPr fontId="16" type="noConversion"/>
  </si>
  <si>
    <t>필요 Capa.</t>
    <phoneticPr fontId="16" type="noConversion"/>
  </si>
  <si>
    <t>증설규모</t>
    <phoneticPr fontId="16" type="noConversion"/>
  </si>
  <si>
    <t>평균 Capa.</t>
    <phoneticPr fontId="16" type="noConversion"/>
  </si>
  <si>
    <t>평당 임차료</t>
    <phoneticPr fontId="16" type="noConversion"/>
  </si>
  <si>
    <t>사용권자산 상각비</t>
    <phoneticPr fontId="16" type="noConversion"/>
  </si>
  <si>
    <t>감가상각비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</si>
</sst>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_-* #,##0_-;\-* #,##0_-;_-* &quot;-&quot;_-;_-@_-"/>
    <numFmt numFmtId="177" formatCode="#,##0\ ;[Red]\(#,##0\);\-\ "/>
    <numFmt numFmtId="178" formatCode="#,##0;\(#,##0\);\-"/>
    <numFmt numFmtId="179" formatCode="0.0%"/>
    <numFmt numFmtId="180" formatCode="0_);[Red]\(0\)"/>
    <numFmt numFmtId="181" formatCode="0\ &quot;일&quot;"/>
    <numFmt numFmtId="182" formatCode="_-* #,##0_-;&quot;△&quot;#,##0_-;_-* &quot;-&quot;_-;_-@_-"/>
    <numFmt numFmtId="183" formatCode="&quot;+&quot;0.0%\ ;&quot;△&quot;0.0%\ "/>
    <numFmt numFmtId="184" formatCode="&quot;+&quot;0%\ ;&quot;△&quot;0%\ "/>
    <numFmt numFmtId="185" formatCode="_-* #,##0.0_-;\-* #,##0.0_-;_-* &quot;-&quot;_-;_-@_-"/>
    <numFmt numFmtId="186" formatCode="_-* #,##0.00_-;\-* #,##0.00_-;_-* &quot;-&quot;??_-;_-@_-"/>
    <numFmt numFmtId="187" formatCode="_-* #,##0.00_-;\-* #,##0.00_-;_-* &quot;-&quot;_-;_-@_-"/>
  </numFmts>
  <fonts count="8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2"/>
      <charset val="129"/>
    </font>
    <font>
      <sz val="8"/>
      <name val="나눔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0"/>
      <color theme="0"/>
      <name val="Verdana"/>
      <family val="2"/>
    </font>
    <font>
      <b/>
      <sz val="10"/>
      <name val="Verdana"/>
      <family val="2"/>
    </font>
    <font>
      <sz val="11"/>
      <color theme="1"/>
      <name val="맑은 고딕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10"/>
      <color rgb="FFFF0000"/>
      <name val="맑은 고딕"/>
      <family val="2"/>
      <charset val="129"/>
      <scheme val="minor"/>
    </font>
    <font>
      <sz val="9"/>
      <color theme="0"/>
      <name val="Verdana"/>
      <family val="2"/>
    </font>
    <font>
      <sz val="9"/>
      <name val="Verdana"/>
      <family val="2"/>
    </font>
    <font>
      <sz val="10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b/>
      <sz val="10"/>
      <color theme="1"/>
      <name val="Verdana"/>
      <family val="2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5" tint="-0.499984740745262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theme="5" tint="-0.249977111117893"/>
      <name val="Verdana"/>
      <family val="2"/>
    </font>
    <font>
      <i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0000"/>
      <name val="Arial"/>
      <family val="2"/>
    </font>
    <font>
      <i/>
      <sz val="10"/>
      <color rgb="FFC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rgb="FFC00000"/>
      <name val="맑은 고딕"/>
      <family val="3"/>
      <charset val="129"/>
      <scheme val="minor"/>
    </font>
    <font>
      <i/>
      <sz val="10"/>
      <color theme="0" tint="-0.499984740745262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</font>
    <font>
      <sz val="10"/>
      <color theme="5" tint="-0.499984740745262"/>
      <name val="맑은 고딕"/>
      <family val="3"/>
      <charset val="129"/>
      <scheme val="minor"/>
    </font>
    <font>
      <sz val="10"/>
      <color theme="5" tint="-0.499984740745262"/>
      <name val="맑은 고딕"/>
      <family val="2"/>
      <charset val="129"/>
      <scheme val="minor"/>
    </font>
    <font>
      <sz val="10"/>
      <color rgb="FF0101BF"/>
      <name val="Verdana"/>
      <family val="2"/>
    </font>
    <font>
      <b/>
      <sz val="10"/>
      <name val="맑은 고딕"/>
      <family val="3"/>
      <charset val="129"/>
      <scheme val="major"/>
    </font>
    <font>
      <i/>
      <sz val="8"/>
      <color theme="1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0"/>
      <color theme="0" tint="-0.34998626667073579"/>
      <name val="Verdana"/>
      <family val="3"/>
      <charset val="129"/>
    </font>
    <font>
      <sz val="10"/>
      <color theme="0" tint="-0.34998626667073579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  <font>
      <sz val="9"/>
      <color rgb="FF0101BF"/>
      <name val="Verdana"/>
      <family val="3"/>
      <charset val="129"/>
    </font>
    <font>
      <i/>
      <sz val="9"/>
      <color indexed="53" tint="-0.249977111117893"/>
      <name val="맑은 고딕"/>
      <family val="3"/>
      <charset val="129"/>
      <scheme val="minor"/>
    </font>
    <font>
      <b/>
      <sz val="9.5"/>
      <color theme="1"/>
      <name val="맑은 고딕"/>
      <family val="3"/>
      <charset val="129"/>
      <scheme val="minor"/>
    </font>
    <font>
      <sz val="10"/>
      <color theme="5" tint="-0.499984740745262"/>
      <name val="Verdana"/>
      <family val="2"/>
    </font>
    <font>
      <i/>
      <sz val="10"/>
      <color theme="5" tint="-0.499984740745262"/>
      <name val="Verdana"/>
      <family val="2"/>
    </font>
    <font>
      <b/>
      <i/>
      <sz val="10"/>
      <name val="맑은 고딕"/>
      <family val="3"/>
      <charset val="129"/>
      <scheme val="minor"/>
    </font>
    <font>
      <i/>
      <sz val="10"/>
      <color theme="5" tint="-0.49998474074526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sz val="11"/>
      <color rgb="FF0000CC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i/>
      <sz val="11"/>
      <name val="맑은 고딕"/>
      <family val="3"/>
      <charset val="129"/>
      <scheme val="minor"/>
    </font>
    <font>
      <sz val="11"/>
      <color rgb="FF0000CC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Gray"/>
    </fill>
    <fill>
      <patternFill patternType="lightGray">
        <bgColor theme="0" tint="-4.9989318521683403E-2"/>
      </patternFill>
    </fill>
    <fill>
      <patternFill patternType="lightGray">
        <bgColor theme="2"/>
      </patternFill>
    </fill>
    <fill>
      <patternFill patternType="lightDown">
        <bgColor theme="0" tint="-0.14996795556505021"/>
      </patternFill>
    </fill>
    <fill>
      <patternFill patternType="mediumGray"/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6">
    <xf numFmtId="0" fontId="0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9" fontId="22" fillId="0" borderId="0" applyFont="0" applyFill="0" applyBorder="0" applyAlignment="0" applyProtection="0">
      <alignment vertical="center"/>
    </xf>
    <xf numFmtId="0" fontId="24" fillId="0" borderId="0"/>
    <xf numFmtId="9" fontId="19" fillId="0" borderId="0" applyFont="0" applyFill="0" applyBorder="0" applyAlignment="0" applyProtection="0">
      <alignment vertical="center"/>
    </xf>
    <xf numFmtId="0" fontId="24" fillId="0" borderId="0"/>
    <xf numFmtId="0" fontId="34" fillId="0" borderId="0">
      <alignment vertical="center"/>
    </xf>
    <xf numFmtId="0" fontId="24" fillId="0" borderId="0"/>
    <xf numFmtId="0" fontId="39" fillId="0" borderId="0"/>
    <xf numFmtId="0" fontId="22" fillId="0" borderId="0"/>
    <xf numFmtId="176" fontId="17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76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9" fontId="43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176" fontId="19" fillId="0" borderId="0" applyFont="0" applyFill="0" applyBorder="0" applyAlignment="0" applyProtection="0">
      <alignment vertical="center"/>
    </xf>
    <xf numFmtId="0" fontId="55" fillId="0" borderId="0">
      <alignment vertical="center"/>
    </xf>
    <xf numFmtId="0" fontId="19" fillId="0" borderId="0">
      <alignment vertical="center"/>
    </xf>
    <xf numFmtId="0" fontId="57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34" fillId="0" borderId="0">
      <alignment vertical="center"/>
    </xf>
  </cellStyleXfs>
  <cellXfs count="469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178" fontId="21" fillId="0" borderId="0" xfId="0" applyNumberFormat="1" applyFont="1" applyAlignment="1">
      <alignment horizontal="left"/>
    </xf>
    <xf numFmtId="14" fontId="23" fillId="0" borderId="0" xfId="5" applyNumberFormat="1" applyFont="1" applyFill="1" applyBorder="1" applyAlignment="1">
      <alignment vertical="center"/>
    </xf>
    <xf numFmtId="14" fontId="23" fillId="0" borderId="0" xfId="6" applyNumberFormat="1" applyFont="1" applyAlignment="1">
      <alignment vertical="center"/>
    </xf>
    <xf numFmtId="0" fontId="30" fillId="0" borderId="0" xfId="0" applyFont="1">
      <alignment vertical="center"/>
    </xf>
    <xf numFmtId="0" fontId="23" fillId="0" borderId="0" xfId="0" applyFont="1">
      <alignment vertical="center"/>
    </xf>
    <xf numFmtId="178" fontId="32" fillId="0" borderId="0" xfId="0" applyNumberFormat="1" applyFont="1">
      <alignment vertic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40" fontId="36" fillId="0" borderId="0" xfId="0" applyNumberFormat="1" applyFont="1">
      <alignment vertical="center"/>
    </xf>
    <xf numFmtId="179" fontId="36" fillId="0" borderId="0" xfId="7" applyNumberFormat="1" applyFont="1">
      <alignment vertical="center"/>
    </xf>
    <xf numFmtId="10" fontId="36" fillId="0" borderId="0" xfId="7" applyNumberFormat="1" applyFont="1">
      <alignment vertical="center"/>
    </xf>
    <xf numFmtId="0" fontId="35" fillId="0" borderId="0" xfId="0" applyFont="1">
      <alignment vertical="center"/>
    </xf>
    <xf numFmtId="0" fontId="23" fillId="0" borderId="1" xfId="0" applyFont="1" applyBorder="1">
      <alignment vertical="center"/>
    </xf>
    <xf numFmtId="0" fontId="23" fillId="0" borderId="2" xfId="0" applyFont="1" applyBorder="1">
      <alignment vertical="center"/>
    </xf>
    <xf numFmtId="177" fontId="23" fillId="0" borderId="1" xfId="0" applyNumberFormat="1" applyFont="1" applyBorder="1">
      <alignment vertical="center"/>
    </xf>
    <xf numFmtId="177" fontId="23" fillId="0" borderId="2" xfId="0" applyNumberFormat="1" applyFont="1" applyBorder="1">
      <alignment vertical="center"/>
    </xf>
    <xf numFmtId="10" fontId="36" fillId="0" borderId="0" xfId="7" applyNumberFormat="1" applyFont="1" applyFill="1">
      <alignment vertical="center"/>
    </xf>
    <xf numFmtId="0" fontId="0" fillId="0" borderId="0" xfId="0" applyFill="1">
      <alignment vertical="center"/>
    </xf>
    <xf numFmtId="0" fontId="30" fillId="0" borderId="0" xfId="0" applyFont="1" applyFill="1">
      <alignment vertical="center"/>
    </xf>
    <xf numFmtId="10" fontId="47" fillId="0" borderId="0" xfId="7" applyNumberFormat="1" applyFont="1" applyAlignment="1">
      <alignment horizontal="left" vertical="center" indent="1"/>
    </xf>
    <xf numFmtId="10" fontId="47" fillId="0" borderId="0" xfId="7" applyNumberFormat="1" applyFont="1" applyAlignment="1">
      <alignment horizontal="left" vertical="center" indent="2"/>
    </xf>
    <xf numFmtId="0" fontId="33" fillId="0" borderId="0" xfId="0" applyFont="1" applyFill="1">
      <alignment vertical="center"/>
    </xf>
    <xf numFmtId="38" fontId="33" fillId="0" borderId="0" xfId="0" applyNumberFormat="1" applyFont="1" applyFill="1">
      <alignment vertical="center"/>
    </xf>
    <xf numFmtId="0" fontId="30" fillId="0" borderId="0" xfId="0" applyFont="1" applyAlignment="1">
      <alignment horizontal="center" vertical="center"/>
    </xf>
    <xf numFmtId="38" fontId="30" fillId="0" borderId="0" xfId="0" applyNumberFormat="1" applyFont="1">
      <alignment vertical="center"/>
    </xf>
    <xf numFmtId="0" fontId="51" fillId="2" borderId="0" xfId="0" applyFont="1" applyFill="1" applyAlignment="1">
      <alignment horizontal="left" vertical="center"/>
    </xf>
    <xf numFmtId="0" fontId="33" fillId="2" borderId="0" xfId="0" applyFont="1" applyFill="1" applyAlignment="1">
      <alignment horizontal="left" vertical="center"/>
    </xf>
    <xf numFmtId="38" fontId="30" fillId="4" borderId="0" xfId="0" applyNumberFormat="1" applyFont="1" applyFill="1">
      <alignment vertical="center"/>
    </xf>
    <xf numFmtId="38" fontId="30" fillId="0" borderId="0" xfId="0" applyNumberFormat="1" applyFont="1" applyFill="1">
      <alignment vertical="center"/>
    </xf>
    <xf numFmtId="0" fontId="30" fillId="4" borderId="0" xfId="0" applyFont="1" applyFill="1">
      <alignment vertical="center"/>
    </xf>
    <xf numFmtId="0" fontId="51" fillId="3" borderId="0" xfId="0" applyFont="1" applyFill="1">
      <alignment vertical="center"/>
    </xf>
    <xf numFmtId="0" fontId="30" fillId="3" borderId="0" xfId="0" applyFont="1" applyFill="1">
      <alignment vertical="center"/>
    </xf>
    <xf numFmtId="38" fontId="33" fillId="3" borderId="0" xfId="0" applyNumberFormat="1" applyFont="1" applyFill="1">
      <alignment vertical="center"/>
    </xf>
    <xf numFmtId="38" fontId="30" fillId="3" borderId="0" xfId="0" applyNumberFormat="1" applyFont="1" applyFill="1">
      <alignment vertical="center"/>
    </xf>
    <xf numFmtId="0" fontId="36" fillId="0" borderId="0" xfId="0" applyFont="1">
      <alignment vertical="center"/>
    </xf>
    <xf numFmtId="0" fontId="30" fillId="10" borderId="0" xfId="0" applyFont="1" applyFill="1">
      <alignment vertical="center"/>
    </xf>
    <xf numFmtId="38" fontId="30" fillId="10" borderId="0" xfId="0" applyNumberFormat="1" applyFont="1" applyFill="1">
      <alignment vertical="center"/>
    </xf>
    <xf numFmtId="37" fontId="30" fillId="0" borderId="0" xfId="0" applyNumberFormat="1" applyFont="1" applyFill="1">
      <alignment vertical="center"/>
    </xf>
    <xf numFmtId="0" fontId="37" fillId="10" borderId="0" xfId="0" applyFont="1" applyFill="1">
      <alignment vertical="center"/>
    </xf>
    <xf numFmtId="10" fontId="37" fillId="0" borderId="0" xfId="7" applyNumberFormat="1" applyFont="1">
      <alignment vertical="center"/>
    </xf>
    <xf numFmtId="10" fontId="30" fillId="0" borderId="0" xfId="0" applyNumberFormat="1" applyFont="1">
      <alignment vertical="center"/>
    </xf>
    <xf numFmtId="38" fontId="30" fillId="6" borderId="0" xfId="0" applyNumberFormat="1" applyFont="1" applyFill="1">
      <alignment vertical="center"/>
    </xf>
    <xf numFmtId="10" fontId="36" fillId="10" borderId="0" xfId="7" applyNumberFormat="1" applyFont="1" applyFill="1">
      <alignment vertical="center"/>
    </xf>
    <xf numFmtId="38" fontId="53" fillId="0" borderId="0" xfId="0" applyNumberFormat="1" applyFont="1">
      <alignment vertical="center"/>
    </xf>
    <xf numFmtId="38" fontId="54" fillId="0" borderId="0" xfId="0" applyNumberFormat="1" applyFont="1">
      <alignment vertical="center"/>
    </xf>
    <xf numFmtId="38" fontId="35" fillId="4" borderId="0" xfId="0" applyNumberFormat="1" applyFont="1" applyFill="1">
      <alignment vertical="center"/>
    </xf>
    <xf numFmtId="38" fontId="35" fillId="0" borderId="0" xfId="0" applyNumberFormat="1" applyFont="1" applyFill="1">
      <alignment vertical="center"/>
    </xf>
    <xf numFmtId="0" fontId="35" fillId="0" borderId="0" xfId="0" applyFont="1" applyFill="1">
      <alignment vertical="center"/>
    </xf>
    <xf numFmtId="0" fontId="35" fillId="10" borderId="0" xfId="0" applyFont="1" applyFill="1">
      <alignment vertical="center"/>
    </xf>
    <xf numFmtId="38" fontId="35" fillId="10" borderId="0" xfId="0" applyNumberFormat="1" applyFont="1" applyFill="1">
      <alignment vertical="center"/>
    </xf>
    <xf numFmtId="179" fontId="36" fillId="0" borderId="0" xfId="7" applyNumberFormat="1" applyFont="1" applyFill="1">
      <alignment vertical="center"/>
    </xf>
    <xf numFmtId="10" fontId="36" fillId="6" borderId="0" xfId="7" applyNumberFormat="1" applyFont="1" applyFill="1">
      <alignment vertical="center"/>
    </xf>
    <xf numFmtId="0" fontId="35" fillId="0" borderId="0" xfId="0" applyFont="1" applyAlignment="1">
      <alignment vertical="center"/>
    </xf>
    <xf numFmtId="0" fontId="15" fillId="0" borderId="0" xfId="0" applyFont="1" applyFill="1" applyBorder="1">
      <alignment vertical="center"/>
    </xf>
    <xf numFmtId="0" fontId="30" fillId="0" borderId="0" xfId="0" applyFont="1" applyFill="1" applyBorder="1">
      <alignment vertical="center"/>
    </xf>
    <xf numFmtId="38" fontId="30" fillId="0" borderId="0" xfId="0" applyNumberFormat="1" applyFont="1" applyFill="1" applyBorder="1">
      <alignment vertical="center"/>
    </xf>
    <xf numFmtId="0" fontId="0" fillId="0" borderId="0" xfId="0">
      <alignment vertical="center"/>
    </xf>
    <xf numFmtId="0" fontId="25" fillId="11" borderId="0" xfId="0" applyFont="1" applyFill="1" applyAlignment="1"/>
    <xf numFmtId="0" fontId="26" fillId="11" borderId="0" xfId="0" applyFont="1" applyFill="1">
      <alignment vertical="center"/>
    </xf>
    <xf numFmtId="0" fontId="25" fillId="11" borderId="6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4" fillId="0" borderId="2" xfId="0" applyFont="1" applyBorder="1">
      <alignment vertical="center"/>
    </xf>
    <xf numFmtId="37" fontId="35" fillId="12" borderId="0" xfId="0" applyNumberFormat="1" applyFont="1" applyFill="1">
      <alignment vertical="center"/>
    </xf>
    <xf numFmtId="0" fontId="14" fillId="4" borderId="0" xfId="0" applyFont="1" applyFill="1">
      <alignment vertical="center"/>
    </xf>
    <xf numFmtId="178" fontId="32" fillId="0" borderId="0" xfId="0" applyNumberFormat="1" applyFont="1" applyBorder="1">
      <alignment vertical="center"/>
    </xf>
    <xf numFmtId="178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0" fillId="11" borderId="0" xfId="0" applyFill="1">
      <alignment vertical="center"/>
    </xf>
    <xf numFmtId="0" fontId="25" fillId="11" borderId="16" xfId="0" applyFont="1" applyFill="1" applyBorder="1" applyAlignment="1">
      <alignment horizontal="center" vertical="center"/>
    </xf>
    <xf numFmtId="177" fontId="23" fillId="0" borderId="0" xfId="0" applyNumberFormat="1" applyFont="1" applyBorder="1">
      <alignment vertical="center"/>
    </xf>
    <xf numFmtId="0" fontId="25" fillId="11" borderId="0" xfId="0" applyFont="1" applyFill="1" applyBorder="1" applyAlignment="1">
      <alignment horizontal="center" vertical="center"/>
    </xf>
    <xf numFmtId="37" fontId="23" fillId="0" borderId="0" xfId="0" applyNumberFormat="1" applyFont="1">
      <alignment vertical="center"/>
    </xf>
    <xf numFmtId="0" fontId="23" fillId="10" borderId="0" xfId="0" applyFont="1" applyFill="1">
      <alignment vertical="center"/>
    </xf>
    <xf numFmtId="0" fontId="23" fillId="4" borderId="0" xfId="0" applyFont="1" applyFill="1">
      <alignment vertical="center"/>
    </xf>
    <xf numFmtId="37" fontId="23" fillId="4" borderId="0" xfId="0" applyNumberFormat="1" applyFont="1" applyFill="1">
      <alignment vertical="center"/>
    </xf>
    <xf numFmtId="37" fontId="23" fillId="10" borderId="0" xfId="0" applyNumberFormat="1" applyFont="1" applyFill="1">
      <alignment vertical="center"/>
    </xf>
    <xf numFmtId="181" fontId="23" fillId="10" borderId="0" xfId="0" applyNumberFormat="1" applyFont="1" applyFill="1">
      <alignment vertical="center"/>
    </xf>
    <xf numFmtId="0" fontId="21" fillId="0" borderId="1" xfId="0" applyFont="1" applyBorder="1" applyAlignment="1">
      <alignment horizontal="left"/>
    </xf>
    <xf numFmtId="0" fontId="14" fillId="11" borderId="0" xfId="0" applyFont="1" applyFill="1">
      <alignment vertical="center"/>
    </xf>
    <xf numFmtId="37" fontId="23" fillId="0" borderId="0" xfId="0" applyNumberFormat="1" applyFont="1" applyFill="1">
      <alignment vertical="center"/>
    </xf>
    <xf numFmtId="0" fontId="23" fillId="11" borderId="0" xfId="0" applyFont="1" applyFill="1">
      <alignment vertical="center"/>
    </xf>
    <xf numFmtId="37" fontId="23" fillId="4" borderId="0" xfId="3" applyNumberFormat="1" applyFont="1" applyFill="1">
      <alignment vertical="center"/>
    </xf>
    <xf numFmtId="181" fontId="26" fillId="10" borderId="0" xfId="0" applyNumberFormat="1" applyFont="1" applyFill="1">
      <alignment vertical="center"/>
    </xf>
    <xf numFmtId="0" fontId="38" fillId="11" borderId="0" xfId="0" applyFont="1" applyFill="1">
      <alignment vertical="center"/>
    </xf>
    <xf numFmtId="0" fontId="14" fillId="7" borderId="0" xfId="0" applyFont="1" applyFill="1">
      <alignment vertical="center"/>
    </xf>
    <xf numFmtId="0" fontId="14" fillId="0" borderId="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3" xfId="0" applyFont="1" applyBorder="1">
      <alignment vertical="center"/>
    </xf>
    <xf numFmtId="0" fontId="14" fillId="0" borderId="0" xfId="0" applyFont="1" applyBorder="1">
      <alignment vertical="center"/>
    </xf>
    <xf numFmtId="0" fontId="36" fillId="0" borderId="0" xfId="0" applyFont="1" applyBorder="1">
      <alignment vertical="center"/>
    </xf>
    <xf numFmtId="179" fontId="36" fillId="0" borderId="0" xfId="7" applyNumberFormat="1" applyFont="1" applyBorder="1">
      <alignment vertical="center"/>
    </xf>
    <xf numFmtId="0" fontId="36" fillId="0" borderId="0" xfId="0" applyFont="1" applyFill="1">
      <alignment vertical="center"/>
    </xf>
    <xf numFmtId="179" fontId="36" fillId="6" borderId="0" xfId="7" applyNumberFormat="1" applyFont="1" applyFill="1">
      <alignment vertical="center"/>
    </xf>
    <xf numFmtId="0" fontId="28" fillId="0" borderId="0" xfId="0" applyFont="1" applyBorder="1">
      <alignment vertical="center"/>
    </xf>
    <xf numFmtId="0" fontId="0" fillId="11" borderId="0" xfId="0" applyFill="1" applyAlignment="1">
      <alignment horizontal="center" vertical="center"/>
    </xf>
    <xf numFmtId="0" fontId="20" fillId="0" borderId="0" xfId="0" applyFont="1" applyBorder="1">
      <alignment vertical="center"/>
    </xf>
    <xf numFmtId="0" fontId="20" fillId="0" borderId="2" xfId="0" applyFont="1" applyBorder="1">
      <alignment vertical="center"/>
    </xf>
    <xf numFmtId="178" fontId="63" fillId="0" borderId="2" xfId="0" applyNumberFormat="1" applyFont="1" applyBorder="1">
      <alignment vertical="center"/>
    </xf>
    <xf numFmtId="0" fontId="40" fillId="0" borderId="0" xfId="0" applyFont="1" applyBorder="1">
      <alignment vertical="center"/>
    </xf>
    <xf numFmtId="178" fontId="21" fillId="0" borderId="0" xfId="0" applyNumberFormat="1" applyFont="1" applyBorder="1" applyAlignment="1">
      <alignment horizontal="left"/>
    </xf>
    <xf numFmtId="178" fontId="25" fillId="2" borderId="0" xfId="6" applyNumberFormat="1" applyFont="1" applyFill="1" applyBorder="1" applyAlignment="1">
      <alignment vertical="center"/>
    </xf>
    <xf numFmtId="0" fontId="25" fillId="2" borderId="0" xfId="6" applyFont="1" applyFill="1" applyBorder="1"/>
    <xf numFmtId="0" fontId="20" fillId="2" borderId="0" xfId="0" applyFont="1" applyFill="1" applyBorder="1">
      <alignment vertical="center"/>
    </xf>
    <xf numFmtId="38" fontId="14" fillId="0" borderId="2" xfId="0" applyNumberFormat="1" applyFont="1" applyBorder="1">
      <alignment vertical="center"/>
    </xf>
    <xf numFmtId="38" fontId="14" fillId="0" borderId="0" xfId="0" applyNumberFormat="1" applyFont="1">
      <alignment vertical="center"/>
    </xf>
    <xf numFmtId="178" fontId="64" fillId="0" borderId="0" xfId="0" applyNumberFormat="1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38" fontId="27" fillId="0" borderId="0" xfId="0" applyNumberFormat="1" applyFont="1">
      <alignment vertical="center"/>
    </xf>
    <xf numFmtId="0" fontId="14" fillId="3" borderId="0" xfId="0" applyFont="1" applyFill="1">
      <alignment vertical="center"/>
    </xf>
    <xf numFmtId="38" fontId="14" fillId="3" borderId="0" xfId="0" applyNumberFormat="1" applyFont="1" applyFill="1">
      <alignment vertical="center"/>
    </xf>
    <xf numFmtId="9" fontId="14" fillId="0" borderId="0" xfId="7" applyFont="1" applyFill="1">
      <alignment vertical="center"/>
    </xf>
    <xf numFmtId="38" fontId="14" fillId="0" borderId="0" xfId="0" applyNumberFormat="1" applyFont="1" applyBorder="1">
      <alignment vertical="center"/>
    </xf>
    <xf numFmtId="38" fontId="14" fillId="0" borderId="0" xfId="0" applyNumberFormat="1" applyFont="1" applyFill="1" applyBorder="1">
      <alignment vertical="center"/>
    </xf>
    <xf numFmtId="179" fontId="14" fillId="0" borderId="0" xfId="7" applyNumberFormat="1" applyFont="1" applyBorder="1">
      <alignment vertical="center"/>
    </xf>
    <xf numFmtId="0" fontId="54" fillId="0" borderId="0" xfId="0" applyFont="1" applyAlignment="1">
      <alignment horizontal="right" vertical="center"/>
    </xf>
    <xf numFmtId="38" fontId="14" fillId="7" borderId="0" xfId="0" applyNumberFormat="1" applyFont="1" applyFill="1">
      <alignment vertical="center"/>
    </xf>
    <xf numFmtId="38" fontId="14" fillId="0" borderId="0" xfId="0" applyNumberFormat="1" applyFont="1" applyFill="1">
      <alignment vertical="center"/>
    </xf>
    <xf numFmtId="38" fontId="33" fillId="7" borderId="0" xfId="0" applyNumberFormat="1" applyFont="1" applyFill="1">
      <alignment vertical="center"/>
    </xf>
    <xf numFmtId="40" fontId="14" fillId="0" borderId="0" xfId="0" applyNumberFormat="1" applyFont="1">
      <alignment vertical="center"/>
    </xf>
    <xf numFmtId="38" fontId="14" fillId="6" borderId="0" xfId="0" applyNumberFormat="1" applyFont="1" applyFill="1">
      <alignment vertical="center"/>
    </xf>
    <xf numFmtId="179" fontId="14" fillId="0" borderId="0" xfId="7" applyNumberFormat="1" applyFont="1">
      <alignment vertical="center"/>
    </xf>
    <xf numFmtId="179" fontId="14" fillId="7" borderId="0" xfId="7" applyNumberFormat="1" applyFont="1" applyFill="1">
      <alignment vertical="center"/>
    </xf>
    <xf numFmtId="38" fontId="54" fillId="0" borderId="0" xfId="0" applyNumberFormat="1" applyFont="1" applyAlignment="1">
      <alignment horizontal="left" vertical="center" indent="2"/>
    </xf>
    <xf numFmtId="38" fontId="47" fillId="0" borderId="0" xfId="0" applyNumberFormat="1" applyFont="1">
      <alignment vertical="center"/>
    </xf>
    <xf numFmtId="10" fontId="14" fillId="0" borderId="0" xfId="7" applyNumberFormat="1" applyFont="1">
      <alignment vertical="center"/>
    </xf>
    <xf numFmtId="0" fontId="14" fillId="0" borderId="8" xfId="0" applyFont="1" applyBorder="1">
      <alignment vertical="center"/>
    </xf>
    <xf numFmtId="38" fontId="14" fillId="0" borderId="12" xfId="0" applyNumberFormat="1" applyFont="1" applyBorder="1">
      <alignment vertical="center"/>
    </xf>
    <xf numFmtId="38" fontId="14" fillId="0" borderId="14" xfId="0" applyNumberFormat="1" applyFont="1" applyBorder="1">
      <alignment vertical="center"/>
    </xf>
    <xf numFmtId="179" fontId="14" fillId="0" borderId="14" xfId="7" applyNumberFormat="1" applyFont="1" applyBorder="1">
      <alignment vertical="center"/>
    </xf>
    <xf numFmtId="179" fontId="14" fillId="0" borderId="15" xfId="7" applyNumberFormat="1" applyFont="1" applyBorder="1">
      <alignment vertical="center"/>
    </xf>
    <xf numFmtId="37" fontId="56" fillId="0" borderId="0" xfId="0" applyNumberFormat="1" applyFont="1" applyFill="1">
      <alignment vertical="center"/>
    </xf>
    <xf numFmtId="0" fontId="54" fillId="0" borderId="0" xfId="0" applyFont="1" applyAlignment="1">
      <alignment horizontal="left" vertical="center" indent="2"/>
    </xf>
    <xf numFmtId="179" fontId="47" fillId="0" borderId="0" xfId="7" applyNumberFormat="1" applyFont="1" applyAlignment="1">
      <alignment horizontal="left" vertical="center" indent="3"/>
    </xf>
    <xf numFmtId="38" fontId="54" fillId="0" borderId="0" xfId="0" applyNumberFormat="1" applyFont="1" applyFill="1">
      <alignment vertical="center"/>
    </xf>
    <xf numFmtId="0" fontId="36" fillId="7" borderId="0" xfId="0" applyFont="1" applyFill="1">
      <alignment vertical="center"/>
    </xf>
    <xf numFmtId="0" fontId="14" fillId="0" borderId="14" xfId="0" applyFont="1" applyBorder="1">
      <alignment vertical="center"/>
    </xf>
    <xf numFmtId="176" fontId="47" fillId="0" borderId="0" xfId="3" applyFont="1">
      <alignment vertical="center"/>
    </xf>
    <xf numFmtId="0" fontId="47" fillId="0" borderId="0" xfId="0" applyFont="1">
      <alignment vertical="center"/>
    </xf>
    <xf numFmtId="38" fontId="50" fillId="0" borderId="0" xfId="0" applyNumberFormat="1" applyFont="1">
      <alignment vertical="center"/>
    </xf>
    <xf numFmtId="0" fontId="51" fillId="0" borderId="0" xfId="0" applyFont="1" applyFill="1">
      <alignment vertical="center"/>
    </xf>
    <xf numFmtId="38" fontId="44" fillId="0" borderId="0" xfId="0" applyNumberFormat="1" applyFont="1" applyFill="1">
      <alignment vertical="center"/>
    </xf>
    <xf numFmtId="0" fontId="23" fillId="2" borderId="0" xfId="0" applyFont="1" applyFill="1" applyBorder="1">
      <alignment vertical="center"/>
    </xf>
    <xf numFmtId="0" fontId="14" fillId="2" borderId="0" xfId="0" applyFont="1" applyFill="1">
      <alignment vertical="center"/>
    </xf>
    <xf numFmtId="38" fontId="14" fillId="2" borderId="0" xfId="0" applyNumberFormat="1" applyFont="1" applyFill="1">
      <alignment vertical="center"/>
    </xf>
    <xf numFmtId="38" fontId="54" fillId="2" borderId="0" xfId="0" applyNumberFormat="1" applyFont="1" applyFill="1">
      <alignment vertical="center"/>
    </xf>
    <xf numFmtId="0" fontId="30" fillId="2" borderId="0" xfId="0" applyFont="1" applyFill="1">
      <alignment vertical="center"/>
    </xf>
    <xf numFmtId="38" fontId="30" fillId="2" borderId="0" xfId="0" applyNumberFormat="1" applyFont="1" applyFill="1">
      <alignment vertical="center"/>
    </xf>
    <xf numFmtId="0" fontId="45" fillId="0" borderId="0" xfId="0" applyFont="1">
      <alignment vertical="center"/>
    </xf>
    <xf numFmtId="38" fontId="36" fillId="6" borderId="0" xfId="0" applyNumberFormat="1" applyFont="1" applyFill="1">
      <alignment vertical="center"/>
    </xf>
    <xf numFmtId="0" fontId="13" fillId="0" borderId="0" xfId="0" quotePrefix="1" applyFont="1">
      <alignment vertical="center"/>
    </xf>
    <xf numFmtId="0" fontId="48" fillId="0" borderId="2" xfId="0" quotePrefix="1" applyFont="1" applyBorder="1">
      <alignment vertical="center"/>
    </xf>
    <xf numFmtId="38" fontId="68" fillId="0" borderId="0" xfId="0" applyNumberFormat="1" applyFont="1">
      <alignment vertical="center"/>
    </xf>
    <xf numFmtId="10" fontId="47" fillId="0" borderId="0" xfId="7" applyNumberFormat="1" applyFont="1" applyBorder="1" applyAlignment="1">
      <alignment horizontal="left" vertical="center" indent="1"/>
    </xf>
    <xf numFmtId="0" fontId="51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38" fontId="27" fillId="2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38" fontId="56" fillId="0" borderId="0" xfId="0" applyNumberFormat="1" applyFont="1">
      <alignment vertical="center"/>
    </xf>
    <xf numFmtId="178" fontId="46" fillId="0" borderId="2" xfId="0" applyNumberFormat="1" applyFont="1" applyFill="1" applyBorder="1">
      <alignment vertical="center"/>
    </xf>
    <xf numFmtId="178" fontId="70" fillId="0" borderId="2" xfId="0" applyNumberFormat="1" applyFont="1" applyFill="1" applyBorder="1">
      <alignment vertical="center"/>
    </xf>
    <xf numFmtId="0" fontId="41" fillId="0" borderId="0" xfId="0" applyFont="1">
      <alignment vertical="center"/>
    </xf>
    <xf numFmtId="0" fontId="11" fillId="0" borderId="0" xfId="0" applyFont="1">
      <alignment vertical="center"/>
    </xf>
    <xf numFmtId="178" fontId="32" fillId="4" borderId="0" xfId="0" applyNumberFormat="1" applyFont="1" applyFill="1" applyBorder="1">
      <alignment vertical="center"/>
    </xf>
    <xf numFmtId="176" fontId="23" fillId="4" borderId="0" xfId="0" applyNumberFormat="1" applyFont="1" applyFill="1">
      <alignment vertical="center"/>
    </xf>
    <xf numFmtId="0" fontId="32" fillId="4" borderId="0" xfId="0" applyFont="1" applyFill="1">
      <alignment vertical="center"/>
    </xf>
    <xf numFmtId="178" fontId="23" fillId="4" borderId="0" xfId="0" applyNumberFormat="1" applyFont="1" applyFill="1" applyBorder="1">
      <alignment vertical="center"/>
    </xf>
    <xf numFmtId="0" fontId="23" fillId="4" borderId="0" xfId="0" applyFont="1" applyFill="1" applyBorder="1">
      <alignment vertical="center"/>
    </xf>
    <xf numFmtId="38" fontId="36" fillId="0" borderId="0" xfId="0" applyNumberFormat="1" applyFont="1" applyFill="1">
      <alignment vertical="center"/>
    </xf>
    <xf numFmtId="0" fontId="11" fillId="0" borderId="0" xfId="0" applyFont="1" applyBorder="1">
      <alignment vertical="center"/>
    </xf>
    <xf numFmtId="0" fontId="11" fillId="7" borderId="0" xfId="0" applyFont="1" applyFill="1">
      <alignment vertical="center"/>
    </xf>
    <xf numFmtId="0" fontId="51" fillId="3" borderId="0" xfId="0" applyFont="1" applyFill="1" applyAlignment="1">
      <alignment horizontal="left" vertical="center"/>
    </xf>
    <xf numFmtId="179" fontId="14" fillId="0" borderId="0" xfId="7" applyNumberFormat="1" applyFont="1" applyFill="1">
      <alignment vertical="center"/>
    </xf>
    <xf numFmtId="0" fontId="45" fillId="7" borderId="0" xfId="0" applyFont="1" applyFill="1">
      <alignment vertical="center"/>
    </xf>
    <xf numFmtId="40" fontId="36" fillId="6" borderId="0" xfId="0" applyNumberFormat="1" applyFont="1" applyFill="1">
      <alignment vertical="center"/>
    </xf>
    <xf numFmtId="38" fontId="36" fillId="6" borderId="0" xfId="0" applyNumberFormat="1" applyFont="1" applyFill="1" applyAlignment="1">
      <alignment horizontal="right" vertical="center"/>
    </xf>
    <xf numFmtId="38" fontId="14" fillId="0" borderId="8" xfId="0" applyNumberFormat="1" applyFont="1" applyBorder="1">
      <alignment vertical="center"/>
    </xf>
    <xf numFmtId="38" fontId="14" fillId="0" borderId="10" xfId="0" applyNumberFormat="1" applyFont="1" applyBorder="1">
      <alignment vertical="center"/>
    </xf>
    <xf numFmtId="38" fontId="14" fillId="0" borderId="15" xfId="0" applyNumberFormat="1" applyFont="1" applyBorder="1">
      <alignment vertical="center"/>
    </xf>
    <xf numFmtId="176" fontId="11" fillId="0" borderId="0" xfId="0" applyNumberFormat="1" applyFont="1" applyBorder="1">
      <alignment vertical="center"/>
    </xf>
    <xf numFmtId="179" fontId="14" fillId="0" borderId="8" xfId="7" applyNumberFormat="1" applyFont="1" applyBorder="1">
      <alignment vertical="center"/>
    </xf>
    <xf numFmtId="179" fontId="14" fillId="0" borderId="10" xfId="7" applyNumberFormat="1" applyFont="1" applyBorder="1">
      <alignment vertical="center"/>
    </xf>
    <xf numFmtId="179" fontId="14" fillId="0" borderId="12" xfId="7" applyNumberFormat="1" applyFont="1" applyBorder="1">
      <alignment vertical="center"/>
    </xf>
    <xf numFmtId="0" fontId="71" fillId="0" borderId="0" xfId="0" applyFont="1" applyBorder="1" applyAlignment="1">
      <alignment horizontal="right" vertical="center"/>
    </xf>
    <xf numFmtId="9" fontId="62" fillId="6" borderId="0" xfId="7" applyFont="1" applyFill="1" applyBorder="1">
      <alignment vertical="center"/>
    </xf>
    <xf numFmtId="10" fontId="36" fillId="6" borderId="0" xfId="7" applyNumberFormat="1" applyFont="1" applyFill="1" applyAlignment="1">
      <alignment horizontal="right" vertical="center"/>
    </xf>
    <xf numFmtId="179" fontId="36" fillId="6" borderId="0" xfId="7" applyNumberFormat="1" applyFont="1" applyFill="1" applyAlignment="1">
      <alignment horizontal="right" vertical="center"/>
    </xf>
    <xf numFmtId="38" fontId="27" fillId="0" borderId="0" xfId="0" applyNumberFormat="1" applyFont="1" applyFill="1">
      <alignment vertical="center"/>
    </xf>
    <xf numFmtId="179" fontId="36" fillId="6" borderId="0" xfId="0" applyNumberFormat="1" applyFont="1" applyFill="1">
      <alignment vertical="center"/>
    </xf>
    <xf numFmtId="0" fontId="36" fillId="0" borderId="8" xfId="0" applyFont="1" applyBorder="1">
      <alignment vertical="center"/>
    </xf>
    <xf numFmtId="0" fontId="36" fillId="0" borderId="14" xfId="0" applyFont="1" applyBorder="1">
      <alignment vertical="center"/>
    </xf>
    <xf numFmtId="0" fontId="12" fillId="0" borderId="0" xfId="0" applyFont="1" applyFill="1">
      <alignment vertical="center"/>
    </xf>
    <xf numFmtId="0" fontId="8" fillId="0" borderId="0" xfId="0" applyFont="1" applyFill="1">
      <alignment vertical="center"/>
    </xf>
    <xf numFmtId="179" fontId="30" fillId="6" borderId="0" xfId="0" applyNumberFormat="1" applyFont="1" applyFill="1">
      <alignment vertical="center"/>
    </xf>
    <xf numFmtId="0" fontId="47" fillId="0" borderId="0" xfId="0" applyFont="1" applyFill="1">
      <alignment vertical="center"/>
    </xf>
    <xf numFmtId="38" fontId="49" fillId="0" borderId="0" xfId="0" applyNumberFormat="1" applyFont="1" applyFill="1">
      <alignment vertical="center"/>
    </xf>
    <xf numFmtId="179" fontId="53" fillId="7" borderId="0" xfId="7" applyNumberFormat="1" applyFont="1" applyFill="1">
      <alignment vertical="center"/>
    </xf>
    <xf numFmtId="40" fontId="36" fillId="0" borderId="0" xfId="0" applyNumberFormat="1" applyFont="1" applyAlignment="1">
      <alignment horizontal="right" vertical="center"/>
    </xf>
    <xf numFmtId="179" fontId="50" fillId="0" borderId="0" xfId="7" applyNumberFormat="1" applyFont="1">
      <alignment vertical="center"/>
    </xf>
    <xf numFmtId="38" fontId="47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0" fontId="6" fillId="9" borderId="0" xfId="0" applyFont="1" applyFill="1">
      <alignment vertical="center"/>
    </xf>
    <xf numFmtId="0" fontId="56" fillId="7" borderId="0" xfId="0" applyFont="1" applyFill="1">
      <alignment vertical="center"/>
    </xf>
    <xf numFmtId="38" fontId="45" fillId="7" borderId="0" xfId="0" applyNumberFormat="1" applyFont="1" applyFill="1">
      <alignment vertical="center"/>
    </xf>
    <xf numFmtId="10" fontId="47" fillId="0" borderId="0" xfId="7" applyNumberFormat="1" applyFont="1" applyFill="1" applyAlignment="1">
      <alignment horizontal="right" vertical="center"/>
    </xf>
    <xf numFmtId="0" fontId="54" fillId="0" borderId="0" xfId="0" applyFont="1" applyFill="1">
      <alignment vertical="center"/>
    </xf>
    <xf numFmtId="10" fontId="37" fillId="0" borderId="0" xfId="7" applyNumberFormat="1" applyFont="1" applyFill="1">
      <alignment vertical="center"/>
    </xf>
    <xf numFmtId="38" fontId="30" fillId="13" borderId="0" xfId="0" applyNumberFormat="1" applyFont="1" applyFill="1">
      <alignment vertical="center"/>
    </xf>
    <xf numFmtId="0" fontId="23" fillId="6" borderId="0" xfId="0" applyFont="1" applyFill="1">
      <alignment vertical="center"/>
    </xf>
    <xf numFmtId="0" fontId="74" fillId="6" borderId="0" xfId="0" applyFont="1" applyFill="1">
      <alignment vertical="center"/>
    </xf>
    <xf numFmtId="37" fontId="73" fillId="6" borderId="0" xfId="0" applyNumberFormat="1" applyFont="1" applyFill="1">
      <alignment vertical="center"/>
    </xf>
    <xf numFmtId="0" fontId="14" fillId="5" borderId="0" xfId="0" applyFont="1" applyFill="1">
      <alignment vertical="center"/>
    </xf>
    <xf numFmtId="38" fontId="14" fillId="5" borderId="0" xfId="0" applyNumberFormat="1" applyFont="1" applyFill="1">
      <alignment vertical="center"/>
    </xf>
    <xf numFmtId="38" fontId="5" fillId="6" borderId="0" xfId="0" applyNumberFormat="1" applyFont="1" applyFill="1">
      <alignment vertical="center"/>
    </xf>
    <xf numFmtId="38" fontId="5" fillId="6" borderId="0" xfId="0" applyNumberFormat="1" applyFont="1" applyFill="1" applyAlignment="1">
      <alignment horizontal="right" vertical="center"/>
    </xf>
    <xf numFmtId="38" fontId="14" fillId="8" borderId="0" xfId="0" applyNumberFormat="1" applyFont="1" applyFill="1">
      <alignment vertical="center"/>
    </xf>
    <xf numFmtId="38" fontId="54" fillId="0" borderId="0" xfId="0" applyNumberFormat="1" applyFont="1" applyFill="1" applyAlignment="1">
      <alignment horizontal="right" vertical="center"/>
    </xf>
    <xf numFmtId="38" fontId="14" fillId="4" borderId="0" xfId="0" applyNumberFormat="1" applyFont="1" applyFill="1">
      <alignment vertical="center"/>
    </xf>
    <xf numFmtId="0" fontId="14" fillId="8" borderId="0" xfId="0" applyFont="1" applyFill="1">
      <alignment vertical="center"/>
    </xf>
    <xf numFmtId="38" fontId="56" fillId="8" borderId="0" xfId="0" applyNumberFormat="1" applyFont="1" applyFill="1">
      <alignment vertical="center"/>
    </xf>
    <xf numFmtId="183" fontId="36" fillId="0" borderId="0" xfId="7" applyNumberFormat="1" applyFont="1" applyFill="1" applyBorder="1">
      <alignment vertical="center"/>
    </xf>
    <xf numFmtId="183" fontId="36" fillId="0" borderId="0" xfId="7" applyNumberFormat="1" applyFont="1" applyFill="1" applyBorder="1" applyAlignment="1">
      <alignment horizontal="right" vertical="center"/>
    </xf>
    <xf numFmtId="0" fontId="35" fillId="8" borderId="0" xfId="0" applyFont="1" applyFill="1">
      <alignment vertical="center"/>
    </xf>
    <xf numFmtId="183" fontId="36" fillId="6" borderId="0" xfId="7" applyNumberFormat="1" applyFont="1" applyFill="1" applyBorder="1">
      <alignment vertical="center"/>
    </xf>
    <xf numFmtId="0" fontId="45" fillId="5" borderId="0" xfId="0" applyFont="1" applyFill="1">
      <alignment vertical="center"/>
    </xf>
    <xf numFmtId="176" fontId="14" fillId="5" borderId="0" xfId="3" applyFont="1" applyFill="1">
      <alignment vertical="center"/>
    </xf>
    <xf numFmtId="176" fontId="5" fillId="5" borderId="0" xfId="3" applyFont="1" applyFill="1">
      <alignment vertical="center"/>
    </xf>
    <xf numFmtId="10" fontId="36" fillId="8" borderId="0" xfId="7" applyNumberFormat="1" applyFont="1" applyFill="1">
      <alignment vertical="center"/>
    </xf>
    <xf numFmtId="179" fontId="37" fillId="0" borderId="0" xfId="7" applyNumberFormat="1" applyFont="1" applyAlignment="1">
      <alignment vertical="center"/>
    </xf>
    <xf numFmtId="10" fontId="47" fillId="6" borderId="0" xfId="7" applyNumberFormat="1" applyFont="1" applyFill="1" applyAlignment="1">
      <alignment horizontal="right" vertical="center"/>
    </xf>
    <xf numFmtId="38" fontId="53" fillId="0" borderId="0" xfId="0" applyNumberFormat="1" applyFont="1" applyFill="1">
      <alignment vertical="center"/>
    </xf>
    <xf numFmtId="184" fontId="36" fillId="6" borderId="0" xfId="7" applyNumberFormat="1" applyFont="1" applyFill="1" applyBorder="1">
      <alignment vertical="center"/>
    </xf>
    <xf numFmtId="38" fontId="47" fillId="0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11" fillId="4" borderId="0" xfId="0" applyFont="1" applyFill="1">
      <alignment vertical="center"/>
    </xf>
    <xf numFmtId="38" fontId="7" fillId="4" borderId="0" xfId="0" applyNumberFormat="1" applyFont="1" applyFill="1">
      <alignment vertical="center"/>
    </xf>
    <xf numFmtId="38" fontId="42" fillId="0" borderId="0" xfId="0" applyNumberFormat="1" applyFont="1" applyFill="1" applyAlignment="1">
      <alignment horizontal="right" vertical="center"/>
    </xf>
    <xf numFmtId="38" fontId="54" fillId="0" borderId="0" xfId="0" applyNumberFormat="1" applyFont="1" applyFill="1" applyAlignment="1">
      <alignment horizontal="left" vertical="center" indent="1"/>
    </xf>
    <xf numFmtId="0" fontId="33" fillId="2" borderId="0" xfId="0" applyFont="1" applyFill="1">
      <alignment vertical="center"/>
    </xf>
    <xf numFmtId="38" fontId="51" fillId="2" borderId="0" xfId="0" applyNumberFormat="1" applyFont="1" applyFill="1">
      <alignment vertical="center"/>
    </xf>
    <xf numFmtId="38" fontId="37" fillId="0" borderId="0" xfId="0" quotePrefix="1" applyNumberFormat="1" applyFont="1" applyFill="1" applyBorder="1" applyAlignment="1">
      <alignment horizontal="right" vertical="center"/>
    </xf>
    <xf numFmtId="0" fontId="33" fillId="3" borderId="0" xfId="0" applyFont="1" applyFill="1" applyAlignment="1">
      <alignment horizontal="left" vertical="center"/>
    </xf>
    <xf numFmtId="0" fontId="36" fillId="0" borderId="0" xfId="0" applyFont="1" applyFill="1" applyAlignment="1">
      <alignment vertical="center"/>
    </xf>
    <xf numFmtId="0" fontId="36" fillId="8" borderId="0" xfId="0" applyFont="1" applyFill="1">
      <alignment vertical="center"/>
    </xf>
    <xf numFmtId="179" fontId="75" fillId="7" borderId="0" xfId="7" applyNumberFormat="1" applyFont="1" applyFill="1">
      <alignment vertical="center"/>
    </xf>
    <xf numFmtId="10" fontId="36" fillId="0" borderId="0" xfId="7" applyNumberFormat="1" applyFont="1" applyFill="1" applyAlignment="1">
      <alignment horizontal="right" vertical="center"/>
    </xf>
    <xf numFmtId="40" fontId="36" fillId="0" borderId="0" xfId="0" applyNumberFormat="1" applyFont="1" applyFill="1">
      <alignment vertical="center"/>
    </xf>
    <xf numFmtId="0" fontId="11" fillId="8" borderId="0" xfId="0" applyFont="1" applyFill="1">
      <alignment vertical="center"/>
    </xf>
    <xf numFmtId="9" fontId="30" fillId="0" borderId="0" xfId="7" applyFont="1">
      <alignment vertical="center"/>
    </xf>
    <xf numFmtId="0" fontId="42" fillId="0" borderId="0" xfId="0" applyFont="1">
      <alignment vertical="center"/>
    </xf>
    <xf numFmtId="9" fontId="42" fillId="0" borderId="0" xfId="7" applyFont="1">
      <alignment vertical="center"/>
    </xf>
    <xf numFmtId="0" fontId="30" fillId="8" borderId="0" xfId="0" applyFont="1" applyFill="1">
      <alignment vertical="center"/>
    </xf>
    <xf numFmtId="38" fontId="30" fillId="8" borderId="0" xfId="0" applyNumberFormat="1" applyFont="1" applyFill="1">
      <alignment vertical="center"/>
    </xf>
    <xf numFmtId="38" fontId="37" fillId="0" borderId="0" xfId="0" applyNumberFormat="1" applyFont="1" applyFill="1" applyAlignment="1">
      <alignment horizontal="right" vertical="center"/>
    </xf>
    <xf numFmtId="38" fontId="4" fillId="8" borderId="0" xfId="0" applyNumberFormat="1" applyFont="1" applyFill="1">
      <alignment vertical="center"/>
    </xf>
    <xf numFmtId="0" fontId="37" fillId="8" borderId="0" xfId="0" applyFont="1" applyFill="1">
      <alignment vertical="center"/>
    </xf>
    <xf numFmtId="38" fontId="37" fillId="0" borderId="0" xfId="0" applyNumberFormat="1" applyFont="1" applyAlignment="1">
      <alignment horizontal="right" vertical="center"/>
    </xf>
    <xf numFmtId="38" fontId="30" fillId="0" borderId="0" xfId="0" applyNumberFormat="1" applyFont="1" applyBorder="1">
      <alignment vertical="center"/>
    </xf>
    <xf numFmtId="0" fontId="67" fillId="0" borderId="0" xfId="0" applyFont="1" applyBorder="1">
      <alignment vertical="center"/>
    </xf>
    <xf numFmtId="38" fontId="54" fillId="0" borderId="0" xfId="0" applyNumberFormat="1" applyFont="1" applyBorder="1">
      <alignment vertical="center"/>
    </xf>
    <xf numFmtId="0" fontId="10" fillId="8" borderId="0" xfId="0" applyFont="1" applyFill="1">
      <alignment vertical="center"/>
    </xf>
    <xf numFmtId="0" fontId="4" fillId="9" borderId="0" xfId="0" applyFont="1" applyFill="1">
      <alignment vertical="center"/>
    </xf>
    <xf numFmtId="0" fontId="30" fillId="9" borderId="0" xfId="0" applyFont="1" applyFill="1">
      <alignment vertical="center"/>
    </xf>
    <xf numFmtId="38" fontId="30" fillId="9" borderId="0" xfId="0" applyNumberFormat="1" applyFont="1" applyFill="1">
      <alignment vertical="center"/>
    </xf>
    <xf numFmtId="37" fontId="35" fillId="8" borderId="0" xfId="0" applyNumberFormat="1" applyFont="1" applyFill="1">
      <alignment vertical="center"/>
    </xf>
    <xf numFmtId="37" fontId="35" fillId="14" borderId="0" xfId="0" applyNumberFormat="1" applyFont="1" applyFill="1">
      <alignment vertical="center"/>
    </xf>
    <xf numFmtId="37" fontId="30" fillId="8" borderId="0" xfId="0" applyNumberFormat="1" applyFont="1" applyFill="1">
      <alignment vertical="center"/>
    </xf>
    <xf numFmtId="0" fontId="30" fillId="9" borderId="0" xfId="0" applyFont="1" applyFill="1" applyBorder="1">
      <alignment vertical="center"/>
    </xf>
    <xf numFmtId="38" fontId="30" fillId="9" borderId="0" xfId="0" applyNumberFormat="1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12" fillId="9" borderId="0" xfId="0" applyFont="1" applyFill="1">
      <alignment vertical="center"/>
    </xf>
    <xf numFmtId="0" fontId="45" fillId="8" borderId="0" xfId="0" applyFont="1" applyFill="1">
      <alignment vertical="center"/>
    </xf>
    <xf numFmtId="0" fontId="4" fillId="8" borderId="0" xfId="0" quotePrefix="1" applyFont="1" applyFill="1">
      <alignment vertical="center"/>
    </xf>
    <xf numFmtId="0" fontId="6" fillId="8" borderId="0" xfId="0" applyFont="1" applyFill="1">
      <alignment vertical="center"/>
    </xf>
    <xf numFmtId="38" fontId="30" fillId="14" borderId="0" xfId="0" applyNumberFormat="1" applyFont="1" applyFill="1">
      <alignment vertical="center"/>
    </xf>
    <xf numFmtId="176" fontId="35" fillId="8" borderId="0" xfId="3" applyFont="1" applyFill="1">
      <alignment vertical="center"/>
    </xf>
    <xf numFmtId="180" fontId="37" fillId="0" borderId="0" xfId="7" applyNumberFormat="1" applyFont="1" applyFill="1" applyAlignment="1">
      <alignment horizontal="right" vertical="center"/>
    </xf>
    <xf numFmtId="0" fontId="35" fillId="9" borderId="0" xfId="0" applyFont="1" applyFill="1">
      <alignment vertical="center"/>
    </xf>
    <xf numFmtId="10" fontId="30" fillId="6" borderId="0" xfId="0" applyNumberFormat="1" applyFont="1" applyFill="1">
      <alignment vertical="center"/>
    </xf>
    <xf numFmtId="0" fontId="3" fillId="9" borderId="0" xfId="0" applyFont="1" applyFill="1">
      <alignment vertical="center"/>
    </xf>
    <xf numFmtId="38" fontId="35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4" borderId="0" xfId="0" applyFont="1" applyFill="1">
      <alignment vertical="center"/>
    </xf>
    <xf numFmtId="0" fontId="61" fillId="0" borderId="0" xfId="0" applyFont="1">
      <alignment vertical="center"/>
    </xf>
    <xf numFmtId="0" fontId="36" fillId="0" borderId="0" xfId="0" applyFont="1" applyAlignment="1">
      <alignment horizontal="left" vertical="center" indent="1"/>
    </xf>
    <xf numFmtId="0" fontId="2" fillId="0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10" fillId="0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38" fontId="2" fillId="0" borderId="0" xfId="0" applyNumberFormat="1" applyFont="1" applyFill="1" applyAlignment="1">
      <alignment horizontal="left" vertical="center" indent="1"/>
    </xf>
    <xf numFmtId="0" fontId="6" fillId="0" borderId="0" xfId="0" applyFont="1" applyFill="1" applyAlignment="1">
      <alignment horizontal="left" vertical="center" indent="1"/>
    </xf>
    <xf numFmtId="0" fontId="8" fillId="8" borderId="0" xfId="0" applyFont="1" applyFill="1">
      <alignment vertical="center"/>
    </xf>
    <xf numFmtId="0" fontId="8" fillId="0" borderId="0" xfId="0" applyFont="1" applyFill="1" applyAlignment="1">
      <alignment horizontal="left" vertical="center" indent="1"/>
    </xf>
    <xf numFmtId="0" fontId="2" fillId="10" borderId="0" xfId="0" applyFont="1" applyFill="1">
      <alignment vertical="center"/>
    </xf>
    <xf numFmtId="182" fontId="72" fillId="0" borderId="0" xfId="0" applyNumberFormat="1" applyFont="1" applyFill="1">
      <alignment vertical="center"/>
    </xf>
    <xf numFmtId="179" fontId="36" fillId="0" borderId="0" xfId="7" quotePrefix="1" applyNumberFormat="1" applyFont="1" applyAlignment="1">
      <alignment horizontal="right" vertical="center"/>
    </xf>
    <xf numFmtId="179" fontId="75" fillId="8" borderId="0" xfId="7" applyNumberFormat="1" applyFont="1" applyFill="1">
      <alignment vertical="center"/>
    </xf>
    <xf numFmtId="0" fontId="35" fillId="7" borderId="0" xfId="0" applyFont="1" applyFill="1">
      <alignment vertical="center"/>
    </xf>
    <xf numFmtId="38" fontId="33" fillId="0" borderId="0" xfId="0" applyNumberFormat="1" applyFont="1" applyFill="1" applyBorder="1">
      <alignment vertical="center"/>
    </xf>
    <xf numFmtId="0" fontId="1" fillId="8" borderId="0" xfId="0" applyFont="1" applyFill="1">
      <alignment vertical="center"/>
    </xf>
    <xf numFmtId="0" fontId="54" fillId="8" borderId="0" xfId="0" applyFont="1" applyFill="1">
      <alignment vertical="center"/>
    </xf>
    <xf numFmtId="0" fontId="47" fillId="8" borderId="0" xfId="0" applyFont="1" applyFill="1">
      <alignment vertical="center"/>
    </xf>
    <xf numFmtId="0" fontId="47" fillId="0" borderId="0" xfId="0" applyFont="1" applyBorder="1">
      <alignment vertical="center"/>
    </xf>
    <xf numFmtId="9" fontId="36" fillId="0" borderId="0" xfId="7" applyNumberFormat="1" applyFont="1" applyFill="1" applyBorder="1">
      <alignment vertical="center"/>
    </xf>
    <xf numFmtId="0" fontId="1" fillId="0" borderId="0" xfId="0" applyFont="1">
      <alignment vertical="center"/>
    </xf>
    <xf numFmtId="38" fontId="36" fillId="0" borderId="0" xfId="0" applyNumberFormat="1" applyFont="1">
      <alignment vertical="center"/>
    </xf>
    <xf numFmtId="179" fontId="36" fillId="0" borderId="0" xfId="7" applyNumberFormat="1" applyFont="1" applyFill="1" applyBorder="1">
      <alignment vertical="center"/>
    </xf>
    <xf numFmtId="179" fontId="36" fillId="0" borderId="0" xfId="7" applyNumberFormat="1" applyFont="1" applyFill="1" applyAlignment="1">
      <alignment horizontal="right" vertical="center"/>
    </xf>
    <xf numFmtId="0" fontId="1" fillId="9" borderId="0" xfId="0" applyFont="1" applyFill="1">
      <alignment vertical="center"/>
    </xf>
    <xf numFmtId="0" fontId="76" fillId="6" borderId="0" xfId="0" applyFont="1" applyFill="1">
      <alignment vertical="center"/>
    </xf>
    <xf numFmtId="179" fontId="1" fillId="0" borderId="0" xfId="7" applyNumberFormat="1" applyFont="1">
      <alignment vertical="center"/>
    </xf>
    <xf numFmtId="38" fontId="1" fillId="8" borderId="0" xfId="0" applyNumberFormat="1" applyFont="1" applyFill="1">
      <alignment vertical="center"/>
    </xf>
    <xf numFmtId="38" fontId="1" fillId="0" borderId="0" xfId="0" applyNumberFormat="1" applyFont="1">
      <alignment vertical="center"/>
    </xf>
    <xf numFmtId="9" fontId="1" fillId="0" borderId="0" xfId="7" applyFont="1" applyFill="1">
      <alignment vertical="center"/>
    </xf>
    <xf numFmtId="179" fontId="1" fillId="0" borderId="0" xfId="7" applyNumberFormat="1" applyFont="1" applyFill="1">
      <alignment vertical="center"/>
    </xf>
    <xf numFmtId="10" fontId="1" fillId="0" borderId="0" xfId="7" applyNumberFormat="1" applyFont="1">
      <alignment vertical="center"/>
    </xf>
    <xf numFmtId="0" fontId="1" fillId="0" borderId="0" xfId="0" applyFont="1" applyAlignment="1">
      <alignment horizontal="left" vertical="center" indent="1"/>
    </xf>
    <xf numFmtId="0" fontId="62" fillId="0" borderId="0" xfId="0" applyFont="1">
      <alignment vertical="center"/>
    </xf>
    <xf numFmtId="40" fontId="1" fillId="0" borderId="0" xfId="0" applyNumberFormat="1" applyFont="1">
      <alignment vertical="center"/>
    </xf>
    <xf numFmtId="0" fontId="1" fillId="7" borderId="0" xfId="0" applyFont="1" applyFill="1">
      <alignment vertical="center"/>
    </xf>
    <xf numFmtId="38" fontId="1" fillId="7" borderId="0" xfId="0" applyNumberFormat="1" applyFont="1" applyFill="1">
      <alignment vertical="center"/>
    </xf>
    <xf numFmtId="38" fontId="1" fillId="9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0" fontId="30" fillId="7" borderId="0" xfId="0" applyFont="1" applyFill="1">
      <alignment vertical="center"/>
    </xf>
    <xf numFmtId="38" fontId="30" fillId="7" borderId="0" xfId="0" applyNumberFormat="1" applyFont="1" applyFill="1">
      <alignment vertical="center"/>
    </xf>
    <xf numFmtId="38" fontId="12" fillId="7" borderId="0" xfId="0" applyNumberFormat="1" applyFont="1" applyFill="1">
      <alignment vertical="center"/>
    </xf>
    <xf numFmtId="37" fontId="35" fillId="7" borderId="0" xfId="0" applyNumberFormat="1" applyFont="1" applyFill="1">
      <alignment vertical="center"/>
    </xf>
    <xf numFmtId="37" fontId="37" fillId="7" borderId="0" xfId="0" applyNumberFormat="1" applyFont="1" applyFill="1">
      <alignment vertical="center"/>
    </xf>
    <xf numFmtId="37" fontId="30" fillId="7" borderId="0" xfId="0" applyNumberFormat="1" applyFont="1" applyFill="1">
      <alignment vertical="center"/>
    </xf>
    <xf numFmtId="37" fontId="30" fillId="7" borderId="0" xfId="3" applyNumberFormat="1" applyFont="1" applyFill="1">
      <alignment vertical="center"/>
    </xf>
    <xf numFmtId="176" fontId="45" fillId="0" borderId="0" xfId="3" applyFont="1" applyFill="1">
      <alignment vertical="center"/>
    </xf>
    <xf numFmtId="0" fontId="1" fillId="0" borderId="0" xfId="0" applyFont="1" applyFill="1" applyAlignment="1">
      <alignment horizontal="left" vertical="center" indent="1"/>
    </xf>
    <xf numFmtId="38" fontId="30" fillId="15" borderId="0" xfId="0" applyNumberFormat="1" applyFont="1" applyFill="1">
      <alignment vertical="center"/>
    </xf>
    <xf numFmtId="37" fontId="35" fillId="15" borderId="0" xfId="0" applyNumberFormat="1" applyFont="1" applyFill="1">
      <alignment vertical="center"/>
    </xf>
    <xf numFmtId="37" fontId="56" fillId="15" borderId="0" xfId="3" applyNumberFormat="1" applyFont="1" applyFill="1">
      <alignment vertical="center"/>
    </xf>
    <xf numFmtId="38" fontId="1" fillId="0" borderId="0" xfId="0" applyNumberFormat="1" applyFont="1" applyFill="1">
      <alignment vertical="center"/>
    </xf>
    <xf numFmtId="38" fontId="1" fillId="10" borderId="0" xfId="0" applyNumberFormat="1" applyFont="1" applyFill="1">
      <alignment vertical="center"/>
    </xf>
    <xf numFmtId="176" fontId="26" fillId="0" borderId="0" xfId="0" applyNumberFormat="1" applyFont="1">
      <alignment vertical="center"/>
    </xf>
    <xf numFmtId="38" fontId="33" fillId="0" borderId="0" xfId="0" applyNumberFormat="1" applyFont="1">
      <alignment vertical="center"/>
    </xf>
    <xf numFmtId="0" fontId="1" fillId="7" borderId="0" xfId="0" applyFont="1" applyFill="1" applyAlignment="1">
      <alignment horizontal="left" vertical="center"/>
    </xf>
    <xf numFmtId="40" fontId="1" fillId="7" borderId="0" xfId="0" applyNumberFormat="1" applyFont="1" applyFill="1">
      <alignment vertical="center"/>
    </xf>
    <xf numFmtId="40" fontId="35" fillId="7" borderId="0" xfId="0" applyNumberFormat="1" applyFont="1" applyFill="1">
      <alignment vertical="center"/>
    </xf>
    <xf numFmtId="0" fontId="1" fillId="0" borderId="0" xfId="0" applyFont="1" applyAlignment="1">
      <alignment horizontal="left" vertical="center"/>
    </xf>
    <xf numFmtId="40" fontId="35" fillId="0" borderId="0" xfId="0" applyNumberFormat="1" applyFont="1">
      <alignment vertical="center"/>
    </xf>
    <xf numFmtId="40" fontId="1" fillId="8" borderId="0" xfId="0" applyNumberFormat="1" applyFont="1" applyFill="1">
      <alignment vertical="center"/>
    </xf>
    <xf numFmtId="40" fontId="35" fillId="8" borderId="0" xfId="0" applyNumberFormat="1" applyFont="1" applyFill="1">
      <alignment vertical="center"/>
    </xf>
    <xf numFmtId="40" fontId="61" fillId="6" borderId="0" xfId="0" applyNumberFormat="1" applyFont="1" applyFill="1">
      <alignment vertical="center"/>
    </xf>
    <xf numFmtId="40" fontId="61" fillId="0" borderId="0" xfId="0" applyNumberFormat="1" applyFont="1">
      <alignment vertical="center"/>
    </xf>
    <xf numFmtId="38" fontId="36" fillId="0" borderId="0" xfId="0" applyNumberFormat="1" applyFont="1" applyAlignment="1">
      <alignment horizontal="right" vertical="center"/>
    </xf>
    <xf numFmtId="179" fontId="1" fillId="8" borderId="0" xfId="7" applyNumberFormat="1" applyFont="1" applyFill="1">
      <alignment vertical="center"/>
    </xf>
    <xf numFmtId="0" fontId="36" fillId="6" borderId="0" xfId="0" applyFont="1" applyFill="1" applyAlignment="1">
      <alignment horizontal="right" vertical="center"/>
    </xf>
    <xf numFmtId="0" fontId="36" fillId="6" borderId="0" xfId="0" applyFont="1" applyFill="1" applyAlignment="1">
      <alignment horizontal="left" vertical="center"/>
    </xf>
    <xf numFmtId="10" fontId="1" fillId="0" borderId="0" xfId="7" applyNumberFormat="1" applyFont="1" applyFill="1">
      <alignment vertical="center"/>
    </xf>
    <xf numFmtId="0" fontId="36" fillId="0" borderId="0" xfId="0" applyFont="1" applyAlignment="1">
      <alignment horizontal="right" vertical="center"/>
    </xf>
    <xf numFmtId="0" fontId="1" fillId="4" borderId="0" xfId="0" applyFont="1" applyFill="1">
      <alignment vertical="center"/>
    </xf>
    <xf numFmtId="179" fontId="1" fillId="4" borderId="0" xfId="7" applyNumberFormat="1" applyFont="1" applyFill="1">
      <alignment vertical="center"/>
    </xf>
    <xf numFmtId="40" fontId="1" fillId="0" borderId="0" xfId="0" applyNumberFormat="1" applyFont="1" applyFill="1">
      <alignment vertical="center"/>
    </xf>
    <xf numFmtId="40" fontId="61" fillId="0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3" fontId="47" fillId="0" borderId="0" xfId="7" applyNumberFormat="1" applyFont="1" applyAlignment="1">
      <alignment horizontal="left" vertical="center" indent="1"/>
    </xf>
    <xf numFmtId="4" fontId="36" fillId="0" borderId="0" xfId="7" applyNumberFormat="1" applyFont="1" applyFill="1">
      <alignment vertical="center"/>
    </xf>
    <xf numFmtId="4" fontId="36" fillId="6" borderId="0" xfId="7" applyNumberFormat="1" applyFont="1" applyFill="1">
      <alignment vertical="center"/>
    </xf>
    <xf numFmtId="4" fontId="36" fillId="6" borderId="0" xfId="0" applyNumberFormat="1" applyFont="1" applyFill="1" applyAlignment="1">
      <alignment horizontal="right" vertical="center"/>
    </xf>
    <xf numFmtId="179" fontId="36" fillId="6" borderId="0" xfId="0" applyNumberFormat="1" applyFont="1" applyFill="1" applyAlignment="1">
      <alignment horizontal="right" vertical="center"/>
    </xf>
    <xf numFmtId="10" fontId="14" fillId="0" borderId="0" xfId="7" applyNumberFormat="1" applyFont="1" applyFill="1">
      <alignment vertical="center"/>
    </xf>
    <xf numFmtId="10" fontId="36" fillId="6" borderId="0" xfId="0" applyNumberFormat="1" applyFont="1" applyFill="1">
      <alignment vertical="center"/>
    </xf>
    <xf numFmtId="176" fontId="5" fillId="8" borderId="0" xfId="3" applyFont="1" applyFill="1">
      <alignment vertical="center"/>
    </xf>
    <xf numFmtId="179" fontId="69" fillId="0" borderId="0" xfId="7" applyNumberFormat="1" applyFont="1" applyFill="1" applyAlignment="1">
      <alignment horizontal="right" vertical="center"/>
    </xf>
    <xf numFmtId="37" fontId="56" fillId="16" borderId="0" xfId="0" applyNumberFormat="1" applyFont="1" applyFill="1">
      <alignment vertical="center"/>
    </xf>
    <xf numFmtId="0" fontId="33" fillId="3" borderId="0" xfId="0" applyFont="1" applyFill="1">
      <alignment vertical="center"/>
    </xf>
    <xf numFmtId="179" fontId="69" fillId="0" borderId="0" xfId="7" applyNumberFormat="1" applyFont="1" applyFill="1">
      <alignment vertical="center"/>
    </xf>
    <xf numFmtId="38" fontId="37" fillId="0" borderId="0" xfId="0" applyNumberFormat="1" applyFont="1" applyFill="1">
      <alignment vertical="center"/>
    </xf>
    <xf numFmtId="176" fontId="36" fillId="0" borderId="0" xfId="3" applyFont="1" applyFill="1">
      <alignment vertical="center"/>
    </xf>
    <xf numFmtId="0" fontId="1" fillId="8" borderId="0" xfId="0" quotePrefix="1" applyFont="1" applyFill="1">
      <alignment vertical="center"/>
    </xf>
    <xf numFmtId="10" fontId="30" fillId="0" borderId="0" xfId="0" applyNumberFormat="1" applyFont="1" applyFill="1">
      <alignment vertical="center"/>
    </xf>
    <xf numFmtId="0" fontId="1" fillId="10" borderId="0" xfId="0" applyFont="1" applyFill="1">
      <alignment vertical="center"/>
    </xf>
    <xf numFmtId="38" fontId="30" fillId="0" borderId="0" xfId="0" applyNumberFormat="1" applyFont="1" applyFill="1" applyAlignment="1">
      <alignment horizontal="right" vertical="center"/>
    </xf>
    <xf numFmtId="0" fontId="77" fillId="7" borderId="0" xfId="0" applyFont="1" applyFill="1">
      <alignment vertical="center"/>
    </xf>
    <xf numFmtId="0" fontId="0" fillId="7" borderId="0" xfId="0" applyFill="1">
      <alignment vertical="center"/>
    </xf>
    <xf numFmtId="0" fontId="78" fillId="0" borderId="0" xfId="0" applyFont="1">
      <alignment vertical="center"/>
    </xf>
    <xf numFmtId="0" fontId="77" fillId="0" borderId="17" xfId="0" applyFont="1" applyBorder="1" applyAlignment="1">
      <alignment horizontal="center" vertical="center"/>
    </xf>
    <xf numFmtId="0" fontId="77" fillId="0" borderId="17" xfId="0" quotePrefix="1" applyFont="1" applyBorder="1" applyAlignment="1">
      <alignment horizontal="center" vertical="center"/>
    </xf>
    <xf numFmtId="0" fontId="79" fillId="0" borderId="0" xfId="0" quotePrefix="1" applyFont="1" applyAlignment="1">
      <alignment horizontal="center" vertical="center"/>
    </xf>
    <xf numFmtId="0" fontId="0" fillId="0" borderId="1" xfId="0" applyBorder="1">
      <alignment vertical="center"/>
    </xf>
    <xf numFmtId="176" fontId="80" fillId="7" borderId="1" xfId="3" applyFont="1" applyFill="1" applyBorder="1">
      <alignment vertical="center"/>
    </xf>
    <xf numFmtId="176" fontId="77" fillId="0" borderId="1" xfId="3" applyFont="1" applyBorder="1">
      <alignment vertical="center"/>
    </xf>
    <xf numFmtId="176" fontId="78" fillId="0" borderId="0" xfId="0" applyNumberFormat="1" applyFont="1">
      <alignment vertical="center"/>
    </xf>
    <xf numFmtId="185" fontId="81" fillId="7" borderId="0" xfId="3" applyNumberFormat="1" applyFont="1" applyFill="1" applyBorder="1">
      <alignment vertical="center"/>
    </xf>
    <xf numFmtId="176" fontId="0" fillId="0" borderId="0" xfId="3" applyFont="1" applyBorder="1">
      <alignment vertical="center"/>
    </xf>
    <xf numFmtId="176" fontId="0" fillId="0" borderId="0" xfId="3" applyFont="1">
      <alignment vertical="center"/>
    </xf>
    <xf numFmtId="176" fontId="82" fillId="18" borderId="21" xfId="3" applyFont="1" applyFill="1" applyBorder="1">
      <alignment vertical="center"/>
    </xf>
    <xf numFmtId="176" fontId="82" fillId="18" borderId="1" xfId="3" applyFont="1" applyFill="1" applyBorder="1">
      <alignment vertical="center"/>
    </xf>
    <xf numFmtId="176" fontId="82" fillId="18" borderId="22" xfId="3" applyFont="1" applyFill="1" applyBorder="1">
      <alignment vertical="center"/>
    </xf>
    <xf numFmtId="0" fontId="0" fillId="19" borderId="23" xfId="0" applyFill="1" applyBorder="1">
      <alignment vertical="center"/>
    </xf>
    <xf numFmtId="0" fontId="0" fillId="19" borderId="24" xfId="0" applyFill="1" applyBorder="1">
      <alignment vertical="center"/>
    </xf>
    <xf numFmtId="0" fontId="0" fillId="19" borderId="25" xfId="0" applyFill="1" applyBorder="1">
      <alignment vertical="center"/>
    </xf>
    <xf numFmtId="0" fontId="0" fillId="0" borderId="2" xfId="0" applyBorder="1">
      <alignment vertical="center"/>
    </xf>
    <xf numFmtId="185" fontId="81" fillId="7" borderId="2" xfId="3" applyNumberFormat="1" applyFont="1" applyFill="1" applyBorder="1">
      <alignment vertical="center"/>
    </xf>
    <xf numFmtId="176" fontId="0" fillId="0" borderId="2" xfId="3" applyFont="1" applyBorder="1">
      <alignment vertical="center"/>
    </xf>
    <xf numFmtId="186" fontId="0" fillId="0" borderId="0" xfId="0" applyNumberFormat="1">
      <alignment vertical="center"/>
    </xf>
    <xf numFmtId="186" fontId="0" fillId="7" borderId="0" xfId="0" applyNumberFormat="1" applyFill="1">
      <alignment vertical="center"/>
    </xf>
    <xf numFmtId="176" fontId="83" fillId="20" borderId="1" xfId="3" applyFont="1" applyFill="1" applyBorder="1">
      <alignment vertical="center"/>
    </xf>
    <xf numFmtId="0" fontId="34" fillId="0" borderId="1" xfId="0" quotePrefix="1" applyFont="1" applyBorder="1" applyAlignment="1">
      <alignment horizontal="center" vertical="center"/>
    </xf>
    <xf numFmtId="176" fontId="77" fillId="0" borderId="1" xfId="0" quotePrefix="1" applyNumberFormat="1" applyFont="1" applyBorder="1" applyAlignment="1">
      <alignment horizontal="center" vertical="center"/>
    </xf>
    <xf numFmtId="176" fontId="0" fillId="0" borderId="1" xfId="3" applyFont="1" applyBorder="1">
      <alignment vertical="center"/>
    </xf>
    <xf numFmtId="3" fontId="0" fillId="0" borderId="0" xfId="0" applyNumberFormat="1">
      <alignment vertical="center"/>
    </xf>
    <xf numFmtId="0" fontId="34" fillId="0" borderId="0" xfId="0" quotePrefix="1" applyFont="1" applyAlignment="1">
      <alignment horizontal="center" vertical="center"/>
    </xf>
    <xf numFmtId="176" fontId="77" fillId="0" borderId="0" xfId="0" quotePrefix="1" applyNumberFormat="1" applyFont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76" fontId="77" fillId="0" borderId="2" xfId="0" quotePrefix="1" applyNumberFormat="1" applyFont="1" applyBorder="1" applyAlignment="1">
      <alignment horizontal="center" vertical="center"/>
    </xf>
    <xf numFmtId="0" fontId="77" fillId="0" borderId="17" xfId="0" applyFont="1" applyBorder="1">
      <alignment vertical="center"/>
    </xf>
    <xf numFmtId="0" fontId="0" fillId="0" borderId="17" xfId="0" applyBorder="1">
      <alignment vertical="center"/>
    </xf>
    <xf numFmtId="176" fontId="0" fillId="0" borderId="17" xfId="0" applyNumberFormat="1" applyBorder="1">
      <alignment vertical="center"/>
    </xf>
    <xf numFmtId="176" fontId="77" fillId="0" borderId="17" xfId="3" applyFont="1" applyBorder="1">
      <alignment vertical="center"/>
    </xf>
    <xf numFmtId="0" fontId="77" fillId="0" borderId="0" xfId="0" applyFont="1">
      <alignment vertical="center"/>
    </xf>
    <xf numFmtId="176" fontId="0" fillId="0" borderId="1" xfId="0" applyNumberFormat="1" applyBorder="1">
      <alignment vertical="center"/>
    </xf>
    <xf numFmtId="0" fontId="81" fillId="0" borderId="27" xfId="0" applyFont="1" applyBorder="1" applyAlignment="1">
      <alignment horizontal="right" vertical="center"/>
    </xf>
    <xf numFmtId="176" fontId="81" fillId="0" borderId="1" xfId="3" applyFont="1" applyBorder="1" applyAlignment="1">
      <alignment horizontal="right" vertical="center"/>
    </xf>
    <xf numFmtId="176" fontId="80" fillId="0" borderId="1" xfId="3" applyFont="1" applyFill="1" applyBorder="1" applyAlignment="1">
      <alignment horizontal="right" vertical="center"/>
    </xf>
    <xf numFmtId="176" fontId="80" fillId="0" borderId="22" xfId="3" applyFont="1" applyFill="1" applyBorder="1" applyAlignment="1">
      <alignment horizontal="right" vertical="center"/>
    </xf>
    <xf numFmtId="0" fontId="81" fillId="0" borderId="19" xfId="0" applyFont="1" applyBorder="1" applyAlignment="1">
      <alignment horizontal="right" vertical="center"/>
    </xf>
    <xf numFmtId="176" fontId="80" fillId="18" borderId="1" xfId="3" applyFont="1" applyFill="1" applyBorder="1" applyAlignment="1">
      <alignment horizontal="right" vertical="center"/>
    </xf>
    <xf numFmtId="176" fontId="80" fillId="18" borderId="22" xfId="3" applyFont="1" applyFill="1" applyBorder="1" applyAlignment="1">
      <alignment horizontal="right" vertical="center"/>
    </xf>
    <xf numFmtId="0" fontId="81" fillId="0" borderId="26" xfId="0" applyFont="1" applyBorder="1" applyAlignment="1">
      <alignment horizontal="right" vertical="center"/>
    </xf>
    <xf numFmtId="176" fontId="81" fillId="0" borderId="17" xfId="3" applyFont="1" applyBorder="1" applyAlignment="1">
      <alignment horizontal="right" vertical="center"/>
    </xf>
    <xf numFmtId="176" fontId="80" fillId="0" borderId="17" xfId="3" applyFont="1" applyFill="1" applyBorder="1" applyAlignment="1">
      <alignment horizontal="right" vertical="center"/>
    </xf>
    <xf numFmtId="176" fontId="80" fillId="0" borderId="20" xfId="3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81" fillId="0" borderId="0" xfId="0" applyNumberFormat="1" applyFont="1" applyAlignment="1">
      <alignment horizontal="right" vertical="center"/>
    </xf>
    <xf numFmtId="176" fontId="0" fillId="0" borderId="0" xfId="3" applyFont="1" applyFill="1" applyBorder="1">
      <alignment vertical="center"/>
    </xf>
    <xf numFmtId="187" fontId="0" fillId="0" borderId="0" xfId="3" applyNumberFormat="1" applyFont="1" applyBorder="1">
      <alignment vertical="center"/>
    </xf>
    <xf numFmtId="185" fontId="0" fillId="17" borderId="18" xfId="3" applyNumberFormat="1" applyFont="1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76" fontId="0" fillId="0" borderId="30" xfId="3" applyFont="1" applyBorder="1">
      <alignment vertical="center"/>
    </xf>
    <xf numFmtId="0" fontId="0" fillId="0" borderId="31" xfId="0" applyBorder="1">
      <alignment vertical="center"/>
    </xf>
    <xf numFmtId="0" fontId="84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176" fontId="77" fillId="0" borderId="1" xfId="3" applyFont="1" applyFill="1" applyBorder="1">
      <alignment vertical="center"/>
    </xf>
    <xf numFmtId="176" fontId="77" fillId="0" borderId="35" xfId="3" applyFont="1" applyFill="1" applyBorder="1">
      <alignment vertical="center"/>
    </xf>
    <xf numFmtId="176" fontId="0" fillId="0" borderId="33" xfId="3" applyFont="1" applyBorder="1">
      <alignment vertical="center"/>
    </xf>
    <xf numFmtId="0" fontId="77" fillId="21" borderId="36" xfId="0" applyFont="1" applyFill="1" applyBorder="1">
      <alignment vertical="center"/>
    </xf>
    <xf numFmtId="0" fontId="0" fillId="21" borderId="2" xfId="0" applyFill="1" applyBorder="1">
      <alignment vertical="center"/>
    </xf>
    <xf numFmtId="176" fontId="77" fillId="21" borderId="2" xfId="3" applyFont="1" applyFill="1" applyBorder="1">
      <alignment vertical="center"/>
    </xf>
    <xf numFmtId="176" fontId="77" fillId="21" borderId="37" xfId="3" applyFont="1" applyFill="1" applyBorder="1">
      <alignment vertical="center"/>
    </xf>
    <xf numFmtId="176" fontId="0" fillId="0" borderId="35" xfId="0" applyNumberFormat="1" applyBorder="1">
      <alignment vertical="center"/>
    </xf>
    <xf numFmtId="176" fontId="85" fillId="22" borderId="0" xfId="3" applyFont="1" applyFill="1" applyBorder="1">
      <alignment vertical="center"/>
    </xf>
    <xf numFmtId="0" fontId="77" fillId="21" borderId="38" xfId="0" applyFont="1" applyFill="1" applyBorder="1">
      <alignment vertical="center"/>
    </xf>
    <xf numFmtId="0" fontId="77" fillId="21" borderId="39" xfId="0" applyFont="1" applyFill="1" applyBorder="1">
      <alignment vertical="center"/>
    </xf>
    <xf numFmtId="176" fontId="77" fillId="21" borderId="39" xfId="3" applyFont="1" applyFill="1" applyBorder="1">
      <alignment vertical="center"/>
    </xf>
    <xf numFmtId="176" fontId="77" fillId="21" borderId="40" xfId="3" applyFont="1" applyFill="1" applyBorder="1">
      <alignment vertical="center"/>
    </xf>
    <xf numFmtId="9" fontId="78" fillId="0" borderId="0" xfId="0" applyNumberFormat="1" applyFont="1" applyBorder="1">
      <alignment vertical="center"/>
    </xf>
    <xf numFmtId="0" fontId="81" fillId="0" borderId="0" xfId="0" applyFont="1" applyBorder="1">
      <alignment vertical="center"/>
    </xf>
    <xf numFmtId="0" fontId="0" fillId="0" borderId="0" xfId="0" applyBorder="1">
      <alignment vertical="center"/>
    </xf>
    <xf numFmtId="0" fontId="78" fillId="0" borderId="0" xfId="0" applyFont="1" applyBorder="1">
      <alignment vertical="center"/>
    </xf>
    <xf numFmtId="0" fontId="78" fillId="0" borderId="0" xfId="0" applyFont="1" applyFill="1">
      <alignment vertical="center"/>
    </xf>
    <xf numFmtId="0" fontId="25" fillId="11" borderId="3" xfId="0" applyFont="1" applyFill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</cellXfs>
  <cellStyles count="36">
    <cellStyle name="Normal 2 2" xfId="24" xr:uid="{87E62C03-F9FD-4311-B824-4F28EF4D4352}"/>
    <cellStyle name="Normal 3" xfId="25" xr:uid="{15915F66-1C37-4843-A27E-47D3E7DC27B7}"/>
    <cellStyle name="백분율" xfId="7" builtinId="5"/>
    <cellStyle name="백분율 10 10" xfId="30" xr:uid="{5CF86225-7F99-4682-833E-25ACFE2395E4}"/>
    <cellStyle name="백분율 2" xfId="5" xr:uid="{0331147D-6528-44E8-8F0C-CE054E3E2248}"/>
    <cellStyle name="백분율 25" xfId="23" xr:uid="{3BEC7AA0-A3BA-4B59-A422-9E9C7A17AC2B}"/>
    <cellStyle name="백분율 3" xfId="22" xr:uid="{7A61B45A-D74E-4EAD-A71E-C0A0AD4F9191}"/>
    <cellStyle name="백분율 4" xfId="33" xr:uid="{4160C681-87B5-4D58-9379-F93B6170AB48}"/>
    <cellStyle name="쉼표 [0]" xfId="3" builtinId="6"/>
    <cellStyle name="쉼표 [0] 2" xfId="14" xr:uid="{ED9B7562-570E-4702-B0F6-A1D86522573A}"/>
    <cellStyle name="쉼표 [0] 3" xfId="16" xr:uid="{C260E57D-CE47-452D-A066-61CE04472764}"/>
    <cellStyle name="쉼표 [0] 4" xfId="17" xr:uid="{6D5397DD-156A-45E0-BF32-A9CCA18EBEFE}"/>
    <cellStyle name="쉼표 [0] 5" xfId="20" xr:uid="{1CBFC93E-7A43-4006-9C8E-738A9A71198A}"/>
    <cellStyle name="쉼표 [0] 6" xfId="2" xr:uid="{D7EC0156-34A5-4A3C-BF64-C75472DEF24B}"/>
    <cellStyle name="쉼표 [0] 6 2" xfId="13" xr:uid="{EEA5050B-4B1A-4D42-80A4-8074931F2B24}"/>
    <cellStyle name="쉼표 [0] 6 3" xfId="15" xr:uid="{EA1CE3C2-BCB3-4DC4-AA88-50351665C77C}"/>
    <cellStyle name="쉼표 [0] 7" xfId="26" xr:uid="{5BBDA386-E12B-450E-96C9-057F6CB454C6}"/>
    <cellStyle name="쉼표 [0] 8" xfId="32" xr:uid="{D6A86DF5-EE53-421D-9D04-4AC2DD37F0EA}"/>
    <cellStyle name="표준" xfId="0" builtinId="0"/>
    <cellStyle name="표준 10 10" xfId="8" xr:uid="{B941A644-3C3D-4202-86BC-B3A95D787C85}"/>
    <cellStyle name="표준 142" xfId="19" xr:uid="{55212D5E-A6C7-4AFF-AA99-10FD2A35252A}"/>
    <cellStyle name="표준 2" xfId="6" xr:uid="{666B36B7-1E86-4E0F-BFDA-B5A2F8488EC7}"/>
    <cellStyle name="표준 2 2" xfId="21" xr:uid="{FDECDF00-EEE3-4B83-9693-7E366A0D6E82}"/>
    <cellStyle name="표준 2 2 2" xfId="28" xr:uid="{B9AD35FE-9CBB-4CC2-BEE3-C8C4C1D963E7}"/>
    <cellStyle name="표준 2 3" xfId="27" xr:uid="{4812AF02-34C2-4604-A271-D3916250E3F2}"/>
    <cellStyle name="표준 20" xfId="12" xr:uid="{C50FD24A-C1F3-4F0F-8E6A-8F18ABCDF942}"/>
    <cellStyle name="표준 3" xfId="1" xr:uid="{C559C06D-EAD2-41F1-BEEB-3EEF0842FE55}"/>
    <cellStyle name="표준 3 2" xfId="4" xr:uid="{13B0A1F7-EFF1-4D0E-8A75-30740BC9FAED}"/>
    <cellStyle name="표준 3 3" xfId="10" xr:uid="{2A28CA98-60E7-45DE-9112-EAED51DA68D9}"/>
    <cellStyle name="표준 3 3 2" xfId="11" xr:uid="{889C33DE-553C-4CFA-8ADE-4404D634730D}"/>
    <cellStyle name="표준 3 4" xfId="35" xr:uid="{3FF33A89-46B7-4B86-891F-3810D49D0D60}"/>
    <cellStyle name="표준 4" xfId="18" xr:uid="{BBE91D23-8849-4767-8617-D67BA2D53492}"/>
    <cellStyle name="표준 4 2 2" xfId="9" xr:uid="{8F865323-25C4-4246-853C-077E31DFB98D}"/>
    <cellStyle name="표준 5" xfId="29" xr:uid="{80CDB4A1-6418-444D-8362-E95866CECB71}"/>
    <cellStyle name="표준 6" xfId="31" xr:uid="{3AA28F80-1C03-4A07-8536-3830B21399CD}"/>
    <cellStyle name="표준 7" xfId="34" xr:uid="{30CC14B2-CC65-4E45-9663-13FA41FC45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9457;&#50756;\&#50896;&#44032;2\111\MSOFFICE\HEXCEL\&#47700;&#47540;&#47536;&#52236;\consolidate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PMG\1.%20Audit\3.%20&#51228;&#45432;&#54252;&#52964;&#49828;\FY2017\1.%202Q\WP\FY17.2Q_&#51228;&#45432;&#54252;&#52964;&#49828;_W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-5.%20&#47560;&#52992;&#54021;&#44592;&#54925;&#54016;\KPI%20MAP\(&#44277;&#50976;)&#49828;&#53664;&#50612;&#49892;&#51201;&#51648;&#54364;_v1%2034_150203_&#51452;&#49437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-5.%20&#47560;&#52992;&#54021;&#44592;&#54925;&#54016;\&#47560;&#52992;&#54021;_&#45936;&#51068;&#47532;&#51109;&#54364;_20010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terpark.com/chiyoung/Audit%20&amp;%20tax/&#45224;&#50689;&#51204;&#44396;/WF200/TMP/~TMP5043.$$$/&#44228;&#51221;&#44284;&#477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9733;&#9733;18&#45380;\DD\&#44288;&#49457;&#47588;&#45768;&#51200;&#45784;&#44277;&#50976;\&#9733;Project%20Stella_SKP%20financial%20model_0424_SK%20ver%201.7_&#51204;&#45804;&#50857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896;&#49345;&#54872;\'16&#45380;~\&#44277;&#53685;%201506%20~\2.%20&#48372;&#44256;&#49436;~\'18&#45380;%201&#50900;%20&#49345;&#54408;%20&#50868;&#50689;%20&#51204;&#47029;\&#50896;&#49345;&#54872;\'16&#45380;~\&#50689;&#50629;%201704%20~\%23%202.&#46356;&#51648;&#53560;Unit%20KPI\1.&#51068;&#51068;%20&#48376;&#48512;%20&#49892;&#51201;%20&#44288;&#47532;\1.0_20170616_MD&#48376;&#48512;%20Daily%20&#49892;&#51201;&#44288;&#47532;(&#44050;&#48373;&#49324;)_v11.1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11stcorp-my.sharepoint.com/Users/minjilim/Desktop/&#50896;&#49828;&#53664;&#50612;/WTB/(16.01.18)%20SKP_&#48324;&#46020;%20&#51221;&#49328;&#54364;_FY15_4Q_v1.0_fina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9733;&#9733;18&#45380;/DD/&#44288;&#49457;&#47588;&#45768;&#51200;&#45784;&#44277;&#50976;/&#9733;Project%20Stella_SKP%20financial%20model_0424_SK%20ver%201.7_&#51204;&#45804;&#50857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11stcorp-my.sharepoint.com/personal/jieunii_11stcorp_com/Documents/&#47532;&#53580;&#51068;&#49884;&#45320;&#51648;&#44592;&#54925;&#54016;/2021.04.07.&#47560;&#53944;&#45812;&#45817;_Daily_&#52628;&#51221;_4&#50900;_835Ver_&#44277;&#50976;.xlsb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Startup" Target="WF200/TMP/~TMP7233.$$$/WF200/TMP/~TMP7201.$$$/ACT/ACT97/&#51116;&#47924;&#51228;&#543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Microsoft/Windows/Temporary%20Internet%20Files/Content.Outlook/JVGCJ8R3/20180502_18&#45380;%20Target_v16.3(&#54869;&#51221;%207.56&#51312;%20&#44592;&#51456;)_Target%20&#50756;&#47308;_4&#50900;&#47560;&#44048;%20&#51473;_7.9&#51312;%20&#48260;&#51204;&#49688;&#51221;&#51473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terpark.com/&#54788;&#51109;&#53076;&#46300;/&#50976;&#4753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terpark.com/WF200/TMP/~TMP7233.$$$/WF200/TMP/~TMP5043.$$$/&#44228;&#51221;&#44284;&#4778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WF200/TMP/~TMP954.$$$/WF200/TMP/~TMP7233.$$$/WF200/TMP/~TMP5043.$$$/&#44228;&#51221;&#44284;&#477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interpark.com/WF200/TMP/~TMP7233.$$$/WF200/TMP/~TMP7201.$$$/ACT/ACT97/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0896;&#49345;&#54872;\'16&#45380;~\&#44277;&#53685;%201506%20~\2.%20&#48372;&#44256;&#49436;~\'18&#45380;%201&#50900;%20&#49345;&#54408;%20&#50868;&#50689;%20&#51204;&#47029;\&#9733;2016_Project%201&#49892;\1.&#47532;&#53580;&#51068;&#44592;&#54925;\&#9678;&#49345;&#54408;&#44288;&#47532;\&#49345;&#54408;&#44288;&#47532;%20&#49828;&#52992;&#51572;\&#51204;&#49884;&#44288;&#47532;\&#54056;&#48128;&#47532;&#49464;&#51068;_161025\&#49345;&#54408;&#47532;&#49828;&#53944;\&#51077;&#52636;&#44256;%20&#51648;&#49884;\Family%20Sale%20&#54032;&#47588;&#45824;&#49345;%20&#44592;&#53440;&#52636;&#44256;%20&#51648;&#49884;&#49436;%2010.20(&#50724;&#47448;%20&#51228;&#50808;%20&#51116;&#51201;&#50857;)_20161020140412595&#973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POWER7.XL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0.62.76/Users/bumsookim/Desktop/&#50629;&#47924;/SKL/Model/wp(iLBOC)_v3.4_20201023_PPT(v1.9)%20&#51089;&#49457;%20&#48260;&#51204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hwason\Desktop\FY18\8.%20&#51228;&#45432;&#54252;&#52964;&#49828;\1.%202Q\1.%20&#51221;&#49328;&#54364;\FY2018_2Q_&#51228;&#45432;&#54252;&#52964;&#49828;_&#48324;&#46020;_final_&#49464;&#54868;&#44288;&#47532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 Summary"/>
      <sheetName val="Cover"/>
      <sheetName val="Switches"/>
      <sheetName val="Trans"/>
      <sheetName val="Summary"/>
      <sheetName val="RatioSens"/>
      <sheetName val="Merger"/>
      <sheetName val="Ass."/>
      <sheetName val="Contri"/>
      <sheetName val="IS"/>
      <sheetName val="CF"/>
      <sheetName val="BS"/>
      <sheetName val="98Init BS"/>
      <sheetName val="Init BS"/>
      <sheetName val="Debt"/>
      <sheetName val="D&amp;A"/>
      <sheetName val="E_Returns"/>
      <sheetName val="CF_Returns"/>
      <sheetName val="ppt output"/>
      <sheetName val="CHECK"/>
      <sheetName val="BACKUP"/>
      <sheetName val="CFSens"/>
      <sheetName val="consolidated"/>
      <sheetName val="평가&amp;선급.미지급"/>
      <sheetName val="점수계산1-2"/>
      <sheetName val="7682LA SKD(12.4)"/>
      <sheetName val="원장"/>
      <sheetName val="bar 입고"/>
      <sheetName val="정산표_10_기말"/>
      <sheetName val="조정분개_11_2Q"/>
      <sheetName val="정산표_11_1Q"/>
      <sheetName val="조정분개_10_기말"/>
      <sheetName val="sap"/>
      <sheetName val="재무상태변동표"/>
      <sheetName val="선급비용"/>
      <sheetName val="#REF"/>
      <sheetName val="단가"/>
      <sheetName val="cv"/>
      <sheetName val="Sheet1"/>
      <sheetName val="Macro2"/>
      <sheetName val="전부인쇄"/>
      <sheetName val="2월"/>
      <sheetName val="계열사현황종합"/>
      <sheetName val="경비공통"/>
      <sheetName val="Macro4"/>
      <sheetName val="수주단가"/>
      <sheetName val="실적_월별"/>
      <sheetName val="6월인원"/>
      <sheetName val="95TOTREV"/>
      <sheetName val="시산표"/>
      <sheetName val="#1 Basic"/>
      <sheetName val="5사남"/>
      <sheetName val="형번별"/>
      <sheetName val="수출반재고"/>
      <sheetName val="Code"/>
      <sheetName val="고정자산-회사제시"/>
      <sheetName val="Structure_Summary"/>
      <sheetName val="Ass_"/>
      <sheetName val="98Init_BS"/>
      <sheetName val="Init_BS"/>
      <sheetName val="ppt_output"/>
      <sheetName val="comps LFY+"/>
      <sheetName val="HDI implied"/>
      <sheetName val="Weekly (2)"/>
      <sheetName val="CAP"/>
      <sheetName val="변수"/>
      <sheetName val="TFT 저항"/>
      <sheetName val="FAB별"/>
      <sheetName val="Array-CF-Cell(Sum)"/>
      <sheetName val="Data"/>
      <sheetName val="조선소시수"/>
      <sheetName val="I"/>
      <sheetName val="00생산실적"/>
      <sheetName val="요인별시수추이"/>
      <sheetName val="X13"/>
      <sheetName val="Sapphire"/>
      <sheetName val="利润表"/>
      <sheetName val="资产负债表"/>
      <sheetName val="所有者权益（股东权益）变动表"/>
      <sheetName val="기본 상수"/>
      <sheetName val="14.1sxga+(L3)"/>
      <sheetName val="변수2"/>
      <sheetName val="저항"/>
      <sheetName val="dV&amp;Cl"/>
      <sheetName val="입력변수"/>
      <sheetName val="요구ion"/>
      <sheetName val="R"/>
      <sheetName val="충전율"/>
      <sheetName val="한계원가"/>
      <sheetName val="국내"/>
      <sheetName val="110inch量产生产汇总表 (2014.02)"/>
      <sheetName val="报表 1"/>
      <sheetName val="老产业资金预算-汇总"/>
      <sheetName val="외화금융(97-03)"/>
      <sheetName val="MDL FG-Code"/>
      <sheetName val="재무제표"/>
      <sheetName val="Natures"/>
      <sheetName val="投影仪"/>
      <sheetName val="분배"/>
      <sheetName val="자재"/>
      <sheetName val="추정99"/>
      <sheetName val="유효성 검사"/>
      <sheetName val="참조"/>
      <sheetName val="재무정보"/>
      <sheetName val="보일러"/>
      <sheetName val="bar_입고"/>
      <sheetName val="평가&amp;선급_미지급"/>
      <sheetName val="#1_Basic"/>
      <sheetName val="7682LA_SKD(12_4)"/>
      <sheetName val="Structure_Summary1"/>
      <sheetName val="Ass_1"/>
      <sheetName val="98Init_BS1"/>
      <sheetName val="Init_BS1"/>
      <sheetName val="ppt_output1"/>
      <sheetName val="bar_입고1"/>
      <sheetName val="평가&amp;선급_미지급1"/>
      <sheetName val="#1_Basic1"/>
      <sheetName val="7682LA_SKD(12_4)1"/>
      <sheetName val="U100"/>
      <sheetName val="comps_LFY+"/>
      <sheetName val="HDI_implied"/>
      <sheetName val="버스 탑승지역 배정"/>
      <sheetName val="기념품"/>
      <sheetName val="Sheet2"/>
      <sheetName val="MRS세부"/>
      <sheetName val="차수"/>
      <sheetName val="BP사（20.10월 기준)"/>
      <sheetName val="예금명세"/>
      <sheetName val="List vị trí"/>
      <sheetName val="카테고리"/>
      <sheetName val="외화계약"/>
      <sheetName val="Weekly_(2)"/>
      <sheetName val="TFT_저항"/>
      <sheetName val="기본_상수"/>
      <sheetName val="14_1sxga+(L3)"/>
      <sheetName val="110inch量产生产汇总表_(2014_02)"/>
      <sheetName val="报表_1"/>
      <sheetName val="MDL_FG-Code"/>
      <sheetName val="유효성_검사"/>
      <sheetName val="TSCLFEB"/>
      <sheetName val="PUR-12K"/>
      <sheetName val="장기차입금"/>
      <sheetName val="Var."/>
      <sheetName val="日报嫁动Code注册"/>
      <sheetName val="标准有效性"/>
      <sheetName val="공용정보"/>
      <sheetName val="통계자료"/>
      <sheetName val="시설이용권명세서"/>
      <sheetName val="Var_"/>
      <sheetName val="Bank&amp;Cell In"/>
      <sheetName val="客户名称"/>
      <sheetName val="风险因素"/>
      <sheetName val="不良数据源"/>
      <sheetName val="PR Loss数据源"/>
      <sheetName val="数据验证"/>
      <sheetName val="奖励明细团队"/>
      <sheetName val="参考"/>
      <sheetName val="Repair Mov"/>
      <sheetName val="CFO1"/>
      <sheetName val="Inputs"/>
      <sheetName val="AcqIS"/>
      <sheetName val="AcqBSCF"/>
      <sheetName val="Weekly_(2)1"/>
      <sheetName val="TFT_저항1"/>
      <sheetName val="기본_상수1"/>
      <sheetName val="14_1sxga+(L3)1"/>
      <sheetName val="110inch量产生产汇总表_(2014_02)1"/>
      <sheetName val="报表_11"/>
      <sheetName val="MDL_FG-Code1"/>
      <sheetName val="Var_1"/>
      <sheetName val="Bank&amp;Cell_In"/>
      <sheetName val="PR_Loss数据源"/>
      <sheetName val="Repair_Mov"/>
      <sheetName val="BU&amp;工厂"/>
      <sheetName val="TV"/>
      <sheetName val="尺寸别"/>
      <sheetName val="中大产线产品集中化规划"/>
      <sheetName val="产能情况"/>
      <sheetName val="Sheet3"/>
      <sheetName val="辅助数据页"/>
      <sheetName val="辅助（数据源）"/>
      <sheetName val="3.月度人员变化"/>
      <sheetName val="#연결차입금 (2)"/>
      <sheetName val="Sheet14"/>
      <sheetName val="Sens"/>
      <sheetName val="설계명세서(선로)"/>
      <sheetName val="+A - S&amp;U (Annually)"/>
      <sheetName val="Control Panel"/>
      <sheetName val="1.변경범위"/>
      <sheetName val="미수"/>
      <sheetName val="Structure_Summary2"/>
      <sheetName val="Ass_2"/>
      <sheetName val="98Init_BS2"/>
      <sheetName val="Init_BS2"/>
      <sheetName val="ppt_output2"/>
      <sheetName val="평가&amp;선급_미지급2"/>
      <sheetName val="7682LA_SKD(12_4)2"/>
      <sheetName val="bar_입고2"/>
      <sheetName val="#1_Basic2"/>
      <sheetName val="comps_LFY+1"/>
      <sheetName val="HDI_implied1"/>
      <sheetName val="Weekly_(2)2"/>
      <sheetName val="TFT_저항2"/>
      <sheetName val="기본_상수2"/>
      <sheetName val="14_1sxga+(L3)2"/>
      <sheetName val="110inch量产生产汇总表_(2014_02)2"/>
      <sheetName val="报表_12"/>
      <sheetName val="MDL_FG-Code2"/>
      <sheetName val="유효성_검사1"/>
      <sheetName val="버스_탑승지역_배정"/>
      <sheetName val="BP사（20_10월_기준)"/>
      <sheetName val="List_vị_trí"/>
      <sheetName val="Var_2"/>
      <sheetName val="Bank&amp;Cell_In1"/>
      <sheetName val="PR_Loss数据源1"/>
      <sheetName val="Repair_Mov1"/>
      <sheetName val="3_月度人员变化"/>
      <sheetName val="#연결차입금_(2)"/>
      <sheetName val="+A_-_S&amp;U_(Annually)"/>
      <sheetName val="Control_Panel"/>
      <sheetName val="1_변경범위"/>
      <sheetName val="외매-기타&amp;접속"/>
      <sheetName val="코드"/>
      <sheetName val="조정"/>
      <sheetName val="Confirmation"/>
      <sheetName val="c_data"/>
      <sheetName val="co_code"/>
      <sheetName val="Register"/>
      <sheetName val="statement 1998"/>
      <sheetName val="K31X"/>
      <sheetName val="XVIa(i) - average price (2)"/>
      <sheetName val="153541"/>
      <sheetName val="PLAC"/>
      <sheetName val="수정시산표"/>
      <sheetName val="전력_추가설비 검토"/>
      <sheetName val="Call_strike"/>
      <sheetName val="Parm"/>
      <sheetName val="DE"/>
      <sheetName val="COUNTRY AT ACTUAL"/>
      <sheetName val="리스트"/>
      <sheetName val="INCIDENT 유형"/>
      <sheetName val="유산스"/>
      <sheetName val="EC_5Y"/>
      <sheetName val="IPO"/>
      <sheetName val="현금경비중역"/>
      <sheetName val="CODE (2)"/>
      <sheetName val="불량유형"/>
      <sheetName val="표지★"/>
      <sheetName val="병"/>
      <sheetName val="TEMP1"/>
      <sheetName val="TB - 2018"/>
      <sheetName val="계정별실적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_AR"/>
      <sheetName val="IS_AR"/>
      <sheetName val="주석사항_Assign_별도"/>
      <sheetName val="별도FN&gt;"/>
      <sheetName val="4 "/>
      <sheetName val="7 "/>
      <sheetName val="8 "/>
      <sheetName val="15 "/>
      <sheetName val="21 "/>
      <sheetName val="27 "/>
      <sheetName val="연결정산표"/>
      <sheetName val="연결조정분개"/>
      <sheetName val="주석사항_Assign_연결"/>
      <sheetName val="연결FN&gt;"/>
      <sheetName val="5"/>
      <sheetName val="8"/>
      <sheetName val="9"/>
      <sheetName val="15"/>
      <sheetName val="21"/>
      <sheetName val="27"/>
      <sheetName val="주석사항_Assign"/>
      <sheetName val="FN"/>
      <sheetName val="별도FN"/>
      <sheetName val="4"/>
      <sheetName val="4_"/>
      <sheetName val="7_"/>
      <sheetName val="8_"/>
      <sheetName val="15_"/>
      <sheetName val="21_"/>
      <sheetName val="27_"/>
    </sheetNames>
    <sheetDataSet>
      <sheetData sheetId="0">
        <row r="3">
          <cell r="E3" t="str">
            <v>공시용재무제표</v>
          </cell>
        </row>
      </sheetData>
      <sheetData sheetId="1">
        <row r="6">
          <cell r="H6">
            <v>3104432324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F11">
            <v>673347980</v>
          </cell>
        </row>
      </sheetData>
      <sheetData sheetId="11">
        <row r="15">
          <cell r="F15">
            <v>1300000000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Gross"/>
      <sheetName val="Cust"/>
      <sheetName val="raw_gross"/>
      <sheetName val="raw_deal"/>
      <sheetName val="raw_partner"/>
      <sheetName val="raw_customer"/>
      <sheetName val="raw_traffic"/>
      <sheetName val="raw_seg"/>
      <sheetName val="raw_livedeal"/>
      <sheetName val="raw_session"/>
      <sheetName val="raw_leavepartner"/>
      <sheetName val="drop"/>
    </sheetNames>
    <sheetDataSet>
      <sheetData sheetId="0"/>
      <sheetData sheetId="1">
        <row r="2">
          <cell r="B2" t="str">
            <v>(단위: 백만원)</v>
          </cell>
        </row>
        <row r="4">
          <cell r="AM4" t="str">
            <v>PV</v>
          </cell>
          <cell r="AN4" t="str">
            <v>UV</v>
          </cell>
          <cell r="AO4" t="str">
            <v>Session_PC</v>
          </cell>
          <cell r="AP4" t="str">
            <v>Session_Mobile</v>
          </cell>
        </row>
        <row r="5">
          <cell r="A5">
            <v>201406</v>
          </cell>
          <cell r="B5" t="str">
            <v>전체</v>
          </cell>
          <cell r="AM5">
            <v>475192128</v>
          </cell>
          <cell r="AN5">
            <v>35849900</v>
          </cell>
        </row>
        <row r="6">
          <cell r="A6">
            <v>201406</v>
          </cell>
          <cell r="B6" t="str">
            <v>패션</v>
          </cell>
          <cell r="AM6">
            <v>47197683</v>
          </cell>
          <cell r="AN6">
            <v>12866407</v>
          </cell>
        </row>
        <row r="7">
          <cell r="A7">
            <v>201406</v>
          </cell>
          <cell r="B7" t="str">
            <v>패션의류</v>
          </cell>
          <cell r="AM7">
            <v>21756165</v>
          </cell>
          <cell r="AN7">
            <v>4918996</v>
          </cell>
        </row>
        <row r="8">
          <cell r="A8">
            <v>201406</v>
          </cell>
          <cell r="B8" t="str">
            <v>패션잡화</v>
          </cell>
          <cell r="AM8">
            <v>13956109</v>
          </cell>
          <cell r="AN8">
            <v>3475061</v>
          </cell>
        </row>
        <row r="9">
          <cell r="A9">
            <v>201406</v>
          </cell>
          <cell r="B9" t="str">
            <v>패션소호</v>
          </cell>
          <cell r="AM9">
            <v>2639020</v>
          </cell>
          <cell r="AN9">
            <v>1158677</v>
          </cell>
        </row>
        <row r="10">
          <cell r="A10">
            <v>201406</v>
          </cell>
          <cell r="B10" t="str">
            <v>스포츠/레저</v>
          </cell>
          <cell r="AM10">
            <v>8846389</v>
          </cell>
          <cell r="AN10">
            <v>3313673</v>
          </cell>
        </row>
        <row r="11">
          <cell r="A11">
            <v>201406</v>
          </cell>
          <cell r="B11" t="str">
            <v>패션브랜드</v>
          </cell>
          <cell r="AM11">
            <v>12727045</v>
          </cell>
          <cell r="AN11">
            <v>5412122</v>
          </cell>
        </row>
        <row r="12">
          <cell r="A12">
            <v>201406</v>
          </cell>
          <cell r="B12" t="str">
            <v>브랜드</v>
          </cell>
          <cell r="AM12">
            <v>12727045</v>
          </cell>
          <cell r="AN12">
            <v>5412122</v>
          </cell>
        </row>
        <row r="13">
          <cell r="A13">
            <v>201406</v>
          </cell>
          <cell r="B13" t="str">
            <v>리빙1,2,3,육아</v>
          </cell>
          <cell r="AM13">
            <v>102081089</v>
          </cell>
          <cell r="AN13">
            <v>22160231</v>
          </cell>
        </row>
        <row r="14">
          <cell r="A14">
            <v>201406</v>
          </cell>
          <cell r="B14" t="str">
            <v>리빙1</v>
          </cell>
          <cell r="AM14">
            <v>15642916</v>
          </cell>
          <cell r="AN14">
            <v>2798246</v>
          </cell>
        </row>
        <row r="15">
          <cell r="A15">
            <v>201406</v>
          </cell>
          <cell r="B15" t="str">
            <v>식품건강</v>
          </cell>
          <cell r="AM15">
            <v>15642916</v>
          </cell>
          <cell r="AN15">
            <v>2798246</v>
          </cell>
        </row>
        <row r="16">
          <cell r="A16">
            <v>201406</v>
          </cell>
          <cell r="B16" t="str">
            <v>리빙2</v>
          </cell>
          <cell r="AM16">
            <v>33363605</v>
          </cell>
          <cell r="AN16">
            <v>8927484</v>
          </cell>
        </row>
        <row r="17">
          <cell r="A17">
            <v>201406</v>
          </cell>
          <cell r="B17" t="str">
            <v>가전디지털</v>
          </cell>
          <cell r="AM17">
            <v>10034391</v>
          </cell>
          <cell r="AN17">
            <v>2808694</v>
          </cell>
        </row>
        <row r="18">
          <cell r="A18">
            <v>201406</v>
          </cell>
          <cell r="B18" t="str">
            <v>도서교육</v>
          </cell>
          <cell r="AM18">
            <v>1233644</v>
          </cell>
          <cell r="AN18">
            <v>473788</v>
          </cell>
        </row>
        <row r="19">
          <cell r="A19">
            <v>201406</v>
          </cell>
          <cell r="B19" t="str">
            <v>생활</v>
          </cell>
          <cell r="AM19">
            <v>22095570</v>
          </cell>
          <cell r="AN19">
            <v>5645002</v>
          </cell>
        </row>
        <row r="20">
          <cell r="A20">
            <v>201406</v>
          </cell>
          <cell r="B20" t="str">
            <v>리빙3</v>
          </cell>
          <cell r="AM20">
            <v>27742837</v>
          </cell>
          <cell r="AN20">
            <v>6400828</v>
          </cell>
        </row>
        <row r="21">
          <cell r="A21">
            <v>201406</v>
          </cell>
          <cell r="B21" t="str">
            <v>홈데코디자인</v>
          </cell>
          <cell r="AM21">
            <v>14944162</v>
          </cell>
          <cell r="AN21">
            <v>3143334</v>
          </cell>
        </row>
        <row r="22">
          <cell r="A22">
            <v>201406</v>
          </cell>
          <cell r="B22" t="str">
            <v>뷰티</v>
          </cell>
          <cell r="AM22">
            <v>12798675</v>
          </cell>
          <cell r="AN22">
            <v>3257494</v>
          </cell>
        </row>
        <row r="23">
          <cell r="A23">
            <v>201406</v>
          </cell>
          <cell r="B23" t="str">
            <v>육아 팀</v>
          </cell>
          <cell r="AM23">
            <v>25331731</v>
          </cell>
          <cell r="AN23">
            <v>4033673</v>
          </cell>
        </row>
        <row r="24">
          <cell r="A24">
            <v>201406</v>
          </cell>
          <cell r="B24" t="str">
            <v>육아</v>
          </cell>
          <cell r="AM24">
            <v>25331731</v>
          </cell>
          <cell r="AN24">
            <v>4033673</v>
          </cell>
        </row>
        <row r="25">
          <cell r="A25">
            <v>201406</v>
          </cell>
          <cell r="B25" t="str">
            <v>리빙기타</v>
          </cell>
          <cell r="AM25">
            <v>1108150</v>
          </cell>
          <cell r="AN25">
            <v>596720</v>
          </cell>
        </row>
        <row r="26">
          <cell r="A26">
            <v>201406</v>
          </cell>
          <cell r="B26" t="str">
            <v>MD기획</v>
          </cell>
          <cell r="AM26">
            <v>0</v>
          </cell>
          <cell r="AN26">
            <v>0</v>
          </cell>
        </row>
        <row r="27">
          <cell r="A27">
            <v>201406</v>
          </cell>
          <cell r="B27" t="str">
            <v>상품개발</v>
          </cell>
          <cell r="AM27">
            <v>0</v>
          </cell>
          <cell r="AN27">
            <v>0</v>
          </cell>
        </row>
        <row r="28">
          <cell r="A28">
            <v>201406</v>
          </cell>
          <cell r="B28" t="str">
            <v>전략소싱</v>
          </cell>
          <cell r="AM28">
            <v>0</v>
          </cell>
          <cell r="AN28">
            <v>0</v>
          </cell>
        </row>
        <row r="29">
          <cell r="A29">
            <v>201406</v>
          </cell>
          <cell r="B29" t="str">
            <v>글로벌소싱TF</v>
          </cell>
          <cell r="AM29">
            <v>0</v>
          </cell>
          <cell r="AN29">
            <v>0</v>
          </cell>
        </row>
        <row r="30">
          <cell r="A30">
            <v>201406</v>
          </cell>
          <cell r="B30" t="str">
            <v>해외직소싱</v>
          </cell>
          <cell r="AM30">
            <v>1108150</v>
          </cell>
          <cell r="AN30">
            <v>596720</v>
          </cell>
        </row>
        <row r="31">
          <cell r="A31">
            <v>201406</v>
          </cell>
          <cell r="B31" t="str">
            <v>온라인</v>
          </cell>
          <cell r="AM31">
            <v>0</v>
          </cell>
          <cell r="AN31">
            <v>0</v>
          </cell>
        </row>
        <row r="33">
          <cell r="AM33" t="str">
            <v>PV</v>
          </cell>
          <cell r="AN33" t="str">
            <v>UV</v>
          </cell>
          <cell r="AO33" t="str">
            <v>Session_PC</v>
          </cell>
          <cell r="AP33" t="str">
            <v>Session_Mobile</v>
          </cell>
        </row>
        <row r="34">
          <cell r="A34">
            <v>201407</v>
          </cell>
          <cell r="B34" t="str">
            <v>전체</v>
          </cell>
          <cell r="AM34">
            <v>548948095</v>
          </cell>
          <cell r="AN34">
            <v>41804695</v>
          </cell>
        </row>
        <row r="35">
          <cell r="A35">
            <v>201407</v>
          </cell>
          <cell r="B35" t="str">
            <v>패션</v>
          </cell>
          <cell r="AM35">
            <v>51534594</v>
          </cell>
          <cell r="AN35">
            <v>14605274</v>
          </cell>
        </row>
        <row r="36">
          <cell r="A36">
            <v>201407</v>
          </cell>
          <cell r="B36" t="str">
            <v>패션의류</v>
          </cell>
          <cell r="AM36">
            <v>22731496</v>
          </cell>
          <cell r="AN36">
            <v>5441648</v>
          </cell>
        </row>
        <row r="37">
          <cell r="A37">
            <v>201407</v>
          </cell>
          <cell r="B37" t="str">
            <v>패션잡화</v>
          </cell>
          <cell r="AM37">
            <v>15629415</v>
          </cell>
          <cell r="AN37">
            <v>4281300</v>
          </cell>
        </row>
        <row r="38">
          <cell r="A38">
            <v>201407</v>
          </cell>
          <cell r="B38" t="str">
            <v>패션소호</v>
          </cell>
          <cell r="AM38">
            <v>3001702</v>
          </cell>
          <cell r="AN38">
            <v>1117034</v>
          </cell>
        </row>
        <row r="39">
          <cell r="A39">
            <v>201407</v>
          </cell>
          <cell r="B39" t="str">
            <v>스포츠/레저</v>
          </cell>
          <cell r="AM39">
            <v>10171981</v>
          </cell>
          <cell r="AN39">
            <v>3765292</v>
          </cell>
        </row>
        <row r="40">
          <cell r="A40">
            <v>201407</v>
          </cell>
          <cell r="B40" t="str">
            <v>패션브랜드</v>
          </cell>
          <cell r="AM40">
            <v>14250794</v>
          </cell>
          <cell r="AN40">
            <v>6188795</v>
          </cell>
        </row>
        <row r="41">
          <cell r="A41">
            <v>201407</v>
          </cell>
          <cell r="B41" t="str">
            <v>브랜드</v>
          </cell>
          <cell r="AM41">
            <v>14250794</v>
          </cell>
          <cell r="AN41">
            <v>6188795</v>
          </cell>
        </row>
        <row r="42">
          <cell r="A42">
            <v>201407</v>
          </cell>
          <cell r="B42" t="str">
            <v>리빙1,2,3,육아</v>
          </cell>
          <cell r="AM42">
            <v>108648189</v>
          </cell>
          <cell r="AN42">
            <v>24477223</v>
          </cell>
        </row>
        <row r="43">
          <cell r="A43">
            <v>201407</v>
          </cell>
          <cell r="B43" t="str">
            <v>리빙1</v>
          </cell>
          <cell r="AM43">
            <v>17868602</v>
          </cell>
          <cell r="AN43">
            <v>3276646</v>
          </cell>
        </row>
        <row r="44">
          <cell r="A44">
            <v>201407</v>
          </cell>
          <cell r="B44" t="str">
            <v>식품건강</v>
          </cell>
          <cell r="AM44">
            <v>17868602</v>
          </cell>
          <cell r="AN44">
            <v>3276646</v>
          </cell>
        </row>
        <row r="45">
          <cell r="A45">
            <v>201407</v>
          </cell>
          <cell r="B45" t="str">
            <v>리빙2</v>
          </cell>
          <cell r="AM45">
            <v>36726207</v>
          </cell>
          <cell r="AN45">
            <v>10048253</v>
          </cell>
        </row>
        <row r="46">
          <cell r="A46">
            <v>201407</v>
          </cell>
          <cell r="B46" t="str">
            <v>가전디지털</v>
          </cell>
          <cell r="AM46">
            <v>11712258</v>
          </cell>
          <cell r="AN46">
            <v>3391822</v>
          </cell>
        </row>
        <row r="47">
          <cell r="A47">
            <v>201407</v>
          </cell>
          <cell r="B47" t="str">
            <v>도서교육</v>
          </cell>
          <cell r="AM47">
            <v>1294796</v>
          </cell>
          <cell r="AN47">
            <v>496699</v>
          </cell>
        </row>
        <row r="48">
          <cell r="A48">
            <v>201407</v>
          </cell>
          <cell r="B48" t="str">
            <v>생활</v>
          </cell>
          <cell r="AM48">
            <v>23719153</v>
          </cell>
          <cell r="AN48">
            <v>6159732</v>
          </cell>
        </row>
        <row r="49">
          <cell r="A49">
            <v>201407</v>
          </cell>
          <cell r="B49" t="str">
            <v>리빙3</v>
          </cell>
          <cell r="AM49">
            <v>29723486</v>
          </cell>
          <cell r="AN49">
            <v>7075629</v>
          </cell>
        </row>
        <row r="50">
          <cell r="A50">
            <v>201407</v>
          </cell>
          <cell r="B50" t="str">
            <v>홈데코디자인</v>
          </cell>
          <cell r="AM50">
            <v>15397701</v>
          </cell>
          <cell r="AN50">
            <v>3329668</v>
          </cell>
        </row>
        <row r="51">
          <cell r="A51">
            <v>201407</v>
          </cell>
          <cell r="B51" t="str">
            <v>뷰티</v>
          </cell>
          <cell r="AM51">
            <v>14325785</v>
          </cell>
          <cell r="AN51">
            <v>3745961</v>
          </cell>
        </row>
        <row r="52">
          <cell r="A52">
            <v>201407</v>
          </cell>
          <cell r="B52" t="str">
            <v>육아 팀</v>
          </cell>
          <cell r="AM52">
            <v>24329894</v>
          </cell>
          <cell r="AN52">
            <v>4076695</v>
          </cell>
        </row>
        <row r="53">
          <cell r="A53">
            <v>201407</v>
          </cell>
          <cell r="B53" t="str">
            <v>육아</v>
          </cell>
          <cell r="AM53">
            <v>24329894</v>
          </cell>
          <cell r="AN53">
            <v>4076695</v>
          </cell>
        </row>
        <row r="54">
          <cell r="A54">
            <v>201407</v>
          </cell>
          <cell r="B54" t="str">
            <v>리빙기타</v>
          </cell>
          <cell r="AM54">
            <v>1139523</v>
          </cell>
          <cell r="AN54">
            <v>550818</v>
          </cell>
        </row>
        <row r="55">
          <cell r="A55">
            <v>201407</v>
          </cell>
          <cell r="B55" t="str">
            <v>MD기획</v>
          </cell>
          <cell r="AM55">
            <v>0</v>
          </cell>
          <cell r="AN55">
            <v>0</v>
          </cell>
        </row>
        <row r="56">
          <cell r="A56">
            <v>201407</v>
          </cell>
          <cell r="B56" t="str">
            <v>상품개발</v>
          </cell>
          <cell r="AM56">
            <v>0</v>
          </cell>
          <cell r="AN56">
            <v>0</v>
          </cell>
        </row>
        <row r="57">
          <cell r="A57">
            <v>201407</v>
          </cell>
          <cell r="B57" t="str">
            <v>전략소싱</v>
          </cell>
          <cell r="AM57">
            <v>0</v>
          </cell>
          <cell r="AN57">
            <v>0</v>
          </cell>
        </row>
        <row r="58">
          <cell r="A58">
            <v>201407</v>
          </cell>
          <cell r="B58" t="str">
            <v>글로벌소싱TF</v>
          </cell>
          <cell r="AM58">
            <v>0</v>
          </cell>
          <cell r="AN58">
            <v>0</v>
          </cell>
        </row>
        <row r="59">
          <cell r="A59">
            <v>201407</v>
          </cell>
          <cell r="B59" t="str">
            <v>해외직소싱</v>
          </cell>
          <cell r="AM59">
            <v>1139523</v>
          </cell>
          <cell r="AN59">
            <v>550818</v>
          </cell>
        </row>
        <row r="60">
          <cell r="A60">
            <v>201407</v>
          </cell>
          <cell r="B60" t="str">
            <v>온라인</v>
          </cell>
          <cell r="AM60">
            <v>0</v>
          </cell>
          <cell r="AN60">
            <v>0</v>
          </cell>
        </row>
        <row r="62">
          <cell r="AM62" t="str">
            <v>PV</v>
          </cell>
          <cell r="AN62" t="str">
            <v>UV</v>
          </cell>
          <cell r="AO62" t="str">
            <v>Session_PC</v>
          </cell>
          <cell r="AP62" t="str">
            <v>Session_Mobile</v>
          </cell>
        </row>
        <row r="63">
          <cell r="A63">
            <v>201408</v>
          </cell>
          <cell r="B63" t="str">
            <v>전체</v>
          </cell>
          <cell r="AM63">
            <v>512478028</v>
          </cell>
          <cell r="AN63">
            <v>39232521</v>
          </cell>
        </row>
        <row r="64">
          <cell r="A64">
            <v>201408</v>
          </cell>
          <cell r="B64" t="str">
            <v>패션</v>
          </cell>
          <cell r="AM64">
            <v>43928590</v>
          </cell>
          <cell r="AN64">
            <v>13561225</v>
          </cell>
        </row>
        <row r="65">
          <cell r="A65">
            <v>201408</v>
          </cell>
          <cell r="B65" t="str">
            <v>패션의류</v>
          </cell>
          <cell r="AM65">
            <v>19075223</v>
          </cell>
          <cell r="AN65">
            <v>4711842</v>
          </cell>
        </row>
        <row r="66">
          <cell r="A66">
            <v>201408</v>
          </cell>
          <cell r="B66" t="str">
            <v>패션잡화</v>
          </cell>
          <cell r="AM66">
            <v>12914792</v>
          </cell>
          <cell r="AN66">
            <v>3976115</v>
          </cell>
        </row>
        <row r="67">
          <cell r="A67">
            <v>201408</v>
          </cell>
          <cell r="B67" t="str">
            <v>패션소호</v>
          </cell>
          <cell r="AM67">
            <v>2488792</v>
          </cell>
          <cell r="AN67">
            <v>1162948</v>
          </cell>
        </row>
        <row r="68">
          <cell r="A68">
            <v>201408</v>
          </cell>
          <cell r="B68" t="str">
            <v>스포츠/레저</v>
          </cell>
          <cell r="AM68">
            <v>9449783</v>
          </cell>
          <cell r="AN68">
            <v>3710320</v>
          </cell>
        </row>
        <row r="69">
          <cell r="A69">
            <v>201408</v>
          </cell>
          <cell r="B69" t="str">
            <v>패션브랜드</v>
          </cell>
          <cell r="AM69">
            <v>12826582</v>
          </cell>
          <cell r="AN69">
            <v>5571136</v>
          </cell>
        </row>
        <row r="70">
          <cell r="A70">
            <v>201408</v>
          </cell>
          <cell r="B70" t="str">
            <v>브랜드</v>
          </cell>
          <cell r="AM70">
            <v>12826582</v>
          </cell>
          <cell r="AN70">
            <v>5571136</v>
          </cell>
        </row>
        <row r="71">
          <cell r="A71">
            <v>201408</v>
          </cell>
          <cell r="B71" t="str">
            <v>리빙1,2,3,육아</v>
          </cell>
          <cell r="AM71">
            <v>106625683</v>
          </cell>
          <cell r="AN71">
            <v>24850502</v>
          </cell>
        </row>
        <row r="72">
          <cell r="A72">
            <v>201408</v>
          </cell>
          <cell r="B72" t="str">
            <v>리빙1</v>
          </cell>
          <cell r="AM72">
            <v>18656132</v>
          </cell>
          <cell r="AN72">
            <v>3552135</v>
          </cell>
        </row>
        <row r="73">
          <cell r="A73">
            <v>201408</v>
          </cell>
          <cell r="B73" t="str">
            <v>식품건강</v>
          </cell>
          <cell r="AM73">
            <v>18656132</v>
          </cell>
          <cell r="AN73">
            <v>3552135</v>
          </cell>
        </row>
        <row r="74">
          <cell r="A74">
            <v>201408</v>
          </cell>
          <cell r="B74" t="str">
            <v>리빙2</v>
          </cell>
          <cell r="AM74">
            <v>36173221</v>
          </cell>
          <cell r="AN74">
            <v>10134900</v>
          </cell>
        </row>
        <row r="75">
          <cell r="A75">
            <v>201408</v>
          </cell>
          <cell r="B75" t="str">
            <v>가전디지털</v>
          </cell>
          <cell r="AM75">
            <v>12153954</v>
          </cell>
          <cell r="AN75">
            <v>3604249</v>
          </cell>
        </row>
        <row r="76">
          <cell r="A76">
            <v>201408</v>
          </cell>
          <cell r="B76" t="str">
            <v>도서교육</v>
          </cell>
          <cell r="AM76">
            <v>1322170</v>
          </cell>
          <cell r="AN76">
            <v>476583</v>
          </cell>
        </row>
        <row r="77">
          <cell r="A77">
            <v>201408</v>
          </cell>
          <cell r="B77" t="str">
            <v>생활</v>
          </cell>
          <cell r="AM77">
            <v>22697097</v>
          </cell>
          <cell r="AN77">
            <v>6054068</v>
          </cell>
        </row>
        <row r="78">
          <cell r="A78">
            <v>201408</v>
          </cell>
          <cell r="B78" t="str">
            <v>리빙3</v>
          </cell>
          <cell r="AM78">
            <v>31814888</v>
          </cell>
          <cell r="AN78">
            <v>7777104</v>
          </cell>
        </row>
        <row r="79">
          <cell r="A79">
            <v>201408</v>
          </cell>
          <cell r="B79" t="str">
            <v>홈데코디자인</v>
          </cell>
          <cell r="AM79">
            <v>17284435</v>
          </cell>
          <cell r="AN79">
            <v>3939190</v>
          </cell>
        </row>
        <row r="80">
          <cell r="A80">
            <v>201408</v>
          </cell>
          <cell r="B80" t="str">
            <v>뷰티</v>
          </cell>
          <cell r="AM80">
            <v>14530453</v>
          </cell>
          <cell r="AN80">
            <v>3837914</v>
          </cell>
        </row>
        <row r="81">
          <cell r="A81">
            <v>201408</v>
          </cell>
          <cell r="B81" t="str">
            <v>육아 팀</v>
          </cell>
          <cell r="AM81">
            <v>19981442</v>
          </cell>
          <cell r="AN81">
            <v>3386363</v>
          </cell>
        </row>
        <row r="82">
          <cell r="A82">
            <v>201408</v>
          </cell>
          <cell r="B82" t="str">
            <v>육아</v>
          </cell>
          <cell r="AM82">
            <v>19981442</v>
          </cell>
          <cell r="AN82">
            <v>3386363</v>
          </cell>
        </row>
        <row r="83">
          <cell r="A83">
            <v>201408</v>
          </cell>
          <cell r="B83" t="str">
            <v>리빙기타</v>
          </cell>
          <cell r="AM83">
            <v>849370</v>
          </cell>
          <cell r="AN83">
            <v>355824</v>
          </cell>
        </row>
        <row r="84">
          <cell r="A84">
            <v>201408</v>
          </cell>
          <cell r="B84" t="str">
            <v>MD기획</v>
          </cell>
          <cell r="AM84">
            <v>0</v>
          </cell>
          <cell r="AN84">
            <v>0</v>
          </cell>
        </row>
        <row r="85">
          <cell r="A85">
            <v>201408</v>
          </cell>
          <cell r="B85" t="str">
            <v>상품개발</v>
          </cell>
          <cell r="AM85">
            <v>0</v>
          </cell>
          <cell r="AN85">
            <v>0</v>
          </cell>
        </row>
        <row r="86">
          <cell r="A86">
            <v>201408</v>
          </cell>
          <cell r="B86" t="str">
            <v>전략소싱</v>
          </cell>
          <cell r="AM86">
            <v>0</v>
          </cell>
          <cell r="AN86">
            <v>0</v>
          </cell>
        </row>
        <row r="87">
          <cell r="A87">
            <v>201408</v>
          </cell>
          <cell r="B87" t="str">
            <v>글로벌소싱TF</v>
          </cell>
          <cell r="AM87">
            <v>0</v>
          </cell>
          <cell r="AN87">
            <v>0</v>
          </cell>
        </row>
        <row r="88">
          <cell r="A88">
            <v>201408</v>
          </cell>
          <cell r="B88" t="str">
            <v>해외직소싱</v>
          </cell>
          <cell r="AM88">
            <v>849370</v>
          </cell>
          <cell r="AN88">
            <v>355824</v>
          </cell>
        </row>
        <row r="89">
          <cell r="A89">
            <v>201408</v>
          </cell>
          <cell r="B89" t="str">
            <v>온라인</v>
          </cell>
          <cell r="AM89">
            <v>0</v>
          </cell>
          <cell r="AN89">
            <v>0</v>
          </cell>
        </row>
        <row r="91">
          <cell r="AM91" t="str">
            <v>PV</v>
          </cell>
          <cell r="AN91" t="str">
            <v>UV</v>
          </cell>
          <cell r="AO91" t="str">
            <v>Session_PC</v>
          </cell>
          <cell r="AP91" t="str">
            <v>Session_Mobile</v>
          </cell>
        </row>
        <row r="92">
          <cell r="A92">
            <v>201409</v>
          </cell>
          <cell r="B92" t="str">
            <v>전체</v>
          </cell>
          <cell r="AM92">
            <v>450379590</v>
          </cell>
          <cell r="AN92">
            <v>35487655</v>
          </cell>
        </row>
        <row r="93">
          <cell r="A93">
            <v>201409</v>
          </cell>
          <cell r="B93" t="str">
            <v>패션</v>
          </cell>
          <cell r="AM93">
            <v>46020470</v>
          </cell>
          <cell r="AN93">
            <v>14076940</v>
          </cell>
        </row>
        <row r="94">
          <cell r="A94">
            <v>201409</v>
          </cell>
          <cell r="B94" t="str">
            <v>패션의류</v>
          </cell>
          <cell r="AM94">
            <v>21047060</v>
          </cell>
          <cell r="AN94">
            <v>5349825</v>
          </cell>
        </row>
        <row r="95">
          <cell r="A95">
            <v>201409</v>
          </cell>
          <cell r="B95" t="str">
            <v>패션잡화</v>
          </cell>
          <cell r="AM95">
            <v>12263659</v>
          </cell>
          <cell r="AN95">
            <v>3913091</v>
          </cell>
        </row>
        <row r="96">
          <cell r="A96">
            <v>201409</v>
          </cell>
          <cell r="B96" t="str">
            <v>패션소호</v>
          </cell>
          <cell r="AM96">
            <v>3312255</v>
          </cell>
          <cell r="AN96">
            <v>1270020</v>
          </cell>
        </row>
        <row r="97">
          <cell r="A97">
            <v>201409</v>
          </cell>
          <cell r="B97" t="str">
            <v>스포츠/레저</v>
          </cell>
          <cell r="AM97">
            <v>9397496</v>
          </cell>
          <cell r="AN97">
            <v>3544004</v>
          </cell>
        </row>
        <row r="98">
          <cell r="A98">
            <v>201409</v>
          </cell>
          <cell r="B98" t="str">
            <v>패션브랜드</v>
          </cell>
          <cell r="AM98">
            <v>11300237</v>
          </cell>
          <cell r="AN98">
            <v>4892014</v>
          </cell>
        </row>
        <row r="99">
          <cell r="A99">
            <v>201409</v>
          </cell>
          <cell r="B99" t="str">
            <v>브랜드</v>
          </cell>
          <cell r="AM99">
            <v>11300237</v>
          </cell>
          <cell r="AN99">
            <v>4892014</v>
          </cell>
        </row>
        <row r="100">
          <cell r="A100">
            <v>201409</v>
          </cell>
          <cell r="B100" t="str">
            <v>리빙1,2,3,육아</v>
          </cell>
          <cell r="AM100">
            <v>99654232</v>
          </cell>
          <cell r="AN100">
            <v>23883188</v>
          </cell>
        </row>
        <row r="101">
          <cell r="A101">
            <v>201409</v>
          </cell>
          <cell r="B101" t="str">
            <v>리빙1</v>
          </cell>
          <cell r="AM101">
            <v>15971512</v>
          </cell>
          <cell r="AN101">
            <v>3173290</v>
          </cell>
        </row>
        <row r="102">
          <cell r="A102">
            <v>201409</v>
          </cell>
          <cell r="B102" t="str">
            <v>식품건강</v>
          </cell>
          <cell r="AM102">
            <v>15971512</v>
          </cell>
          <cell r="AN102">
            <v>3173290</v>
          </cell>
        </row>
        <row r="103">
          <cell r="A103">
            <v>201409</v>
          </cell>
          <cell r="B103" t="str">
            <v>리빙2</v>
          </cell>
          <cell r="AM103">
            <v>32085563</v>
          </cell>
          <cell r="AN103">
            <v>9325851</v>
          </cell>
        </row>
        <row r="104">
          <cell r="A104">
            <v>201409</v>
          </cell>
          <cell r="B104" t="str">
            <v>가전디지털</v>
          </cell>
          <cell r="AM104">
            <v>10406453</v>
          </cell>
          <cell r="AN104">
            <v>3139745</v>
          </cell>
        </row>
        <row r="105">
          <cell r="A105">
            <v>201409</v>
          </cell>
          <cell r="B105" t="str">
            <v>도서교육</v>
          </cell>
          <cell r="AM105">
            <v>1137648</v>
          </cell>
          <cell r="AN105">
            <v>417668</v>
          </cell>
        </row>
        <row r="106">
          <cell r="A106">
            <v>201409</v>
          </cell>
          <cell r="B106" t="str">
            <v>생활</v>
          </cell>
          <cell r="AM106">
            <v>20541462</v>
          </cell>
          <cell r="AN106">
            <v>5768438</v>
          </cell>
        </row>
        <row r="107">
          <cell r="A107">
            <v>201409</v>
          </cell>
          <cell r="B107" t="str">
            <v>리빙3</v>
          </cell>
          <cell r="AM107">
            <v>30269447</v>
          </cell>
          <cell r="AN107">
            <v>7557335</v>
          </cell>
        </row>
        <row r="108">
          <cell r="A108">
            <v>201409</v>
          </cell>
          <cell r="B108" t="str">
            <v>홈데코디자인</v>
          </cell>
          <cell r="AM108">
            <v>17577448</v>
          </cell>
          <cell r="AN108">
            <v>4195985</v>
          </cell>
        </row>
        <row r="109">
          <cell r="A109">
            <v>201409</v>
          </cell>
          <cell r="B109" t="str">
            <v>뷰티</v>
          </cell>
          <cell r="AM109">
            <v>12691999</v>
          </cell>
          <cell r="AN109">
            <v>3361350</v>
          </cell>
        </row>
        <row r="110">
          <cell r="A110">
            <v>201409</v>
          </cell>
          <cell r="B110" t="str">
            <v>육아 팀</v>
          </cell>
          <cell r="AM110">
            <v>21327710</v>
          </cell>
          <cell r="AN110">
            <v>3826712</v>
          </cell>
        </row>
        <row r="111">
          <cell r="A111">
            <v>201409</v>
          </cell>
          <cell r="B111" t="str">
            <v>육아</v>
          </cell>
          <cell r="AM111">
            <v>21327710</v>
          </cell>
          <cell r="AN111">
            <v>3826712</v>
          </cell>
        </row>
        <row r="112">
          <cell r="A112">
            <v>201409</v>
          </cell>
          <cell r="B112" t="str">
            <v>리빙기타</v>
          </cell>
          <cell r="AM112">
            <v>555173</v>
          </cell>
          <cell r="AN112">
            <v>185755</v>
          </cell>
        </row>
        <row r="113">
          <cell r="A113">
            <v>201409</v>
          </cell>
          <cell r="B113" t="str">
            <v>MD기획</v>
          </cell>
          <cell r="AM113">
            <v>0</v>
          </cell>
          <cell r="AN113">
            <v>0</v>
          </cell>
        </row>
        <row r="114">
          <cell r="A114">
            <v>201409</v>
          </cell>
          <cell r="B114" t="str">
            <v>상품개발</v>
          </cell>
          <cell r="AM114">
            <v>0</v>
          </cell>
          <cell r="AN114">
            <v>0</v>
          </cell>
        </row>
        <row r="115">
          <cell r="A115">
            <v>201409</v>
          </cell>
          <cell r="B115" t="str">
            <v>전략소싱</v>
          </cell>
          <cell r="AM115">
            <v>0</v>
          </cell>
          <cell r="AN115">
            <v>0</v>
          </cell>
        </row>
        <row r="116">
          <cell r="A116">
            <v>201409</v>
          </cell>
          <cell r="B116" t="str">
            <v>글로벌소싱TF</v>
          </cell>
          <cell r="AM116">
            <v>0</v>
          </cell>
          <cell r="AN116">
            <v>0</v>
          </cell>
        </row>
        <row r="117">
          <cell r="A117">
            <v>201409</v>
          </cell>
          <cell r="B117" t="str">
            <v>해외직소싱</v>
          </cell>
          <cell r="AM117">
            <v>555173</v>
          </cell>
          <cell r="AN117">
            <v>185755</v>
          </cell>
        </row>
        <row r="118">
          <cell r="A118">
            <v>201409</v>
          </cell>
          <cell r="B118" t="str">
            <v>온라인</v>
          </cell>
          <cell r="AM118">
            <v>0</v>
          </cell>
          <cell r="AN118">
            <v>0</v>
          </cell>
        </row>
        <row r="120">
          <cell r="AM120" t="str">
            <v>PV</v>
          </cell>
          <cell r="AN120" t="str">
            <v>UV</v>
          </cell>
          <cell r="AO120" t="str">
            <v>Session_PC</v>
          </cell>
          <cell r="AP120" t="str">
            <v>Session_Mobile</v>
          </cell>
        </row>
        <row r="121">
          <cell r="A121">
            <v>201410</v>
          </cell>
          <cell r="B121" t="str">
            <v>전체</v>
          </cell>
          <cell r="AM121">
            <v>453344716</v>
          </cell>
          <cell r="AN121">
            <v>35849145</v>
          </cell>
        </row>
        <row r="122">
          <cell r="A122">
            <v>201410</v>
          </cell>
          <cell r="B122" t="str">
            <v>패션</v>
          </cell>
          <cell r="AM122">
            <v>47647069</v>
          </cell>
          <cell r="AN122">
            <v>14804491</v>
          </cell>
        </row>
        <row r="123">
          <cell r="A123">
            <v>201410</v>
          </cell>
          <cell r="B123" t="str">
            <v>패션의류</v>
          </cell>
          <cell r="AM123">
            <v>21079113</v>
          </cell>
          <cell r="AN123">
            <v>5467306</v>
          </cell>
        </row>
        <row r="124">
          <cell r="A124">
            <v>201410</v>
          </cell>
          <cell r="B124" t="str">
            <v>패션잡화</v>
          </cell>
          <cell r="AM124">
            <v>12219010</v>
          </cell>
          <cell r="AN124">
            <v>3886852</v>
          </cell>
        </row>
        <row r="125">
          <cell r="A125">
            <v>201410</v>
          </cell>
          <cell r="B125" t="str">
            <v>패션소호</v>
          </cell>
          <cell r="AM125">
            <v>3850495</v>
          </cell>
          <cell r="AN125">
            <v>1544413</v>
          </cell>
        </row>
        <row r="126">
          <cell r="A126">
            <v>201410</v>
          </cell>
          <cell r="B126" t="str">
            <v>스포츠/레저</v>
          </cell>
          <cell r="AM126">
            <v>10498451</v>
          </cell>
          <cell r="AN126">
            <v>3905920</v>
          </cell>
        </row>
        <row r="127">
          <cell r="A127">
            <v>201410</v>
          </cell>
          <cell r="B127" t="str">
            <v>패션브랜드</v>
          </cell>
          <cell r="AM127">
            <v>12627203</v>
          </cell>
          <cell r="AN127">
            <v>5400132</v>
          </cell>
        </row>
        <row r="128">
          <cell r="A128">
            <v>201410</v>
          </cell>
          <cell r="B128" t="str">
            <v>브랜드</v>
          </cell>
          <cell r="AM128">
            <v>12627203</v>
          </cell>
          <cell r="AN128">
            <v>5400132</v>
          </cell>
        </row>
        <row r="129">
          <cell r="A129">
            <v>201410</v>
          </cell>
          <cell r="B129" t="str">
            <v>리빙1,2,3,육아</v>
          </cell>
          <cell r="AM129">
            <v>103527710</v>
          </cell>
          <cell r="AN129">
            <v>24305372</v>
          </cell>
        </row>
        <row r="130">
          <cell r="A130">
            <v>201410</v>
          </cell>
          <cell r="B130" t="str">
            <v>리빙1</v>
          </cell>
          <cell r="AM130">
            <v>15526713</v>
          </cell>
          <cell r="AN130">
            <v>2845257</v>
          </cell>
        </row>
        <row r="131">
          <cell r="A131">
            <v>201410</v>
          </cell>
          <cell r="B131" t="str">
            <v>식품건강</v>
          </cell>
          <cell r="AM131">
            <v>15526713</v>
          </cell>
          <cell r="AN131">
            <v>2845257</v>
          </cell>
        </row>
        <row r="132">
          <cell r="A132">
            <v>201410</v>
          </cell>
          <cell r="B132" t="str">
            <v>리빙2</v>
          </cell>
          <cell r="AM132">
            <v>31115415</v>
          </cell>
          <cell r="AN132">
            <v>9287082</v>
          </cell>
        </row>
        <row r="133">
          <cell r="A133">
            <v>201410</v>
          </cell>
          <cell r="B133" t="str">
            <v>가전디지털</v>
          </cell>
          <cell r="AM133">
            <v>10943272</v>
          </cell>
          <cell r="AN133">
            <v>3289717</v>
          </cell>
        </row>
        <row r="134">
          <cell r="A134">
            <v>201410</v>
          </cell>
          <cell r="B134" t="str">
            <v>도서교육</v>
          </cell>
          <cell r="AM134">
            <v>1251388</v>
          </cell>
          <cell r="AN134">
            <v>399197</v>
          </cell>
        </row>
        <row r="135">
          <cell r="A135">
            <v>201410</v>
          </cell>
          <cell r="B135" t="str">
            <v>생활</v>
          </cell>
          <cell r="AM135">
            <v>18920755</v>
          </cell>
          <cell r="AN135">
            <v>5598168</v>
          </cell>
        </row>
        <row r="136">
          <cell r="A136">
            <v>201410</v>
          </cell>
          <cell r="B136" t="str">
            <v>리빙3</v>
          </cell>
          <cell r="AM136">
            <v>31888144</v>
          </cell>
          <cell r="AN136">
            <v>7838429</v>
          </cell>
        </row>
        <row r="137">
          <cell r="A137">
            <v>201410</v>
          </cell>
          <cell r="B137" t="str">
            <v>홈데코디자인</v>
          </cell>
          <cell r="AM137">
            <v>18587831</v>
          </cell>
          <cell r="AN137">
            <v>4292806</v>
          </cell>
        </row>
        <row r="138">
          <cell r="A138">
            <v>201410</v>
          </cell>
          <cell r="B138" t="str">
            <v>뷰티</v>
          </cell>
          <cell r="AM138">
            <v>13300313</v>
          </cell>
          <cell r="AN138">
            <v>3545623</v>
          </cell>
        </row>
        <row r="139">
          <cell r="A139">
            <v>201410</v>
          </cell>
          <cell r="B139" t="str">
            <v>육아 팀</v>
          </cell>
          <cell r="AM139">
            <v>24997438</v>
          </cell>
          <cell r="AN139">
            <v>4334604</v>
          </cell>
        </row>
        <row r="140">
          <cell r="A140">
            <v>201410</v>
          </cell>
          <cell r="B140" t="str">
            <v>육아</v>
          </cell>
          <cell r="AM140">
            <v>24997438</v>
          </cell>
          <cell r="AN140">
            <v>4334604</v>
          </cell>
        </row>
        <row r="141">
          <cell r="A141">
            <v>201410</v>
          </cell>
          <cell r="B141" t="str">
            <v>리빙기타</v>
          </cell>
          <cell r="AM141">
            <v>536526</v>
          </cell>
          <cell r="AN141">
            <v>184409</v>
          </cell>
        </row>
        <row r="142">
          <cell r="A142">
            <v>201410</v>
          </cell>
          <cell r="B142" t="str">
            <v>MD기획</v>
          </cell>
          <cell r="AM142">
            <v>0</v>
          </cell>
          <cell r="AN142">
            <v>0</v>
          </cell>
        </row>
        <row r="143">
          <cell r="A143">
            <v>201410</v>
          </cell>
          <cell r="B143" t="str">
            <v>상품개발</v>
          </cell>
          <cell r="AM143">
            <v>0</v>
          </cell>
          <cell r="AN143">
            <v>0</v>
          </cell>
        </row>
        <row r="144">
          <cell r="A144">
            <v>201410</v>
          </cell>
          <cell r="B144" t="str">
            <v>전략소싱</v>
          </cell>
          <cell r="AM144">
            <v>0</v>
          </cell>
          <cell r="AN144">
            <v>0</v>
          </cell>
        </row>
        <row r="145">
          <cell r="A145">
            <v>201410</v>
          </cell>
          <cell r="B145" t="str">
            <v>글로벌소싱TF</v>
          </cell>
          <cell r="AM145">
            <v>0</v>
          </cell>
          <cell r="AN145">
            <v>0</v>
          </cell>
        </row>
        <row r="146">
          <cell r="A146">
            <v>201410</v>
          </cell>
          <cell r="B146" t="str">
            <v>해외직소싱</v>
          </cell>
          <cell r="AM146">
            <v>536526</v>
          </cell>
          <cell r="AN146">
            <v>184409</v>
          </cell>
        </row>
        <row r="147">
          <cell r="A147">
            <v>201410</v>
          </cell>
          <cell r="B147" t="str">
            <v>온라인</v>
          </cell>
          <cell r="AM147">
            <v>0</v>
          </cell>
          <cell r="AN147">
            <v>0</v>
          </cell>
        </row>
        <row r="149">
          <cell r="AM149" t="str">
            <v>PV</v>
          </cell>
          <cell r="AN149" t="str">
            <v>UV</v>
          </cell>
          <cell r="AO149" t="str">
            <v>Session_PC</v>
          </cell>
          <cell r="AP149" t="str">
            <v>Session_Mobile</v>
          </cell>
        </row>
        <row r="150">
          <cell r="A150">
            <v>201411</v>
          </cell>
          <cell r="B150" t="str">
            <v>전체</v>
          </cell>
          <cell r="AM150">
            <v>504069609</v>
          </cell>
          <cell r="AN150">
            <v>39473000</v>
          </cell>
          <cell r="AO150">
            <v>9506159</v>
          </cell>
          <cell r="AP150">
            <v>32601929</v>
          </cell>
        </row>
        <row r="151">
          <cell r="A151">
            <v>201411</v>
          </cell>
          <cell r="B151" t="str">
            <v>패션</v>
          </cell>
          <cell r="AM151">
            <v>52257859</v>
          </cell>
          <cell r="AN151">
            <v>16534954</v>
          </cell>
          <cell r="AO151">
            <v>2817699</v>
          </cell>
          <cell r="AP151">
            <v>11366684</v>
          </cell>
        </row>
        <row r="152">
          <cell r="A152">
            <v>201411</v>
          </cell>
          <cell r="B152" t="str">
            <v>패션의류</v>
          </cell>
          <cell r="AM152">
            <v>21963586</v>
          </cell>
          <cell r="AN152">
            <v>5680966</v>
          </cell>
          <cell r="AO152">
            <v>833929</v>
          </cell>
          <cell r="AP152">
            <v>3844227</v>
          </cell>
        </row>
        <row r="153">
          <cell r="A153">
            <v>201411</v>
          </cell>
          <cell r="B153" t="str">
            <v>패션잡화</v>
          </cell>
          <cell r="AM153">
            <v>12969016</v>
          </cell>
          <cell r="AN153">
            <v>4311295</v>
          </cell>
          <cell r="AO153">
            <v>688395</v>
          </cell>
          <cell r="AP153">
            <v>2271791</v>
          </cell>
        </row>
        <row r="154">
          <cell r="A154">
            <v>201411</v>
          </cell>
          <cell r="B154" t="str">
            <v>패션소호</v>
          </cell>
          <cell r="AM154">
            <v>5154523</v>
          </cell>
          <cell r="AN154">
            <v>2143529</v>
          </cell>
          <cell r="AO154">
            <v>366234</v>
          </cell>
          <cell r="AP154">
            <v>900193</v>
          </cell>
        </row>
        <row r="155">
          <cell r="A155">
            <v>201411</v>
          </cell>
          <cell r="B155" t="str">
            <v>스포츠/레저</v>
          </cell>
          <cell r="AM155">
            <v>12170734</v>
          </cell>
          <cell r="AN155">
            <v>4399164</v>
          </cell>
          <cell r="AO155">
            <v>929141</v>
          </cell>
          <cell r="AP155">
            <v>4350473</v>
          </cell>
        </row>
        <row r="156">
          <cell r="A156">
            <v>201411</v>
          </cell>
          <cell r="B156" t="str">
            <v>패션브랜드</v>
          </cell>
          <cell r="AM156">
            <v>12326361</v>
          </cell>
          <cell r="AN156">
            <v>5308408</v>
          </cell>
          <cell r="AO156">
            <v>882802</v>
          </cell>
          <cell r="AP156">
            <v>4329880</v>
          </cell>
        </row>
        <row r="157">
          <cell r="A157">
            <v>201411</v>
          </cell>
          <cell r="B157" t="str">
            <v>브랜드</v>
          </cell>
          <cell r="AM157">
            <v>12326361</v>
          </cell>
          <cell r="AN157">
            <v>5308408</v>
          </cell>
          <cell r="AO157">
            <v>882802</v>
          </cell>
          <cell r="AP157">
            <v>4329880</v>
          </cell>
        </row>
        <row r="158">
          <cell r="A158">
            <v>201411</v>
          </cell>
          <cell r="B158" t="str">
            <v>리빙1,2,3,육아</v>
          </cell>
          <cell r="AM158">
            <v>110034878</v>
          </cell>
          <cell r="AN158">
            <v>27129008</v>
          </cell>
          <cell r="AO158">
            <v>5805658</v>
          </cell>
          <cell r="AP158">
            <v>16905365</v>
          </cell>
        </row>
        <row r="159">
          <cell r="A159">
            <v>201411</v>
          </cell>
          <cell r="B159" t="str">
            <v>리빙1</v>
          </cell>
          <cell r="AM159">
            <v>16339039</v>
          </cell>
          <cell r="AN159">
            <v>3247833</v>
          </cell>
          <cell r="AO159">
            <v>907898</v>
          </cell>
          <cell r="AP159">
            <v>2242487</v>
          </cell>
        </row>
        <row r="160">
          <cell r="A160">
            <v>201411</v>
          </cell>
          <cell r="B160" t="str">
            <v>식품건강</v>
          </cell>
          <cell r="AM160">
            <v>16339039</v>
          </cell>
          <cell r="AN160">
            <v>3247833</v>
          </cell>
          <cell r="AO160">
            <v>907898</v>
          </cell>
          <cell r="AP160">
            <v>2242487</v>
          </cell>
        </row>
        <row r="161">
          <cell r="A161">
            <v>201411</v>
          </cell>
          <cell r="B161" t="str">
            <v>리빙2</v>
          </cell>
          <cell r="AM161">
            <v>34635666</v>
          </cell>
          <cell r="AN161">
            <v>10146048</v>
          </cell>
          <cell r="AO161">
            <v>2928459</v>
          </cell>
          <cell r="AP161">
            <v>6976571</v>
          </cell>
        </row>
        <row r="162">
          <cell r="A162">
            <v>201411</v>
          </cell>
          <cell r="B162" t="str">
            <v>가전디지털</v>
          </cell>
          <cell r="AM162">
            <v>12492364</v>
          </cell>
          <cell r="AN162">
            <v>3840444</v>
          </cell>
          <cell r="AO162">
            <v>1420531</v>
          </cell>
          <cell r="AP162">
            <v>3052720</v>
          </cell>
        </row>
        <row r="163">
          <cell r="A163">
            <v>201411</v>
          </cell>
          <cell r="B163" t="str">
            <v>도서교육</v>
          </cell>
          <cell r="AM163">
            <v>2231760</v>
          </cell>
          <cell r="AN163">
            <v>559030</v>
          </cell>
          <cell r="AO163">
            <v>155103</v>
          </cell>
          <cell r="AP163">
            <v>398288</v>
          </cell>
        </row>
        <row r="164">
          <cell r="A164">
            <v>201411</v>
          </cell>
          <cell r="B164" t="str">
            <v>생활</v>
          </cell>
          <cell r="AM164">
            <v>19911542</v>
          </cell>
          <cell r="AN164">
            <v>5746574</v>
          </cell>
          <cell r="AO164">
            <v>1352825</v>
          </cell>
          <cell r="AP164">
            <v>3525563</v>
          </cell>
        </row>
        <row r="165">
          <cell r="A165">
            <v>201411</v>
          </cell>
          <cell r="B165" t="str">
            <v>리빙3</v>
          </cell>
          <cell r="AM165">
            <v>35862585</v>
          </cell>
          <cell r="AN165">
            <v>9370604</v>
          </cell>
          <cell r="AO165">
            <v>1238655</v>
          </cell>
          <cell r="AP165">
            <v>3821442</v>
          </cell>
        </row>
        <row r="166">
          <cell r="A166">
            <v>201411</v>
          </cell>
          <cell r="B166" t="str">
            <v>홈데코디자인</v>
          </cell>
          <cell r="AM166">
            <v>20238238</v>
          </cell>
          <cell r="AN166">
            <v>4962496</v>
          </cell>
          <cell r="AO166">
            <v>329151</v>
          </cell>
          <cell r="AP166">
            <v>686565</v>
          </cell>
        </row>
        <row r="167">
          <cell r="A167">
            <v>201411</v>
          </cell>
          <cell r="B167" t="str">
            <v>뷰티</v>
          </cell>
          <cell r="AM167">
            <v>15624347</v>
          </cell>
          <cell r="AN167">
            <v>4408108</v>
          </cell>
          <cell r="AO167">
            <v>909504</v>
          </cell>
          <cell r="AP167">
            <v>3134877</v>
          </cell>
        </row>
        <row r="168">
          <cell r="A168">
            <v>201411</v>
          </cell>
          <cell r="B168" t="str">
            <v>육아 팀</v>
          </cell>
          <cell r="AM168">
            <v>23197588</v>
          </cell>
          <cell r="AN168">
            <v>4364523</v>
          </cell>
          <cell r="AO168">
            <v>730646</v>
          </cell>
          <cell r="AP168">
            <v>3864865</v>
          </cell>
        </row>
        <row r="169">
          <cell r="A169">
            <v>201411</v>
          </cell>
          <cell r="B169" t="str">
            <v>육아</v>
          </cell>
          <cell r="AM169">
            <v>23197588</v>
          </cell>
          <cell r="AN169">
            <v>4364523</v>
          </cell>
          <cell r="AO169">
            <v>730646</v>
          </cell>
          <cell r="AP169">
            <v>3864865</v>
          </cell>
        </row>
        <row r="170">
          <cell r="A170">
            <v>201411</v>
          </cell>
          <cell r="B170" t="str">
            <v>리빙기타</v>
          </cell>
          <cell r="AM170">
            <v>673703</v>
          </cell>
          <cell r="AN170">
            <v>269095</v>
          </cell>
        </row>
        <row r="171">
          <cell r="A171">
            <v>201411</v>
          </cell>
          <cell r="B171" t="str">
            <v>MD기획</v>
          </cell>
          <cell r="AM171">
            <v>0</v>
          </cell>
          <cell r="AN171">
            <v>0</v>
          </cell>
        </row>
        <row r="172">
          <cell r="A172">
            <v>201411</v>
          </cell>
          <cell r="B172" t="str">
            <v>상품개발</v>
          </cell>
          <cell r="AM172">
            <v>0</v>
          </cell>
          <cell r="AN172">
            <v>0</v>
          </cell>
        </row>
        <row r="173">
          <cell r="A173">
            <v>201411</v>
          </cell>
          <cell r="B173" t="str">
            <v>전략소싱</v>
          </cell>
          <cell r="AM173">
            <v>0</v>
          </cell>
          <cell r="AN173">
            <v>0</v>
          </cell>
        </row>
        <row r="174">
          <cell r="A174">
            <v>201411</v>
          </cell>
          <cell r="B174" t="str">
            <v>글로벌소싱TF</v>
          </cell>
          <cell r="AM174">
            <v>0</v>
          </cell>
          <cell r="AN174">
            <v>0</v>
          </cell>
        </row>
        <row r="175">
          <cell r="A175">
            <v>201411</v>
          </cell>
          <cell r="B175" t="str">
            <v>해외직소싱</v>
          </cell>
          <cell r="AM175">
            <v>673703</v>
          </cell>
          <cell r="AN175">
            <v>269095</v>
          </cell>
        </row>
        <row r="176">
          <cell r="A176">
            <v>201411</v>
          </cell>
          <cell r="B176" t="str">
            <v>온라인</v>
          </cell>
          <cell r="AM176">
            <v>0</v>
          </cell>
          <cell r="AN176">
            <v>0</v>
          </cell>
        </row>
        <row r="178">
          <cell r="AM178" t="str">
            <v>PV</v>
          </cell>
          <cell r="AN178" t="str">
            <v>UV</v>
          </cell>
          <cell r="AO178" t="str">
            <v>Session_PC</v>
          </cell>
          <cell r="AP178" t="str">
            <v>Session_Mobile</v>
          </cell>
        </row>
        <row r="179">
          <cell r="A179">
            <v>201412</v>
          </cell>
          <cell r="B179" t="str">
            <v>전체</v>
          </cell>
          <cell r="AM179">
            <v>569877208</v>
          </cell>
          <cell r="AN179">
            <v>44126002</v>
          </cell>
          <cell r="AO179">
            <v>10517574</v>
          </cell>
          <cell r="AP179">
            <v>36315053</v>
          </cell>
        </row>
        <row r="180">
          <cell r="A180">
            <v>201412</v>
          </cell>
          <cell r="B180" t="str">
            <v>패션</v>
          </cell>
          <cell r="AM180">
            <v>50709177</v>
          </cell>
          <cell r="AN180">
            <v>16103170</v>
          </cell>
          <cell r="AO180">
            <v>2947952</v>
          </cell>
          <cell r="AP180">
            <v>12849007</v>
          </cell>
        </row>
        <row r="181">
          <cell r="A181">
            <v>201412</v>
          </cell>
          <cell r="B181" t="str">
            <v>패션의류</v>
          </cell>
          <cell r="AM181">
            <v>19448523</v>
          </cell>
          <cell r="AN181">
            <v>5134418</v>
          </cell>
          <cell r="AO181">
            <v>807782</v>
          </cell>
          <cell r="AP181">
            <v>3849069</v>
          </cell>
        </row>
        <row r="182">
          <cell r="A182">
            <v>201412</v>
          </cell>
          <cell r="B182" t="str">
            <v>패션잡화</v>
          </cell>
          <cell r="AM182">
            <v>13577277</v>
          </cell>
          <cell r="AN182">
            <v>4460289</v>
          </cell>
          <cell r="AO182">
            <v>846528</v>
          </cell>
          <cell r="AP182">
            <v>2978620</v>
          </cell>
        </row>
        <row r="183">
          <cell r="A183">
            <v>201412</v>
          </cell>
          <cell r="B183" t="str">
            <v>패션소호</v>
          </cell>
          <cell r="AM183">
            <v>5662907</v>
          </cell>
          <cell r="AN183">
            <v>1982127</v>
          </cell>
          <cell r="AO183">
            <v>309758</v>
          </cell>
          <cell r="AP183">
            <v>820973</v>
          </cell>
        </row>
        <row r="184">
          <cell r="A184">
            <v>201412</v>
          </cell>
          <cell r="B184" t="str">
            <v>스포츠/레저</v>
          </cell>
          <cell r="AM184">
            <v>12020470</v>
          </cell>
          <cell r="AN184">
            <v>4526336</v>
          </cell>
          <cell r="AO184">
            <v>983884</v>
          </cell>
          <cell r="AP184">
            <v>5200345</v>
          </cell>
        </row>
        <row r="185">
          <cell r="A185">
            <v>201412</v>
          </cell>
          <cell r="B185" t="str">
            <v>패션브랜드</v>
          </cell>
          <cell r="AM185">
            <v>11011875</v>
          </cell>
          <cell r="AN185">
            <v>4806858</v>
          </cell>
          <cell r="AO185">
            <v>815062</v>
          </cell>
          <cell r="AP185">
            <v>4261044</v>
          </cell>
        </row>
        <row r="186">
          <cell r="A186">
            <v>201412</v>
          </cell>
          <cell r="B186" t="str">
            <v>브랜드</v>
          </cell>
          <cell r="AM186">
            <v>11011875</v>
          </cell>
          <cell r="AN186">
            <v>4806858</v>
          </cell>
          <cell r="AO186">
            <v>815062</v>
          </cell>
          <cell r="AP186">
            <v>4261044</v>
          </cell>
        </row>
        <row r="187">
          <cell r="A187">
            <v>201412</v>
          </cell>
          <cell r="B187" t="str">
            <v>리빙1,2,3,육아</v>
          </cell>
          <cell r="AM187">
            <v>113106389</v>
          </cell>
          <cell r="AN187">
            <v>28854102</v>
          </cell>
          <cell r="AO187">
            <v>6754560</v>
          </cell>
          <cell r="AP187">
            <v>19205002</v>
          </cell>
        </row>
        <row r="188">
          <cell r="A188">
            <v>201412</v>
          </cell>
          <cell r="B188" t="str">
            <v>리빙1</v>
          </cell>
          <cell r="AM188">
            <v>16370168</v>
          </cell>
          <cell r="AN188">
            <v>3445460</v>
          </cell>
          <cell r="AO188">
            <v>958037</v>
          </cell>
          <cell r="AP188">
            <v>2269725</v>
          </cell>
        </row>
        <row r="189">
          <cell r="A189">
            <v>201412</v>
          </cell>
          <cell r="B189" t="str">
            <v>식품건강</v>
          </cell>
          <cell r="AM189">
            <v>16370168</v>
          </cell>
          <cell r="AN189">
            <v>3445460</v>
          </cell>
          <cell r="AO189">
            <v>958037</v>
          </cell>
          <cell r="AP189">
            <v>2269725</v>
          </cell>
        </row>
        <row r="190">
          <cell r="A190">
            <v>201412</v>
          </cell>
          <cell r="B190" t="str">
            <v>리빙2</v>
          </cell>
          <cell r="AM190">
            <v>35801919</v>
          </cell>
          <cell r="AN190">
            <v>10425132</v>
          </cell>
          <cell r="AO190">
            <v>3353783</v>
          </cell>
          <cell r="AP190">
            <v>7599792</v>
          </cell>
        </row>
        <row r="191">
          <cell r="A191">
            <v>201412</v>
          </cell>
          <cell r="B191" t="str">
            <v>가전디지털</v>
          </cell>
          <cell r="AM191">
            <v>14386521</v>
          </cell>
          <cell r="AN191">
            <v>4136652</v>
          </cell>
          <cell r="AO191">
            <v>1735070</v>
          </cell>
          <cell r="AP191">
            <v>3258627</v>
          </cell>
        </row>
        <row r="192">
          <cell r="A192">
            <v>201412</v>
          </cell>
          <cell r="B192" t="str">
            <v>도서교육</v>
          </cell>
          <cell r="AM192">
            <v>1289036</v>
          </cell>
          <cell r="AN192">
            <v>513226</v>
          </cell>
          <cell r="AO192">
            <v>153257</v>
          </cell>
          <cell r="AP192">
            <v>295125</v>
          </cell>
        </row>
        <row r="193">
          <cell r="A193">
            <v>201412</v>
          </cell>
          <cell r="B193" t="str">
            <v>생활</v>
          </cell>
          <cell r="AM193">
            <v>20126362</v>
          </cell>
          <cell r="AN193">
            <v>5775254</v>
          </cell>
          <cell r="AO193">
            <v>1465456</v>
          </cell>
          <cell r="AP193">
            <v>4046040</v>
          </cell>
        </row>
        <row r="194">
          <cell r="A194">
            <v>201412</v>
          </cell>
          <cell r="B194" t="str">
            <v>리빙3</v>
          </cell>
          <cell r="AM194">
            <v>36132443</v>
          </cell>
          <cell r="AN194">
            <v>9991893</v>
          </cell>
          <cell r="AO194">
            <v>1564799</v>
          </cell>
          <cell r="AP194">
            <v>4823271</v>
          </cell>
        </row>
        <row r="195">
          <cell r="A195">
            <v>201412</v>
          </cell>
          <cell r="B195" t="str">
            <v>홈데코디자인</v>
          </cell>
          <cell r="AM195">
            <v>21815653</v>
          </cell>
          <cell r="AN195">
            <v>5796822</v>
          </cell>
          <cell r="AO195">
            <v>634604</v>
          </cell>
          <cell r="AP195">
            <v>1447361</v>
          </cell>
        </row>
        <row r="196">
          <cell r="A196">
            <v>201412</v>
          </cell>
          <cell r="B196" t="str">
            <v>뷰티</v>
          </cell>
          <cell r="AM196">
            <v>14316790</v>
          </cell>
          <cell r="AN196">
            <v>4195071</v>
          </cell>
          <cell r="AO196">
            <v>930195</v>
          </cell>
          <cell r="AP196">
            <v>3375910</v>
          </cell>
        </row>
        <row r="197">
          <cell r="A197">
            <v>201412</v>
          </cell>
          <cell r="B197" t="str">
            <v>육아 팀</v>
          </cell>
          <cell r="AM197">
            <v>24801859</v>
          </cell>
          <cell r="AN197">
            <v>4991617</v>
          </cell>
          <cell r="AO197">
            <v>877941</v>
          </cell>
          <cell r="AP197">
            <v>4512214</v>
          </cell>
        </row>
        <row r="198">
          <cell r="A198">
            <v>201412</v>
          </cell>
          <cell r="B198" t="str">
            <v>육아</v>
          </cell>
          <cell r="AM198">
            <v>24801859</v>
          </cell>
          <cell r="AN198">
            <v>4991617</v>
          </cell>
          <cell r="AO198">
            <v>877941</v>
          </cell>
          <cell r="AP198">
            <v>4512214</v>
          </cell>
        </row>
        <row r="199">
          <cell r="A199">
            <v>201412</v>
          </cell>
          <cell r="B199" t="str">
            <v>리빙기타</v>
          </cell>
          <cell r="AM199">
            <v>703749</v>
          </cell>
          <cell r="AN199">
            <v>283852</v>
          </cell>
        </row>
        <row r="200">
          <cell r="A200">
            <v>201412</v>
          </cell>
          <cell r="B200" t="str">
            <v>MD기획</v>
          </cell>
          <cell r="AM200">
            <v>0</v>
          </cell>
          <cell r="AN200">
            <v>0</v>
          </cell>
        </row>
        <row r="201">
          <cell r="A201">
            <v>201412</v>
          </cell>
          <cell r="B201" t="str">
            <v>상품개발</v>
          </cell>
          <cell r="AM201">
            <v>0</v>
          </cell>
          <cell r="AN201">
            <v>0</v>
          </cell>
        </row>
        <row r="202">
          <cell r="A202">
            <v>201412</v>
          </cell>
          <cell r="B202" t="str">
            <v>전략소싱</v>
          </cell>
          <cell r="AM202">
            <v>0</v>
          </cell>
          <cell r="AN202">
            <v>0</v>
          </cell>
        </row>
        <row r="203">
          <cell r="A203">
            <v>201412</v>
          </cell>
          <cell r="B203" t="str">
            <v>글로벌소싱TF</v>
          </cell>
          <cell r="AM203">
            <v>0</v>
          </cell>
          <cell r="AN203">
            <v>0</v>
          </cell>
        </row>
        <row r="204">
          <cell r="A204">
            <v>201412</v>
          </cell>
          <cell r="B204" t="str">
            <v>해외직소싱</v>
          </cell>
          <cell r="AM204">
            <v>703749</v>
          </cell>
          <cell r="AN204">
            <v>283852</v>
          </cell>
        </row>
        <row r="205">
          <cell r="A205">
            <v>201412</v>
          </cell>
          <cell r="B205" t="str">
            <v>온라인</v>
          </cell>
          <cell r="AM205">
            <v>0</v>
          </cell>
          <cell r="AN205">
            <v>0</v>
          </cell>
        </row>
        <row r="207">
          <cell r="AM207" t="str">
            <v>PV</v>
          </cell>
          <cell r="AN207" t="str">
            <v>UV</v>
          </cell>
          <cell r="AO207" t="str">
            <v>Session_PC</v>
          </cell>
          <cell r="AP207" t="str">
            <v>Session_Mobile</v>
          </cell>
        </row>
        <row r="208">
          <cell r="A208">
            <v>201501</v>
          </cell>
          <cell r="B208" t="str">
            <v>전체</v>
          </cell>
          <cell r="AM208">
            <v>520467885</v>
          </cell>
          <cell r="AN208">
            <v>41431093</v>
          </cell>
          <cell r="AO208">
            <v>0</v>
          </cell>
          <cell r="AP208">
            <v>0</v>
          </cell>
        </row>
        <row r="209">
          <cell r="A209">
            <v>201501</v>
          </cell>
          <cell r="B209" t="str">
            <v>패션</v>
          </cell>
          <cell r="AM209">
            <v>38971901</v>
          </cell>
          <cell r="AN209">
            <v>12670231</v>
          </cell>
          <cell r="AO209">
            <v>0</v>
          </cell>
          <cell r="AP209">
            <v>0</v>
          </cell>
        </row>
        <row r="210">
          <cell r="A210">
            <v>201501</v>
          </cell>
          <cell r="B210" t="str">
            <v>패션의류</v>
          </cell>
          <cell r="AM210">
            <v>14622773</v>
          </cell>
          <cell r="AN210">
            <v>4058201</v>
          </cell>
          <cell r="AO210">
            <v>0</v>
          </cell>
          <cell r="AP210">
            <v>0</v>
          </cell>
        </row>
        <row r="211">
          <cell r="A211">
            <v>201501</v>
          </cell>
          <cell r="B211" t="str">
            <v>패션잡화</v>
          </cell>
          <cell r="AM211">
            <v>9485031</v>
          </cell>
          <cell r="AN211">
            <v>3236495</v>
          </cell>
          <cell r="AO211">
            <v>0</v>
          </cell>
          <cell r="AP211">
            <v>0</v>
          </cell>
        </row>
        <row r="212">
          <cell r="A212">
            <v>201501</v>
          </cell>
          <cell r="B212" t="str">
            <v>패션소호</v>
          </cell>
          <cell r="AM212">
            <v>4924916</v>
          </cell>
          <cell r="AN212">
            <v>1592555</v>
          </cell>
          <cell r="AO212">
            <v>0</v>
          </cell>
          <cell r="AP212">
            <v>0</v>
          </cell>
        </row>
        <row r="213">
          <cell r="A213">
            <v>201501</v>
          </cell>
          <cell r="B213" t="str">
            <v>스포츠/레저</v>
          </cell>
          <cell r="AM213">
            <v>9939181</v>
          </cell>
          <cell r="AN213">
            <v>3782980</v>
          </cell>
          <cell r="AO213">
            <v>0</v>
          </cell>
          <cell r="AP213">
            <v>0</v>
          </cell>
        </row>
        <row r="214">
          <cell r="A214">
            <v>201501</v>
          </cell>
          <cell r="B214" t="str">
            <v>패션브랜드</v>
          </cell>
          <cell r="AM214">
            <v>7958964</v>
          </cell>
          <cell r="AN214">
            <v>3714998</v>
          </cell>
          <cell r="AO214">
            <v>0</v>
          </cell>
          <cell r="AP214">
            <v>0</v>
          </cell>
        </row>
        <row r="215">
          <cell r="A215">
            <v>201501</v>
          </cell>
          <cell r="B215" t="str">
            <v>브랜드</v>
          </cell>
          <cell r="AM215">
            <v>7958964</v>
          </cell>
          <cell r="AN215">
            <v>3714998</v>
          </cell>
          <cell r="AO215">
            <v>0</v>
          </cell>
          <cell r="AP215">
            <v>0</v>
          </cell>
        </row>
        <row r="216">
          <cell r="A216">
            <v>201501</v>
          </cell>
          <cell r="B216" t="str">
            <v>리빙1,2,3,육아</v>
          </cell>
          <cell r="AM216">
            <v>111884104</v>
          </cell>
          <cell r="AN216">
            <v>29531727</v>
          </cell>
          <cell r="AO216">
            <v>0</v>
          </cell>
          <cell r="AP216">
            <v>0</v>
          </cell>
        </row>
        <row r="217">
          <cell r="A217">
            <v>201501</v>
          </cell>
          <cell r="B217" t="str">
            <v>리빙1</v>
          </cell>
          <cell r="AM217">
            <v>21583675</v>
          </cell>
          <cell r="AN217">
            <v>4412199</v>
          </cell>
          <cell r="AO217">
            <v>0</v>
          </cell>
          <cell r="AP217">
            <v>0</v>
          </cell>
        </row>
        <row r="218">
          <cell r="A218">
            <v>201501</v>
          </cell>
          <cell r="B218" t="str">
            <v>식품건강</v>
          </cell>
          <cell r="AM218">
            <v>21583675</v>
          </cell>
          <cell r="AN218">
            <v>4412199</v>
          </cell>
          <cell r="AO218">
            <v>0</v>
          </cell>
          <cell r="AP218">
            <v>0</v>
          </cell>
        </row>
        <row r="219">
          <cell r="A219">
            <v>201501</v>
          </cell>
          <cell r="B219" t="str">
            <v>리빙2</v>
          </cell>
          <cell r="AM219">
            <v>37147269</v>
          </cell>
          <cell r="AN219">
            <v>11165981</v>
          </cell>
          <cell r="AO219">
            <v>0</v>
          </cell>
          <cell r="AP219">
            <v>0</v>
          </cell>
        </row>
        <row r="220">
          <cell r="A220">
            <v>201501</v>
          </cell>
          <cell r="B220" t="str">
            <v>가전디지털</v>
          </cell>
          <cell r="AM220">
            <v>14024509</v>
          </cell>
          <cell r="AN220">
            <v>4190507</v>
          </cell>
          <cell r="AO220">
            <v>0</v>
          </cell>
          <cell r="AP220">
            <v>0</v>
          </cell>
        </row>
        <row r="221">
          <cell r="A221">
            <v>201501</v>
          </cell>
          <cell r="B221" t="str">
            <v>도서교육</v>
          </cell>
          <cell r="AM221">
            <v>1665984</v>
          </cell>
          <cell r="AN221">
            <v>613152</v>
          </cell>
          <cell r="AO221">
            <v>0</v>
          </cell>
          <cell r="AP221">
            <v>0</v>
          </cell>
        </row>
        <row r="222">
          <cell r="A222">
            <v>201501</v>
          </cell>
          <cell r="B222" t="str">
            <v>생활</v>
          </cell>
          <cell r="AM222">
            <v>21456776</v>
          </cell>
          <cell r="AN222">
            <v>6362322</v>
          </cell>
          <cell r="AO222">
            <v>0</v>
          </cell>
          <cell r="AP222">
            <v>0</v>
          </cell>
        </row>
        <row r="223">
          <cell r="A223">
            <v>201501</v>
          </cell>
          <cell r="B223" t="str">
            <v>리빙3</v>
          </cell>
          <cell r="AM223">
            <v>34579862</v>
          </cell>
          <cell r="AN223">
            <v>9972407</v>
          </cell>
          <cell r="AO223">
            <v>0</v>
          </cell>
          <cell r="AP223">
            <v>0</v>
          </cell>
        </row>
        <row r="224">
          <cell r="A224">
            <v>201501</v>
          </cell>
          <cell r="B224" t="str">
            <v>홈데코디자인</v>
          </cell>
          <cell r="AM224">
            <v>20042519</v>
          </cell>
          <cell r="AN224">
            <v>5661076</v>
          </cell>
          <cell r="AO224">
            <v>0</v>
          </cell>
          <cell r="AP224">
            <v>0</v>
          </cell>
        </row>
        <row r="225">
          <cell r="A225">
            <v>201501</v>
          </cell>
          <cell r="B225" t="str">
            <v>뷰티</v>
          </cell>
          <cell r="AM225">
            <v>14537343</v>
          </cell>
          <cell r="AN225">
            <v>4311331</v>
          </cell>
          <cell r="AO225">
            <v>0</v>
          </cell>
          <cell r="AP225">
            <v>0</v>
          </cell>
        </row>
        <row r="226">
          <cell r="A226">
            <v>201501</v>
          </cell>
          <cell r="B226" t="str">
            <v>육아 팀</v>
          </cell>
          <cell r="AM226">
            <v>18573298</v>
          </cell>
          <cell r="AN226">
            <v>3981140</v>
          </cell>
          <cell r="AO226">
            <v>0</v>
          </cell>
          <cell r="AP226">
            <v>0</v>
          </cell>
        </row>
        <row r="227">
          <cell r="A227">
            <v>201501</v>
          </cell>
          <cell r="B227" t="str">
            <v>육아</v>
          </cell>
          <cell r="AM227">
            <v>18573298</v>
          </cell>
          <cell r="AN227">
            <v>3981140</v>
          </cell>
          <cell r="AO227">
            <v>0</v>
          </cell>
          <cell r="AP227">
            <v>0</v>
          </cell>
        </row>
        <row r="228">
          <cell r="A228">
            <v>201501</v>
          </cell>
          <cell r="B228" t="str">
            <v>리빙기타</v>
          </cell>
          <cell r="AM228">
            <v>507883</v>
          </cell>
          <cell r="AN228">
            <v>190865</v>
          </cell>
        </row>
        <row r="229">
          <cell r="A229">
            <v>201501</v>
          </cell>
          <cell r="B229" t="str">
            <v>MD기획</v>
          </cell>
          <cell r="AM229">
            <v>0</v>
          </cell>
          <cell r="AN229">
            <v>0</v>
          </cell>
        </row>
        <row r="230">
          <cell r="A230">
            <v>201501</v>
          </cell>
          <cell r="B230" t="str">
            <v>상품개발</v>
          </cell>
          <cell r="AM230">
            <v>0</v>
          </cell>
          <cell r="AN230">
            <v>0</v>
          </cell>
        </row>
        <row r="231">
          <cell r="A231">
            <v>201501</v>
          </cell>
          <cell r="B231" t="str">
            <v>전략소싱</v>
          </cell>
          <cell r="AM231">
            <v>0</v>
          </cell>
          <cell r="AN231">
            <v>0</v>
          </cell>
        </row>
        <row r="232">
          <cell r="A232">
            <v>201501</v>
          </cell>
          <cell r="B232" t="str">
            <v>글로벌소싱TF</v>
          </cell>
          <cell r="AM232">
            <v>0</v>
          </cell>
          <cell r="AN232">
            <v>0</v>
          </cell>
        </row>
        <row r="233">
          <cell r="A233">
            <v>201501</v>
          </cell>
          <cell r="B233" t="str">
            <v>해외직소싱</v>
          </cell>
          <cell r="AM233">
            <v>507883</v>
          </cell>
          <cell r="AN233">
            <v>190865</v>
          </cell>
        </row>
        <row r="234">
          <cell r="A234">
            <v>201501</v>
          </cell>
          <cell r="B234" t="str">
            <v>온라인</v>
          </cell>
          <cell r="AM234">
            <v>0</v>
          </cell>
          <cell r="AN234">
            <v>0</v>
          </cell>
        </row>
      </sheetData>
      <sheetData sheetId="2">
        <row r="2">
          <cell r="C2">
            <v>201409</v>
          </cell>
        </row>
        <row r="5">
          <cell r="C5" t="str">
            <v>신규</v>
          </cell>
        </row>
        <row r="6">
          <cell r="B6">
            <v>201406</v>
          </cell>
          <cell r="C6">
            <v>179121</v>
          </cell>
        </row>
        <row r="7">
          <cell r="B7">
            <v>201407</v>
          </cell>
          <cell r="C7">
            <v>273605</v>
          </cell>
        </row>
        <row r="8">
          <cell r="B8">
            <v>201408</v>
          </cell>
          <cell r="C8">
            <v>226520</v>
          </cell>
        </row>
        <row r="9">
          <cell r="B9">
            <v>201409</v>
          </cell>
          <cell r="C9">
            <v>174457</v>
          </cell>
        </row>
        <row r="10">
          <cell r="B10">
            <v>201410</v>
          </cell>
          <cell r="C10">
            <v>167776</v>
          </cell>
        </row>
        <row r="11">
          <cell r="B11">
            <v>201411</v>
          </cell>
          <cell r="C11">
            <v>165923</v>
          </cell>
        </row>
        <row r="12">
          <cell r="B12">
            <v>201412</v>
          </cell>
          <cell r="C12">
            <v>219640</v>
          </cell>
        </row>
        <row r="13">
          <cell r="B13">
            <v>201306</v>
          </cell>
          <cell r="C13">
            <v>152256</v>
          </cell>
        </row>
        <row r="14">
          <cell r="B14">
            <v>201307</v>
          </cell>
          <cell r="C14">
            <v>197434</v>
          </cell>
        </row>
        <row r="15">
          <cell r="B15">
            <v>201308</v>
          </cell>
          <cell r="C15">
            <v>210571</v>
          </cell>
        </row>
        <row r="16">
          <cell r="B16">
            <v>201309</v>
          </cell>
          <cell r="C16">
            <v>135721</v>
          </cell>
        </row>
        <row r="17">
          <cell r="B17">
            <v>201310</v>
          </cell>
          <cell r="C17">
            <v>161279</v>
          </cell>
        </row>
        <row r="18">
          <cell r="B18">
            <v>201311</v>
          </cell>
          <cell r="C18">
            <v>160163</v>
          </cell>
        </row>
        <row r="19">
          <cell r="B19">
            <v>201312</v>
          </cell>
          <cell r="C19">
            <v>182120</v>
          </cell>
        </row>
        <row r="20">
          <cell r="B20">
            <v>201401</v>
          </cell>
          <cell r="C20">
            <v>366052</v>
          </cell>
        </row>
        <row r="21">
          <cell r="B21">
            <v>201501</v>
          </cell>
          <cell r="C21">
            <v>212507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마케팅그룹"/>
      <sheetName val="a.마케팅비용"/>
      <sheetName val="▶채널광고"/>
      <sheetName val="Sheet3"/>
      <sheetName val="1. 실적"/>
      <sheetName val="Sheet1"/>
      <sheetName val="(R) 요약"/>
      <sheetName val="(R) 요약 (서브채널)"/>
      <sheetName val="Sheet2"/>
      <sheetName val="(R) B014Q"/>
      <sheetName val="구분값"/>
      <sheetName val="Sheet6"/>
      <sheetName val="(R)1. Traffic"/>
      <sheetName val="(R)2. 거래"/>
      <sheetName val="1__마케팅그룹"/>
      <sheetName val="a_마케팅비용"/>
      <sheetName val="1__실적"/>
      <sheetName val="(R)_요약"/>
      <sheetName val="(R)_요약_(서브채널)"/>
      <sheetName val="(R)_B014Q"/>
      <sheetName val="(R)1__Traffic"/>
      <sheetName val="(R)2__거래"/>
    </sheetNames>
    <sheetDataSet>
      <sheetData sheetId="0"/>
      <sheetData sheetId="1"/>
      <sheetData sheetId="2"/>
      <sheetData sheetId="3">
        <row r="15">
          <cell r="D15" t="str">
            <v>확정거래액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  <sheetName val="control sheet"/>
      <sheetName val="추정99"/>
      <sheetName val="공통"/>
      <sheetName val="지수"/>
      <sheetName val="Sheet1"/>
      <sheetName val="FAB별"/>
      <sheetName val="업무분장(전체)"/>
      <sheetName val="지역개발"/>
      <sheetName val="DATA"/>
      <sheetName val="9703"/>
      <sheetName val="재무가정"/>
      <sheetName val="control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ssumption"/>
      <sheetName val="dashboard"/>
      <sheetName val="Carved PL"/>
      <sheetName val="D.Board"/>
      <sheetName val="=&gt;SK양식"/>
      <sheetName val="BS"/>
      <sheetName val="CF"/>
      <sheetName val="PL"/>
      <sheetName val="부문장님"/>
      <sheetName val="NWC"/>
      <sheetName val="▼ DCF '22"/>
      <sheetName val="FS▶"/>
      <sheetName val="전사_BS"/>
      <sheetName val="전사_CF"/>
      <sheetName val="전사기준Proj▶"/>
      <sheetName val="Rev"/>
      <sheetName val="▼ DCF '23"/>
      <sheetName val="▼ DCF '27 10년"/>
      <sheetName val="Cost"/>
      <sheetName val="① 11번가 부문▶"/>
      <sheetName val="전사_PL"/>
      <sheetName val="11번가부문_PL"/>
      <sheetName val="GMV1"/>
      <sheetName val="Rev1"/>
      <sheetName val="Cost1"/>
      <sheetName val="경영계획_Raw"/>
      <sheetName val="Capex"/>
      <sheetName val="② MPF 부문▶"/>
      <sheetName val="Rev2"/>
      <sheetName val="Cost2"/>
      <sheetName val="WACC▶"/>
      <sheetName val="WACC"/>
      <sheetName val="RawData▶"/>
      <sheetName val="Tax Caculate"/>
      <sheetName val="Sales Mapping"/>
      <sheetName val="Cost Mapping"/>
      <sheetName val="Cost 정리"/>
      <sheetName val="pivot_cost"/>
      <sheetName val="11번가부문_BS"/>
      <sheetName val="BS_요약"/>
      <sheetName val="0309 BS15"/>
      <sheetName val="0309 BS16"/>
      <sheetName val="0309 BS17"/>
      <sheetName val="0424 BS17 투자자제출"/>
      <sheetName val="0309 PL15"/>
      <sheetName val="0309 PL16"/>
      <sheetName val="0309 PL17"/>
      <sheetName val="0424 P1 PL"/>
      <sheetName val="Mapping계정"/>
      <sheetName val="Dep Raw"/>
      <sheetName val="인력현황"/>
      <sheetName val="시장자료"/>
      <sheetName val="MAU_raw"/>
      <sheetName val="Industry Info."/>
      <sheetName val="About조정"/>
      <sheetName val="경영계획_정리"/>
      <sheetName val="Carved_PL"/>
      <sheetName val="D_Board"/>
      <sheetName val="▼_DCF_'22"/>
      <sheetName val="▼_DCF_'23"/>
      <sheetName val="▼_DCF_'27_10년"/>
      <sheetName val="①_11번가_부문▶"/>
      <sheetName val="②_MPF_부문▶"/>
      <sheetName val="Tax_Caculate"/>
      <sheetName val="Sales_Mapping"/>
      <sheetName val="Cost_Mapping"/>
      <sheetName val="Cost_정리"/>
      <sheetName val="0309_BS15"/>
      <sheetName val="0309_BS16"/>
      <sheetName val="0309_BS17"/>
      <sheetName val="0424_BS17_투자자제출"/>
      <sheetName val="0309_PL15"/>
      <sheetName val="0309_PL16"/>
      <sheetName val="0309_PL17"/>
      <sheetName val="0424_P1_PL"/>
      <sheetName val="Dep_Raw"/>
      <sheetName val="Industry_Info_"/>
      <sheetName val="Carved_PL1"/>
      <sheetName val="D_Board1"/>
      <sheetName val="▼_DCF_'221"/>
      <sheetName val="▼_DCF_'231"/>
      <sheetName val="▼_DCF_'27_10년1"/>
      <sheetName val="①_11번가_부문▶1"/>
      <sheetName val="②_MPF_부문▶1"/>
      <sheetName val="Tax_Caculate1"/>
      <sheetName val="Sales_Mapping1"/>
      <sheetName val="Cost_Mapping1"/>
      <sheetName val="Cost_정리1"/>
      <sheetName val="0309_BS151"/>
      <sheetName val="0309_BS161"/>
      <sheetName val="0309_BS171"/>
      <sheetName val="0424_BS17_투자자제출1"/>
      <sheetName val="0309_PL151"/>
      <sheetName val="0309_PL161"/>
      <sheetName val="0309_PL171"/>
      <sheetName val="0424_P1_PL1"/>
      <sheetName val="Dep_Raw1"/>
      <sheetName val="Industry_Info_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름정의"/>
      <sheetName val="영업일기준표"/>
      <sheetName val="대형셀러ID"/>
      <sheetName val="raw_B2B(마트Sum)"/>
      <sheetName val="마트"/>
      <sheetName val="대형제휴"/>
      <sheetName val="대카"/>
      <sheetName val="Summary"/>
      <sheetName val="Summary_팀"/>
      <sheetName val="D_OM"/>
      <sheetName val="D_MD"/>
      <sheetName val="D_대형"/>
      <sheetName val="D_PCS"/>
      <sheetName val="팀채널일주월비교"/>
      <sheetName val="유닛채널할인요소"/>
      <sheetName val="조직별월별실적"/>
      <sheetName val="조직별진도율_추정"/>
      <sheetName val="4월T"/>
      <sheetName val="5월T"/>
      <sheetName val="사업계획(곧 변경 예정)"/>
      <sheetName val="1) 카테고리 Target"/>
      <sheetName val="2) 일별  category target"/>
      <sheetName val="영기 송부용(변환)"/>
      <sheetName val="세금계산서분개本"/>
      <sheetName val="★세금계산서(팀)"/>
      <sheetName val="11절 전후 달성율"/>
      <sheetName val="사업계획(곧_변경_예정)"/>
      <sheetName val="1)_카테고리_Target"/>
      <sheetName val="2)_일별__category_target"/>
      <sheetName val="영기_송부용(변환)"/>
      <sheetName val="11절_전후_달성율"/>
      <sheetName val="사업계획(곧_변경_예정)1"/>
      <sheetName val="1)_카테고리_Target1"/>
      <sheetName val="2)_일별__category_target1"/>
      <sheetName val="영기_송부용(변환)1"/>
      <sheetName val="11절_전후_달성율1"/>
    </sheetNames>
    <sheetDataSet>
      <sheetData sheetId="0">
        <row r="4">
          <cell r="I4" t="str">
            <v>마트유아동</v>
          </cell>
        </row>
        <row r="5">
          <cell r="I5" t="str">
            <v>리빙</v>
          </cell>
        </row>
        <row r="6">
          <cell r="I6" t="str">
            <v>레저</v>
          </cell>
        </row>
        <row r="7">
          <cell r="I7" t="str">
            <v>디지털</v>
          </cell>
        </row>
        <row r="8">
          <cell r="I8" t="str">
            <v>패션</v>
          </cell>
        </row>
        <row r="9">
          <cell r="I9" t="str">
            <v>화장품</v>
          </cell>
        </row>
        <row r="10">
          <cell r="I10" t="str">
            <v>Global추진실</v>
          </cell>
        </row>
        <row r="11">
          <cell r="I11" t="str">
            <v>e쿠폰&amp;선물</v>
          </cell>
        </row>
        <row r="12">
          <cell r="I12" t="str">
            <v>생활플러스</v>
          </cell>
        </row>
        <row r="13">
          <cell r="I13" t="str">
            <v>광고사업</v>
          </cell>
        </row>
        <row r="14">
          <cell r="I14" t="str">
            <v>해당사항없음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I4" t="str">
            <v>직방</v>
          </cell>
        </row>
      </sheetData>
      <sheetData sheetId="21"/>
      <sheetData sheetId="22"/>
      <sheetData sheetId="23"/>
      <sheetData sheetId="24"/>
      <sheetData sheetId="25"/>
      <sheetData sheetId="26"/>
      <sheetData sheetId="27">
        <row r="4">
          <cell r="I4" t="str">
            <v>직방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요성"/>
      <sheetName val="FNS_Assign"/>
      <sheetName val="SAD"/>
      <sheetName val="BS_SAP"/>
      <sheetName val="PL_SAP"/>
      <sheetName val="BS_AR"/>
      <sheetName val="IS_AR"/>
      <sheetName val="CF정산표"/>
      <sheetName val="공시용재무제표"/>
      <sheetName val="자본변동표"/>
      <sheetName val="CF보고서"/>
      <sheetName val="전사 시산표(3단계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ssumption"/>
      <sheetName val="dashboard"/>
      <sheetName val="Carved PL"/>
      <sheetName val="D.Board"/>
      <sheetName val="=&gt;SK양식"/>
      <sheetName val="BS"/>
      <sheetName val="CF"/>
      <sheetName val="PL"/>
      <sheetName val="부문장님"/>
      <sheetName val="NWC"/>
      <sheetName val="▼ DCF '22"/>
      <sheetName val="FS▶"/>
      <sheetName val="전사_BS"/>
      <sheetName val="전사_CF"/>
      <sheetName val="전사기준Proj▶"/>
      <sheetName val="Rev"/>
      <sheetName val="▼ DCF '23"/>
      <sheetName val="▼ DCF '27 10년"/>
      <sheetName val="Cost"/>
      <sheetName val="① 11번가 부문▶"/>
      <sheetName val="전사_PL"/>
      <sheetName val="11번가부문_PL"/>
      <sheetName val="GMV1"/>
      <sheetName val="Rev1"/>
      <sheetName val="Cost1"/>
      <sheetName val="경영계획_Raw"/>
      <sheetName val="Capex"/>
      <sheetName val="② MPF 부문▶"/>
      <sheetName val="Rev2"/>
      <sheetName val="Cost2"/>
      <sheetName val="WACC▶"/>
      <sheetName val="WACC"/>
      <sheetName val="RawData▶"/>
      <sheetName val="Tax Caculate"/>
      <sheetName val="Sales Mapping"/>
      <sheetName val="Cost Mapping"/>
      <sheetName val="Cost 정리"/>
      <sheetName val="pivot_cost"/>
      <sheetName val="11번가부문_BS"/>
      <sheetName val="BS_요약"/>
      <sheetName val="0309 BS15"/>
      <sheetName val="0309 BS16"/>
      <sheetName val="0309 BS17"/>
      <sheetName val="0424 BS17 투자자제출"/>
      <sheetName val="0309 PL15"/>
      <sheetName val="0309 PL16"/>
      <sheetName val="0309 PL17"/>
      <sheetName val="0424 P1 PL"/>
      <sheetName val="Mapping계정"/>
      <sheetName val="Dep Raw"/>
      <sheetName val="인력현황"/>
      <sheetName val="시장자료"/>
      <sheetName val="MAU_raw"/>
      <sheetName val="Industry Info."/>
      <sheetName val="About조정"/>
      <sheetName val="경영계획_정리"/>
      <sheetName val="Carved_PL"/>
      <sheetName val="D_Board"/>
      <sheetName val="▼_DCF_'22"/>
      <sheetName val="▼_DCF_'23"/>
      <sheetName val="▼_DCF_'27_10년"/>
      <sheetName val="①_11번가_부문▶"/>
      <sheetName val="②_MPF_부문▶"/>
      <sheetName val="Tax_Caculate"/>
      <sheetName val="Sales_Mapping"/>
      <sheetName val="Cost_Mapping"/>
      <sheetName val="Cost_정리"/>
      <sheetName val="0309_BS15"/>
      <sheetName val="0309_BS16"/>
      <sheetName val="0309_BS17"/>
      <sheetName val="0424_BS17_투자자제출"/>
      <sheetName val="0309_PL15"/>
      <sheetName val="0309_PL16"/>
      <sheetName val="0309_PL17"/>
      <sheetName val="0424_P1_PL"/>
      <sheetName val="Dep_Raw"/>
      <sheetName val="Industry_Info_"/>
      <sheetName val="Carved_PL1"/>
      <sheetName val="D_Board1"/>
      <sheetName val="▼_DCF_'221"/>
      <sheetName val="▼_DCF_'231"/>
      <sheetName val="▼_DCF_'27_10년1"/>
      <sheetName val="①_11번가_부문▶1"/>
      <sheetName val="②_MPF_부문▶1"/>
      <sheetName val="Tax_Caculate1"/>
      <sheetName val="Sales_Mapping1"/>
      <sheetName val="Cost_Mapping1"/>
      <sheetName val="Cost_정리1"/>
      <sheetName val="0309_BS151"/>
      <sheetName val="0309_BS161"/>
      <sheetName val="0309_BS171"/>
      <sheetName val="0424_BS17_투자자제출1"/>
      <sheetName val="0309_PL151"/>
      <sheetName val="0309_PL161"/>
      <sheetName val="0309_PL171"/>
      <sheetName val="0424_P1_PL1"/>
      <sheetName val="Dep_Raw1"/>
      <sheetName val="Industry_Info_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대카"/>
      <sheetName val="요약_4월"/>
      <sheetName val="담당"/>
      <sheetName val="가공식품"/>
      <sheetName val="신선식품"/>
      <sheetName val="생필품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보증금(전신전화가입권)"/>
      <sheetName val="3-4현"/>
      <sheetName val="3-3현"/>
      <sheetName val="당연"/>
      <sheetName val="현금"/>
      <sheetName val="admin"/>
      <sheetName val="협조전"/>
      <sheetName val="매월결산"/>
      <sheetName val="매월결산 (석탑반영)"/>
      <sheetName val="Sheet1"/>
      <sheetName val="Sheet2"/>
      <sheetName val="매월결산 (감사제시확정)"/>
      <sheetName val="부서직접비"/>
      <sheetName val="부재료재고"/>
      <sheetName val="재공품"/>
      <sheetName val="HOT MELT원재료"/>
      <sheetName val="제품재고"/>
      <sheetName val="공사건별집계표"/>
      <sheetName val="PL"/>
      <sheetName val="MC"/>
      <sheetName val="BS(1)"/>
      <sheetName val="BS (2003)"/>
      <sheetName val="중요성기준"/>
      <sheetName val="BS"/>
      <sheetName val="CF"/>
      <sheetName val="정산표BS(2003)"/>
      <sheetName val="정산표(IS)2003"/>
      <sheetName val="정산표PL(2003)"/>
      <sheetName val="외화평가"/>
      <sheetName val="Other Assets leadersheet"/>
      <sheetName val="Fixed Assets leadersheet"/>
      <sheetName val="Current Liabilities"/>
      <sheetName val="대차대조표"/>
      <sheetName val="손익계산서"/>
      <sheetName val="판관.비용수익"/>
      <sheetName val="3.잉여금처분O"/>
      <sheetName val="4.현금흐름"/>
      <sheetName val="1.대차대조표"/>
      <sheetName val="2.손익계산서"/>
      <sheetName val="합계잔액"/>
      <sheetName val="58.제조원가"/>
      <sheetName val="81.전기대비추세표"/>
      <sheetName val="BS합산"/>
      <sheetName val="대차"/>
      <sheetName val="손익"/>
      <sheetName val="제조원가"/>
      <sheetName val="소제목"/>
      <sheetName val="9월현금등가물"/>
      <sheetName val="12월현금"/>
      <sheetName val="12월당좌예금"/>
      <sheetName val="12월보통예금"/>
      <sheetName val="12월외화예금"/>
      <sheetName val="9월단기금융상품"/>
      <sheetName val="9월유가증권"/>
      <sheetName val="9월외상매출"/>
      <sheetName val="실외상매출"/>
      <sheetName val="9월받을어음"/>
      <sheetName val="12월할인어음"/>
      <sheetName val="9월부도어음"/>
      <sheetName val="12월대손충당금"/>
      <sheetName val="9월미수금"/>
      <sheetName val="9월미수수익"/>
      <sheetName val="9월선급금"/>
      <sheetName val="6월가지급금"/>
      <sheetName val="9월선급비용"/>
      <sheetName val="9월선급법인세"/>
      <sheetName val="12월재고자산"/>
      <sheetName val="제품수불"/>
      <sheetName val="원재료수불"/>
      <sheetName val="9월미착원재료"/>
      <sheetName val="9월투자유가증권"/>
      <sheetName val="9월장기금융상품"/>
      <sheetName val="9월장기대여금"/>
      <sheetName val="9월임차보증금"/>
      <sheetName val="6월이연법인세차"/>
      <sheetName val="12월단기대여금"/>
      <sheetName val="01기타의투자자산"/>
      <sheetName val="6월유형자산"/>
      <sheetName val="9월건물(정액)"/>
      <sheetName val="9월구축물(정액)"/>
      <sheetName val="9월기계장치(정율)"/>
      <sheetName val="9월차량운반구(정율)"/>
      <sheetName val="3월시설장치"/>
      <sheetName val="9월공구와기구(정율)"/>
      <sheetName val="9월집기비품(정율)"/>
      <sheetName val="9월창업비"/>
      <sheetName val="당좌차월09"/>
      <sheetName val="9월개발비"/>
      <sheetName val="9월특허권"/>
      <sheetName val="6월매입채무"/>
      <sheetName val="9월외상매입"/>
      <sheetName val="9월지급어음"/>
      <sheetName val="9월단기차입금명세서"/>
      <sheetName val="9월당좌차월명세서"/>
      <sheetName val="9월일반대출금명세서"/>
      <sheetName val="9월구매자금차입금명세서"/>
      <sheetName val="9월단기차입금"/>
      <sheetName val="9월미지급금"/>
      <sheetName val="6월선수금"/>
      <sheetName val="9월예수금"/>
      <sheetName val="9월미지급비용"/>
      <sheetName val="12월가수금"/>
      <sheetName val="2000미지급법인세"/>
      <sheetName val="12월미지급배당금"/>
      <sheetName val="9월유동성장기부채"/>
      <sheetName val="9월전환사채"/>
      <sheetName val="9월장기미지급이자"/>
      <sheetName val="9월장기차입금"/>
      <sheetName val="9월퇴직충당"/>
      <sheetName val="9월국민연금전환금"/>
      <sheetName val="미지급부가세09"/>
      <sheetName val="6월자본금명세"/>
      <sheetName val="6월주식발행초과금"/>
      <sheetName val="6월기타자본잉여금 "/>
      <sheetName val="6월이익잉여금 "/>
      <sheetName val="6월자본조정"/>
      <sheetName val="12월매출액명세서"/>
      <sheetName val="판관비명세"/>
      <sheetName val="12월영업외수익명세"/>
      <sheetName val="영업외비용명세"/>
      <sheetName val="차입금상환일정표"/>
      <sheetName val="재무제표"/>
      <sheetName val="XXXXXX"/>
      <sheetName val="발견사항"/>
      <sheetName val="발견사항 (2)"/>
      <sheetName val="FINDING"/>
      <sheetName val="WBS"/>
      <sheetName val="WPL "/>
      <sheetName val="이익잉여금"/>
      <sheetName val="매출액명세서"/>
      <sheetName val="제조원가명세서 "/>
      <sheetName val="금융부채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공사원가"/>
      <sheetName val="잉여금"/>
      <sheetName val="합계잔액(1)"/>
      <sheetName val="합계잔액 (2)"/>
      <sheetName val="잉여금처분"/>
      <sheetName val="PL (3)"/>
      <sheetName val="MC (3)"/>
      <sheetName val="BS1"/>
      <sheetName val="BS2"/>
      <sheetName val="WTB"/>
      <sheetName val="F-4"/>
      <sheetName val="F-5"/>
      <sheetName val="2262"/>
      <sheetName val="2262-10"/>
      <sheetName val="WTB-BS"/>
      <sheetName val="WTB-IS"/>
      <sheetName val="품의서"/>
      <sheetName val="기안"/>
      <sheetName val="2차-PROTO-(1)"/>
      <sheetName val="제조원가명세서"/>
      <sheetName val="Sheet3"/>
      <sheetName val="Macro3"/>
      <sheetName val="주주명부&lt;끝&gt;"/>
      <sheetName val="#REF"/>
      <sheetName val="CAUDIT"/>
      <sheetName val="MASIMS"/>
      <sheetName val="pus"/>
      <sheetName val="고정비"/>
      <sheetName val="control sheet"/>
      <sheetName val="E총"/>
      <sheetName val="채권(하반기)"/>
      <sheetName val="과"/>
      <sheetName val="공통가설"/>
      <sheetName val="미착기계"/>
      <sheetName val="부가세신고자료"/>
      <sheetName val="개황"/>
      <sheetName val="긴축실적 (2분기)"/>
      <sheetName val="외화계약"/>
      <sheetName val="건설중인자산(기타)"/>
      <sheetName val="TB"/>
      <sheetName val="TEMP1"/>
      <sheetName val="업무분장 "/>
      <sheetName val="이자율"/>
      <sheetName val="표건"/>
      <sheetName val="YM98"/>
      <sheetName val="수정시산표"/>
      <sheetName val="1.BS"/>
      <sheetName val="2.PL"/>
      <sheetName val="3.제조"/>
      <sheetName val="4.이익"/>
      <sheetName val="비품"/>
      <sheetName val="24.보증금(전신전화가입권)"/>
      <sheetName val="AGING"/>
      <sheetName val="인력(정규직)"/>
      <sheetName val="페이지"/>
      <sheetName val="현금예금"/>
      <sheetName val="완성차 미수금"/>
      <sheetName val="회사정보"/>
      <sheetName val="Customer List"/>
      <sheetName val="Supply List"/>
      <sheetName val="전체"/>
      <sheetName val="DATASHT2"/>
      <sheetName val="WELDING"/>
      <sheetName val="제조"/>
      <sheetName val="laroux"/>
      <sheetName val="1.외주공사"/>
      <sheetName val="LEAD-WBS"/>
      <sheetName val="경비공통"/>
      <sheetName val="Lead"/>
      <sheetName val="외상매출금"/>
      <sheetName val="배서어음명세서"/>
      <sheetName val="지분법(AK) (2)"/>
      <sheetName val="한일자야(감액손실) (2)"/>
      <sheetName val="93상각비"/>
      <sheetName val="주관사업"/>
      <sheetName val="MacroA"/>
      <sheetName val="정의"/>
      <sheetName val="0096판보"/>
      <sheetName val="지역별약정(당일)"/>
      <sheetName val="고정자산-회사제시"/>
      <sheetName val="수입"/>
      <sheetName val="품의"/>
      <sheetName val="S&amp;D (2)"/>
      <sheetName val="합손"/>
      <sheetName val="외화금융(97-03)"/>
      <sheetName val="9609Aß"/>
      <sheetName val="HSA"/>
      <sheetName val="rate"/>
      <sheetName val="region"/>
      <sheetName val="BM_NEW2"/>
      <sheetName val="Financials"/>
      <sheetName val="이자수익 명세"/>
      <sheetName val="재고AR"/>
      <sheetName val="취득"/>
      <sheetName val="설정"/>
      <sheetName val="사내수급"/>
      <sheetName val="첨부1"/>
      <sheetName val="명단"/>
      <sheetName val="분석(품목)"/>
      <sheetName val="FACTOR"/>
      <sheetName val="MAT"/>
      <sheetName val="최종조정"/>
      <sheetName val="00~09 세대수(Actual)"/>
      <sheetName val="손익계산서(2월누계)"/>
      <sheetName val="손익계산서(2월)"/>
      <sheetName val="매출원가명세서(2월누계)"/>
      <sheetName val="매출원가명세서(2월)"/>
      <sheetName val="손익계산서(1월)"/>
      <sheetName val="매출원가명세서(1월)"/>
      <sheetName val="INFO"/>
      <sheetName val="BS99"/>
      <sheetName val="국산화"/>
      <sheetName val="Res"/>
      <sheetName val="Bal"/>
      <sheetName val="서울재고"/>
      <sheetName val="INMD1198"/>
      <sheetName val="HERO01"/>
      <sheetName val="정산표"/>
      <sheetName val="ED DS"/>
      <sheetName val="ED DT"/>
      <sheetName val="받을어음"/>
      <sheetName val="RE9604"/>
      <sheetName val="최종중간기간성과"/>
      <sheetName val="Korea"/>
      <sheetName val="G4"/>
      <sheetName val="인쇄BS"/>
      <sheetName val=" 견적서"/>
      <sheetName val="F1,2"/>
      <sheetName val="PUC명"/>
      <sheetName val="Assign"/>
      <sheetName val="A (3)"/>
      <sheetName val="Active"/>
      <sheetName val="knoc_et"/>
      <sheetName val="현재"/>
      <sheetName val="첨부5. 01~06 Sales Volume(Actual)"/>
      <sheetName val="2006 Budget 대비"/>
      <sheetName val="BRAKE"/>
      <sheetName val="지분법평가"/>
      <sheetName val="backdata"/>
      <sheetName val="PL0430연금통합제시"/>
      <sheetName val="BS0430연금통합제시"/>
      <sheetName val="KUNGDEVI"/>
      <sheetName val="Variables"/>
      <sheetName val="A-100전제"/>
      <sheetName val="외주수리비"/>
      <sheetName val="96갑지"/>
      <sheetName val="01"/>
      <sheetName val="Sheet1 (2)"/>
      <sheetName val="10월 급여"/>
      <sheetName val="8100"/>
      <sheetName val="09.1분기실적"/>
      <sheetName val="만기"/>
      <sheetName val="감사일어"/>
      <sheetName val="지상1층상가면적표"/>
      <sheetName val="지상2층상가면적표"/>
      <sheetName val="층별용도별면적표"/>
      <sheetName val="환율표(12월)"/>
      <sheetName val="단가"/>
      <sheetName val="95TOTREV"/>
      <sheetName val="118.세금과공과"/>
      <sheetName val="당좌차월"/>
      <sheetName val="용도별수요격차"/>
      <sheetName val="실행계획"/>
      <sheetName val="인건비예산(정규직)"/>
      <sheetName val="인건비예산(용역)"/>
      <sheetName val="거래처 상담영업 화면(안)(2015.10.16)"/>
      <sheetName val="을-ATYPE"/>
      <sheetName val="JSP01"/>
      <sheetName val="공통"/>
      <sheetName val="7 (2)"/>
      <sheetName val="원본"/>
      <sheetName val="Krw"/>
      <sheetName val="공표손익"/>
      <sheetName val="aola"/>
      <sheetName val="aola_2"/>
      <sheetName val="aola_3"/>
      <sheetName val="aola_4"/>
      <sheetName val="aola_5"/>
      <sheetName val="aola_6"/>
      <sheetName val="aola_7"/>
      <sheetName val="aola_8"/>
      <sheetName val="aola_9"/>
      <sheetName val="aola_10"/>
      <sheetName val="aola_11"/>
      <sheetName val="aola_12"/>
      <sheetName val="aola_13"/>
      <sheetName val="aola_14"/>
      <sheetName val="aola_15"/>
      <sheetName val="aola_16"/>
      <sheetName val="aola_17"/>
      <sheetName val="aola_18"/>
      <sheetName val="aola_19"/>
      <sheetName val="aola_20"/>
      <sheetName val="aola_21"/>
      <sheetName val="aola_22"/>
      <sheetName val="목차"/>
      <sheetName val="목차 (2)"/>
      <sheetName val="목차(1)"/>
      <sheetName val="1-1"/>
      <sheetName val="1-2"/>
      <sheetName val="1-3"/>
      <sheetName val="1-4"/>
      <sheetName val="1-5"/>
      <sheetName val="1-6"/>
      <sheetName val="1-7"/>
      <sheetName val="1-8"/>
      <sheetName val="1-9"/>
      <sheetName val="1-10"/>
      <sheetName val="1-11"/>
      <sheetName val="영업.일1"/>
      <sheetName val="Assumptions"/>
      <sheetName val="9-1차이내역"/>
      <sheetName val="일반관리비"/>
      <sheetName val="영업.일"/>
      <sheetName val="선급미지급비용"/>
      <sheetName val="sh1"/>
      <sheetName val="sh2"/>
      <sheetName val="sh3"/>
      <sheetName val="물량투입계획"/>
      <sheetName val="상품원가피벗"/>
      <sheetName val="①매출"/>
      <sheetName val="내외국인총괄"/>
      <sheetName val="년도별"/>
      <sheetName val="과정별"/>
      <sheetName val="sm"/>
      <sheetName val="판매2팀"/>
      <sheetName val="항목등록"/>
      <sheetName val="계정code"/>
      <sheetName val="수입원가(원료)"/>
      <sheetName val="수입원가(첨가제)"/>
      <sheetName val="받check"/>
      <sheetName val="ins"/>
      <sheetName val="Property"/>
      <sheetName val="공수견적"/>
      <sheetName val="01_성적표"/>
      <sheetName val="DSL"/>
      <sheetName val="현금흐름표"/>
      <sheetName val="B"/>
      <sheetName val="특정현금과예금"/>
      <sheetName val="보정전BS"/>
      <sheetName val="보정전PL"/>
      <sheetName val="전산각주"/>
      <sheetName val="각주"/>
      <sheetName val="수정"/>
      <sheetName val="보정후BS"/>
      <sheetName val="Net PL"/>
      <sheetName val="정산samfile"/>
      <sheetName val="종수"/>
      <sheetName val="수기평가자료_해외분"/>
      <sheetName val="수기평가자료"/>
      <sheetName val="수기보정자료"/>
      <sheetName val="보정samfile"/>
      <sheetName val="보정전BS(세분류)"/>
      <sheetName val="보정전BS(세분류)-본지점수정전"/>
      <sheetName val="보정전BS(소분류)"/>
      <sheetName val="보정전PL(세분류)"/>
      <sheetName val="보정전PL(소분류)"/>
      <sheetName val="보정후BS(세분류)"/>
      <sheetName val="보정후BS(소분류)"/>
      <sheetName val="Net PL(세분류)"/>
      <sheetName val="Net PL(소분류)"/>
      <sheetName val=""/>
      <sheetName val="본봉표"/>
      <sheetName val="직원신상"/>
      <sheetName val="년"/>
      <sheetName val="K55BOM"/>
      <sheetName val="BS정산표"/>
      <sheetName val="99사업소득정산"/>
      <sheetName val="dartBS"/>
      <sheetName val="B4.1"/>
      <sheetName val="dartIS"/>
      <sheetName val="B4.2"/>
      <sheetName val="PL (2)"/>
      <sheetName val="합계잔액시산표"/>
      <sheetName val="재무상태표"/>
      <sheetName val="이익잉여금처분계산서"/>
      <sheetName val="sisan"/>
      <sheetName val="00~09_세대수(Actual)"/>
      <sheetName val="긴축실적_(2분기)"/>
      <sheetName val="첨부5__01~06_Sales_Volume(Actual)"/>
      <sheetName val="2006_Budget_대비"/>
      <sheetName val="매월결산_(석탑반영)"/>
      <sheetName val="매월결산_(감사제시확정)"/>
      <sheetName val="HOT_MELT원재료"/>
      <sheetName val="BS_(2003)"/>
      <sheetName val="Other_Assets_leadersheet"/>
      <sheetName val="Fixed_Assets_leadersheet"/>
      <sheetName val="Current_Liabilities"/>
      <sheetName val="판관_비용수익"/>
      <sheetName val="3_잉여금처분O"/>
      <sheetName val="4_현금흐름"/>
      <sheetName val="1_대차대조표"/>
      <sheetName val="2_손익계산서"/>
      <sheetName val="58_제조원가"/>
      <sheetName val="81_전기대비추세표"/>
      <sheetName val="6월기타자본잉여금_"/>
      <sheetName val="6월이익잉여금_"/>
      <sheetName val="발견사항_(2)"/>
      <sheetName val="WPL_"/>
      <sheetName val="제조원가명세서_"/>
      <sheetName val="Sheet1_(2)"/>
      <sheetName val="10월_급여"/>
      <sheetName val="기초코드"/>
      <sheetName val="수도"/>
      <sheetName val="수도종합"/>
      <sheetName val="목차_(2)"/>
      <sheetName val="Training"/>
      <sheetName val="Facility Information"/>
      <sheetName val="General"/>
      <sheetName val="Instructions"/>
      <sheetName val="People"/>
      <sheetName val="Quality"/>
      <sheetName val="Risk"/>
      <sheetName val="Tool"/>
      <sheetName val="출퇴근"/>
      <sheetName val="업무분장"/>
      <sheetName val="영업_일1"/>
      <sheetName val="영업_일"/>
      <sheetName val="목차_(2)1"/>
      <sheetName val="영업_일11"/>
      <sheetName val="영업_일2"/>
      <sheetName val="매월결산_(석탑반영)1"/>
      <sheetName val="매월결산_(감사제시확정)1"/>
      <sheetName val="금액내역서"/>
      <sheetName val="장기차입금"/>
      <sheetName val="고자현황"/>
      <sheetName val="은행계정"/>
      <sheetName val="환율"/>
      <sheetName val="XREF"/>
      <sheetName val="임차보증금현황04.6.30"/>
      <sheetName val="sap`04.7.14"/>
      <sheetName val="TaxCalc"/>
      <sheetName val="01_tool"/>
      <sheetName val="국외감가상각내역0103"/>
      <sheetName val="진행률기표"/>
      <sheetName val="공정가치"/>
      <sheetName val="0930PLENG"/>
      <sheetName val="감독1130"/>
      <sheetName val="0001new"/>
      <sheetName val="내역서"/>
      <sheetName val="Index"/>
      <sheetName val="LCGRAPH"/>
      <sheetName val="충당금"/>
      <sheetName val="CoA map"/>
      <sheetName val="MACRO2"/>
      <sheetName val="27M&amp;I - Input"/>
      <sheetName val="YOEMAGUM"/>
      <sheetName val="약속"/>
      <sheetName val="건설가"/>
      <sheetName val="Æo°¡±aAØ"/>
      <sheetName val="Inv Trend "/>
      <sheetName val="Segments"/>
      <sheetName val="Macro1"/>
      <sheetName val="CASE ASM"/>
      <sheetName val="관계주식"/>
      <sheetName val="DATA"/>
      <sheetName val="VXXXXXX"/>
      <sheetName val="비용flux test"/>
      <sheetName val="SALES4"/>
      <sheetName val="Test"/>
      <sheetName val="Bs. de Uso 2002"/>
      <sheetName val="prov locales"/>
      <sheetName val="당좌예금"/>
      <sheetName val="부재료입고집계"/>
      <sheetName val="조건"/>
      <sheetName val="f_BS"/>
      <sheetName val="MSVT"/>
      <sheetName val="예수금"/>
      <sheetName val="96월별PL"/>
      <sheetName val="부문손익"/>
      <sheetName val="실행철강하도"/>
      <sheetName val="M1master"/>
      <sheetName val="수정분개"/>
      <sheetName val="COBS"/>
      <sheetName val="절대지우지말것"/>
      <sheetName val="은행"/>
      <sheetName val="99구축"/>
      <sheetName val="TABLE"/>
      <sheetName val="반기_유가증권"/>
      <sheetName val="00'미수"/>
      <sheetName val="Update"/>
      <sheetName val="P&amp;L"/>
      <sheetName val="10월판관"/>
      <sheetName val="감액여부"/>
      <sheetName val="유가증권"/>
      <sheetName val="出口合同"/>
      <sheetName val="A.현금"/>
      <sheetName val="T6-6(7)"/>
      <sheetName val="T6-6(6)"/>
      <sheetName val="AT"/>
      <sheetName val="B777"/>
      <sheetName val="신공항"/>
      <sheetName val="정비재료비"/>
      <sheetName val="지상조업료"/>
      <sheetName val="JJ"/>
      <sheetName val="잡유비"/>
      <sheetName val="MA"/>
      <sheetName val="계류장사용료"/>
      <sheetName val="ME"/>
      <sheetName val="MF"/>
      <sheetName val="MI"/>
      <sheetName val="MT"/>
      <sheetName val="QA"/>
      <sheetName val="대비"/>
      <sheetName val="감가상각"/>
      <sheetName val="FAB별"/>
      <sheetName val="점유면적"/>
      <sheetName val="예산계획"/>
      <sheetName val="대외공문"/>
      <sheetName val="환산"/>
      <sheetName val="지보1_98"/>
      <sheetName val="재료비"/>
      <sheetName val="__"/>
      <sheetName val="PG사업 탄내배선 소요자재명세서"/>
      <sheetName val="MSC_PBA"/>
      <sheetName val="Sheet5(실지급)"/>
      <sheetName val="20v956TB82 추가 국산품목록"/>
      <sheetName val="비목계산"/>
      <sheetName val="재료비(하모닉필터)"/>
      <sheetName val="AAVR-IL"/>
      <sheetName val="MatchCode"/>
      <sheetName val="QDaccdil"/>
      <sheetName val="통계자료"/>
      <sheetName val="소요예산 집계표"/>
      <sheetName val="CALENDAR"/>
      <sheetName val="97손익계획"/>
      <sheetName val="MACRO1.XLM"/>
      <sheetName val="노동부"/>
      <sheetName val="항목(1)"/>
      <sheetName val=" PLENG"/>
      <sheetName val="°øÁ¤°¡Ä¡"/>
      <sheetName val="Company Info"/>
      <sheetName val="매출원가분석"/>
      <sheetName val="5_2"/>
      <sheetName val="RTVDATA"/>
      <sheetName val="K1CSP-00"/>
      <sheetName val="Macro4"/>
      <sheetName val="공사비지급"/>
      <sheetName val="임율총괄"/>
      <sheetName val="업무담당"/>
      <sheetName val="G.R300경비"/>
      <sheetName val="노무산출서"/>
      <sheetName val="소요자재"/>
      <sheetName val="2.대외공문"/>
      <sheetName val="HB"/>
      <sheetName val="J直材4"/>
      <sheetName val="수량산출"/>
      <sheetName val="일위"/>
      <sheetName val="체계옵션"/>
      <sheetName val="업무기준"/>
      <sheetName val="프로젝트목록"/>
      <sheetName val="유기공정"/>
      <sheetName val="매출예산96"/>
      <sheetName val="CC"/>
      <sheetName val="C"/>
      <sheetName val="A"/>
      <sheetName val="1-12월"/>
      <sheetName val="대구"/>
      <sheetName val="용연"/>
      <sheetName val="울산"/>
      <sheetName val="구미"/>
      <sheetName val="광주"/>
      <sheetName val="언양"/>
      <sheetName val="진천"/>
      <sheetName val="중연"/>
      <sheetName val="적용환율"/>
      <sheetName val="인건비"/>
      <sheetName val="산자사 운전용품"/>
      <sheetName val="Base"/>
      <sheetName val="TNC(1안)"/>
      <sheetName val="일급제인원실적"/>
      <sheetName val="월급제인원실적"/>
      <sheetName val="PRICAT99"/>
      <sheetName val="P"/>
      <sheetName val="N"/>
      <sheetName val="BW수급"/>
      <sheetName val="예산내역서"/>
      <sheetName val="RawChip Data"/>
      <sheetName val="생산량"/>
      <sheetName val="CHAB"/>
      <sheetName val="Raw"/>
      <sheetName val="Volume 2DH0812 Raw"/>
      <sheetName val="Macro"/>
      <sheetName val="고합"/>
      <sheetName val="산자강선PU(배부후)"/>
      <sheetName val="RE8실적"/>
      <sheetName val="판가"/>
      <sheetName val="▶제조"/>
      <sheetName val="99계획대비실적"/>
      <sheetName val="일위대가목차"/>
      <sheetName val="Sheet4"/>
      <sheetName val="E-D구분실적"/>
      <sheetName val="버튼"/>
      <sheetName val="연돌일위집계"/>
      <sheetName val="Sample progress"/>
      <sheetName val="표지 (3)"/>
      <sheetName val="7.5 재질별 수율"/>
      <sheetName val="공구기구"/>
      <sheetName val="Control"/>
      <sheetName val="현장별미수"/>
      <sheetName val="Input"/>
      <sheetName val="이자수익1"/>
      <sheetName val="기초자료(20010831)"/>
      <sheetName val="전행순위"/>
      <sheetName val="Ⅰ-1"/>
      <sheetName val="주요비율-낙관"/>
      <sheetName val="별제권_정리담보권1"/>
      <sheetName val="PL98"/>
      <sheetName val="Scenario"/>
      <sheetName val="Borrower"/>
      <sheetName val="STC3"/>
      <sheetName val="본부예산"/>
      <sheetName val="Ⅱ1-0타"/>
      <sheetName val="세무서코드"/>
      <sheetName val="OtherKPI"/>
      <sheetName val="09_1분기실적"/>
      <sheetName val="118_세금과공과"/>
      <sheetName val="손익합산"/>
      <sheetName val="기계경비(시간당)"/>
      <sheetName val="램머"/>
      <sheetName val="보조부문비배부"/>
      <sheetName val="유효성검사"/>
      <sheetName val="업무분장_"/>
      <sheetName val="Template"/>
      <sheetName val="6월추가불출"/>
      <sheetName val="LTEURPSY"/>
      <sheetName val="199-0150"/>
      <sheetName val="지급보증금74"/>
      <sheetName val="LTFX"/>
      <sheetName val="97년추정손익계산서"/>
      <sheetName val="범례"/>
      <sheetName val="Usd"/>
      <sheetName val="수불부"/>
      <sheetName val="국내진행95년이전"/>
      <sheetName val="경영비율 "/>
      <sheetName val="관세"/>
      <sheetName val="8월현금흐름표"/>
      <sheetName val="2001급여"/>
      <sheetName val="합천내역"/>
      <sheetName val="7_(2)"/>
      <sheetName val="완성차_미수금"/>
      <sheetName val="Net_PL"/>
      <sheetName val="Net_PL(세분류)"/>
      <sheetName val="Net_PL(소분류)"/>
      <sheetName val="개시전표"/>
      <sheetName val="공사집계"/>
      <sheetName val="대차대조표(수정)"/>
      <sheetName val="비교대차"/>
      <sheetName val="손익계산서(수정)"/>
      <sheetName val="비교손익"/>
      <sheetName val="시산표1차"/>
      <sheetName val="시산표2차 "/>
      <sheetName val="일계표"/>
      <sheetName val="비교대차  (1)"/>
      <sheetName val="손익결산  (1)"/>
      <sheetName val="비교대차  (2)"/>
      <sheetName val="손익결산  (2)"/>
      <sheetName val="시산결산 (2)"/>
      <sheetName val="결손금처분"/>
      <sheetName val="세무조정(간략)"/>
      <sheetName val="경제성분석"/>
      <sheetName val="TCA"/>
      <sheetName val="Calcs for Sensitivy"/>
      <sheetName val="DCF Inputs"/>
      <sheetName val="부채계정"/>
      <sheetName val="현장실사결과요약"/>
      <sheetName val="TEMP"/>
      <sheetName val="JA"/>
      <sheetName val="제조98"/>
      <sheetName val="계정명세"/>
      <sheetName val="단기대여금"/>
      <sheetName val="보증금"/>
      <sheetName val="비교"/>
      <sheetName val="월별재고예상(감량전)"/>
      <sheetName val="A-LINE"/>
      <sheetName val="F-1,2"/>
      <sheetName val="Balance sheet"/>
      <sheetName val="가수금대체"/>
      <sheetName val="일위대가(여기까지)"/>
      <sheetName val="A_현금"/>
      <sheetName val="제조97-1"/>
      <sheetName val="TOTAL"/>
      <sheetName val="23-3"/>
      <sheetName val="Balance Sheet(AR)"/>
      <sheetName val="Income Statement(AR)"/>
      <sheetName val="mm10"/>
      <sheetName val="입장객세부추정,계획안"/>
      <sheetName val="퇴직급여충당금"/>
      <sheetName val="용역수입원가"/>
      <sheetName val="경상개발비"/>
      <sheetName val="잉여금명세서"/>
      <sheetName val="손익계산서(제출)"/>
      <sheetName val="손익계산서 (2)"/>
      <sheetName val="손익계산서(세부)"/>
      <sheetName val="제조경비"/>
      <sheetName val="bal sheet"/>
      <sheetName val="cfg"/>
      <sheetName val="소정근로일수"/>
      <sheetName val="자본"/>
      <sheetName val="Merid Sum"/>
      <sheetName val="_9년자재매각"/>
      <sheetName val="원재료"/>
      <sheetName val="SALE"/>
      <sheetName val="FRDS9805"/>
      <sheetName val="comm"/>
      <sheetName val="공정별"/>
      <sheetName val="3월"/>
      <sheetName val="H. 1 투자자산LS"/>
      <sheetName val="급여조견표"/>
      <sheetName val="우아한청년들 - 전대리스관련 리스 템플릿_org"/>
      <sheetName val="사업개황1"/>
      <sheetName val="결손금처리(안)"/>
      <sheetName val="4.경비 5.영업외수지"/>
      <sheetName val="Inv. LS"/>
      <sheetName val="9703"/>
      <sheetName val="시실누(모) "/>
      <sheetName val="현우실적"/>
      <sheetName val="일반"/>
      <sheetName val="F12"/>
      <sheetName val="F3"/>
      <sheetName val="F6"/>
      <sheetName val="BPR"/>
      <sheetName val="경영지표1"/>
      <sheetName val="CFS-2기"/>
      <sheetName val="이익잉여금계산서"/>
      <sheetName val="합잔"/>
      <sheetName val="BS증감"/>
      <sheetName val="PL증감"/>
      <sheetName val="제조원가증감"/>
      <sheetName val="인화권"/>
      <sheetName val="Tickmarks"/>
      <sheetName val="FITTING"/>
      <sheetName val="REF"/>
      <sheetName val="LeadSchedule"/>
      <sheetName val="balance 전"/>
      <sheetName val="GB-IC Villingen GG"/>
      <sheetName val="입.퇴사 현황"/>
      <sheetName val="1. PS_bond"/>
      <sheetName val="대차대조표(3분기)"/>
      <sheetName val="손익계산서(3분기)"/>
      <sheetName val="대차대조표(반기)"/>
      <sheetName val="손익계산서(반기)"/>
      <sheetName val="득점현황"/>
      <sheetName val="공문"/>
      <sheetName val="투자-국내2"/>
      <sheetName val="항목별"/>
      <sheetName val="간이연락"/>
      <sheetName val="Form"/>
      <sheetName val="정부지원금일괄"/>
      <sheetName val="대손충당금"/>
      <sheetName val="2.5T흐름"/>
      <sheetName val="다목적갑"/>
      <sheetName val="해외세목"/>
      <sheetName val="간접재료(갑)"/>
      <sheetName val="감가상각(집)"/>
      <sheetName val="관세(집)"/>
      <sheetName val="설물(갑)"/>
      <sheetName val="수입재료(갑)"/>
      <sheetName val="외주가공(갑)"/>
      <sheetName val="포장재료(갑)"/>
      <sheetName val="주재료비"/>
      <sheetName val="선로분"/>
      <sheetName val="C3"/>
      <sheetName val="합계잔액_(2)"/>
      <sheetName val="PL_(3)"/>
      <sheetName val="MC_(3)"/>
      <sheetName val="control_sheet"/>
      <sheetName val="1_BS"/>
      <sheetName val="2_PL"/>
      <sheetName val="3_제조"/>
      <sheetName val="4_이익"/>
      <sheetName val="24_보증금(전신전화가입권)"/>
      <sheetName val="Customer_List"/>
      <sheetName val="Supply_List"/>
      <sheetName val="1_외주공사"/>
    </sheetNames>
    <sheetDataSet>
      <sheetData sheetId="0"/>
      <sheetData sheetId="1">
        <row r="54">
          <cell r="I54">
            <v>1732850000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8">
          <cell r="B68" t="str">
            <v xml:space="preserve"> Ⅶ. 營 　 業    外 　 費　  用</v>
          </cell>
        </row>
      </sheetData>
      <sheetData sheetId="10">
        <row r="54">
          <cell r="I54">
            <v>1732850000</v>
          </cell>
        </row>
      </sheetData>
      <sheetData sheetId="11">
        <row r="68">
          <cell r="B68" t="str">
            <v xml:space="preserve"> Ⅶ. 營 　 業    外 　 費　  用</v>
          </cell>
        </row>
      </sheetData>
      <sheetData sheetId="12"/>
      <sheetData sheetId="13">
        <row r="68">
          <cell r="B68" t="str">
            <v xml:space="preserve"> Ⅶ. 營 　 業    外 　 費　  用</v>
          </cell>
        </row>
      </sheetData>
      <sheetData sheetId="14"/>
      <sheetData sheetId="15">
        <row r="68">
          <cell r="B68" t="str">
            <v xml:space="preserve"> Ⅶ. 營 　 業    外 　 費　  用</v>
          </cell>
        </row>
      </sheetData>
      <sheetData sheetId="16">
        <row r="68">
          <cell r="B68" t="str">
            <v xml:space="preserve"> Ⅶ. 營 　 業    外 　 費　  用</v>
          </cell>
        </row>
      </sheetData>
      <sheetData sheetId="17"/>
      <sheetData sheetId="18"/>
      <sheetData sheetId="19">
        <row r="68">
          <cell r="B68" t="str">
            <v xml:space="preserve"> Ⅶ. 營 　 業    外 　 費　  用</v>
          </cell>
        </row>
      </sheetData>
      <sheetData sheetId="20">
        <row r="68">
          <cell r="B68" t="str">
            <v xml:space="preserve"> Ⅶ. 營 　 業    外 　 費　  用</v>
          </cell>
        </row>
      </sheetData>
      <sheetData sheetId="21"/>
      <sheetData sheetId="22">
        <row r="68">
          <cell r="B68" t="str">
            <v xml:space="preserve"> Ⅶ. 營 　 業    外 　 費　  用</v>
          </cell>
        </row>
      </sheetData>
      <sheetData sheetId="23">
        <row r="68">
          <cell r="B68" t="str">
            <v xml:space="preserve"> Ⅶ. 營 　 業    外 　 費　  用</v>
          </cell>
        </row>
      </sheetData>
      <sheetData sheetId="24">
        <row r="68">
          <cell r="B68" t="str">
            <v xml:space="preserve"> Ⅶ. 營 　 業    外 　 費　  用</v>
          </cell>
        </row>
      </sheetData>
      <sheetData sheetId="25" refreshError="1"/>
      <sheetData sheetId="26">
        <row r="68">
          <cell r="B68" t="str">
            <v xml:space="preserve"> Ⅶ. 營 　 業    外 　 費　  用</v>
          </cell>
        </row>
      </sheetData>
      <sheetData sheetId="27"/>
      <sheetData sheetId="28"/>
      <sheetData sheetId="29"/>
      <sheetData sheetId="30"/>
      <sheetData sheetId="31"/>
      <sheetData sheetId="32">
        <row r="68">
          <cell r="B68" t="str">
            <v xml:space="preserve"> Ⅶ. 營 　 業    外 　 費　  用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>
        <row r="68">
          <cell r="B68" t="str">
            <v xml:space="preserve"> Ⅶ. 營 　 業    外 　 費　  用</v>
          </cell>
        </row>
      </sheetData>
      <sheetData sheetId="46"/>
      <sheetData sheetId="47"/>
      <sheetData sheetId="48"/>
      <sheetData sheetId="49"/>
      <sheetData sheetId="50">
        <row r="68">
          <cell r="B68" t="str">
            <v xml:space="preserve"> Ⅶ. 營 　 業    外 　 費　  用</v>
          </cell>
        </row>
      </sheetData>
      <sheetData sheetId="51">
        <row r="68">
          <cell r="B68" t="str">
            <v xml:space="preserve"> Ⅶ. 營 　 業    外 　 費　  用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68">
          <cell r="B68" t="str">
            <v xml:space="preserve"> Ⅶ. 營 　 業    外 　 費　  用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68">
          <cell r="B68" t="str">
            <v xml:space="preserve"> Ⅶ. 營 　 業    外 　 費　  用</v>
          </cell>
        </row>
      </sheetData>
      <sheetData sheetId="81"/>
      <sheetData sheetId="82"/>
      <sheetData sheetId="83"/>
      <sheetData sheetId="84"/>
      <sheetData sheetId="85">
        <row r="68">
          <cell r="B68" t="str">
            <v xml:space="preserve"> Ⅶ. 營 　 業    外 　 費　  用</v>
          </cell>
        </row>
      </sheetData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/>
      <sheetData sheetId="685"/>
      <sheetData sheetId="686" refreshError="1"/>
      <sheetData sheetId="687" refreshError="1"/>
      <sheetData sheetId="688"/>
      <sheetData sheetId="689"/>
      <sheetData sheetId="690">
        <row r="7">
          <cell r="D7">
            <v>7016268941</v>
          </cell>
        </row>
      </sheetData>
      <sheetData sheetId="691"/>
      <sheetData sheetId="692" refreshError="1"/>
      <sheetData sheetId="693" refreshError="1"/>
      <sheetData sheetId="694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hitachi"/>
      <sheetName val="3ND 64M"/>
      <sheetName val="제품별"/>
      <sheetName val="국영"/>
      <sheetName val="asy_o"/>
      <sheetName val="95TOTREV"/>
      <sheetName val="FAB"/>
      <sheetName val="시실누(모) "/>
      <sheetName val="중장SR"/>
      <sheetName val="공용정보"/>
      <sheetName val="Low YLD Reject"/>
      <sheetName val="국산화"/>
      <sheetName val="FOB발"/>
      <sheetName val="ALL"/>
      <sheetName val="서류검사"/>
      <sheetName val="SSMITM"/>
      <sheetName val="#REF"/>
      <sheetName val="예적금"/>
      <sheetName val="BAY실적"/>
      <sheetName val="data_MM"/>
      <sheetName val="지수"/>
      <sheetName val="960318-1"/>
      <sheetName val="fab_o"/>
      <sheetName val="data (누계)"/>
      <sheetName val="data(실적)"/>
      <sheetName val="data (전년동기)"/>
      <sheetName val="통계자료"/>
      <sheetName val="수요일"/>
      <sheetName val="금요일"/>
      <sheetName val="설비운영"/>
      <sheetName val="shutt_bi"/>
      <sheetName val="품의"/>
      <sheetName val="Sheet1"/>
      <sheetName val="FAB2_상세"/>
      <sheetName val="FAB3_상세"/>
      <sheetName val="PKG_상세"/>
      <sheetName val="Test_상세"/>
      <sheetName val="설비상세"/>
      <sheetName val="구미종합"/>
      <sheetName val="FAB2_Matrix"/>
      <sheetName val="FAB3_Matrix"/>
      <sheetName val="PKG_Matrix"/>
      <sheetName val="Test_Matrix"/>
      <sheetName val="Sheet2"/>
      <sheetName val="Sheet3"/>
      <sheetName val="총괄표"/>
      <sheetName val="증감내역"/>
      <sheetName val="산출근거_사무용품비"/>
      <sheetName val="산출근거_소모품비"/>
      <sheetName val="산출근거_여비교통비"/>
      <sheetName val="항공료기준표"/>
      <sheetName val="해외업무출장"/>
      <sheetName val="사외교육비"/>
      <sheetName val="연구용소모품"/>
      <sheetName val="산출근거(도서비)"/>
      <sheetName val="경상연구개발비"/>
      <sheetName val="1총괄표"/>
      <sheetName val="2증감내역"/>
      <sheetName val="3-1-1 여비교통비"/>
      <sheetName val="4-1해외출장계획"/>
      <sheetName val="3-1-2 사무용품비"/>
      <sheetName val="3-1-3 소모품비"/>
      <sheetName val="3-1-4 교육훈련비"/>
      <sheetName val="6사외교육비"/>
      <sheetName val="3-1-5 운반비"/>
      <sheetName val="3-1-6 통신비"/>
      <sheetName val="3-1-7 전산정보이용료"/>
      <sheetName val="3-1-8 도서비"/>
      <sheetName val="9-2복사인쇄비"/>
      <sheetName val="9-1전문서적"/>
      <sheetName val="3-1-9 수선비"/>
      <sheetName val="3-1-10 경상개발비(지급수수료)"/>
      <sheetName val="10경상연구개발비"/>
      <sheetName val="여비교통비"/>
      <sheetName val="소모품비"/>
      <sheetName val="교육훈련비"/>
      <sheetName val="운반보관비"/>
      <sheetName val="도서비"/>
      <sheetName val="경상개발비"/>
      <sheetName val="4-2해외출장(CONFERENCE)"/>
      <sheetName val="5사내교육비"/>
      <sheetName val="8연구용소모품"/>
      <sheetName val="10경상연구개발비(SMteam)"/>
      <sheetName val="6월인원"/>
      <sheetName val="ASP"/>
      <sheetName val="CHIP_O"/>
      <sheetName val="FAB_I"/>
      <sheetName val="FRT_O"/>
      <sheetName val="PKG_I"/>
      <sheetName val="FT_금액"/>
      <sheetName val="YIELD"/>
      <sheetName val="DDR"/>
      <sheetName val="장비목록"/>
      <sheetName val="원가관리"/>
      <sheetName val="내역서"/>
      <sheetName val="DATA-2001"/>
      <sheetName val="자재 집계표"/>
      <sheetName val="BOM"/>
      <sheetName val="summary"/>
      <sheetName val="HSA"/>
      <sheetName val="현우실적"/>
      <sheetName val="Aries_all_char"/>
      <sheetName val="StepperValues"/>
      <sheetName val="TG9504"/>
      <sheetName val="Ref2"/>
      <sheetName val="3-1-4 교_x0002__x0000_数8"/>
      <sheetName val=""/>
      <sheetName val="Credit Calc"/>
      <sheetName val="FAB2_Á_x0000_"/>
      <sheetName val="F4-F7"/>
      <sheetName val="CAPA분석 360K"/>
      <sheetName val="F5"/>
      <sheetName val="소특"/>
      <sheetName val="팀별"/>
      <sheetName val="J"/>
      <sheetName val="카드키식수내역"/>
      <sheetName val="8)중점관리장비현황"/>
      <sheetName val="현재"/>
      <sheetName val="3-1-4 교_x0002_"/>
      <sheetName val="FAB4생산"/>
      <sheetName val="鄴ႄ뛶棕饭䌋±ONFMRENCE)"/>
      <sheetName val=" 55 BA 장입기 091203.xlsx"/>
      <sheetName val="입력DATA"/>
      <sheetName val="Vendor"/>
      <sheetName val="조명투자및환수계획"/>
      <sheetName val="제조중간결과"/>
      <sheetName val="입찰내역 발주처 양식"/>
      <sheetName val="견적을지"/>
      <sheetName val="목표세부명세"/>
      <sheetName val="장기차입금"/>
      <sheetName val="Source"/>
      <sheetName val="Sheet4"/>
      <sheetName val="불합리 적출 및 관리"/>
      <sheetName val="Controls"/>
      <sheetName val="부품별 매입현황"/>
      <sheetName val="FAB2_Á_x005f_x0000_"/>
      <sheetName val="Cgs계산값1"/>
      <sheetName val="기본 상수"/>
      <sheetName val="FAB2_Á?"/>
      <sheetName val="data"/>
      <sheetName val="DRT102"/>
      <sheetName val="DRT502"/>
      <sheetName val="3-1-4 교_x0002_?数8"/>
      <sheetName val="저항"/>
      <sheetName val="POWER"/>
      <sheetName val="费用预算"/>
      <sheetName val="변수1"/>
      <sheetName val="FAB2_Á_x005f_x005f_x005f_x0000_"/>
      <sheetName val="설계상수"/>
      <sheetName val="DATA1"/>
      <sheetName val="DATA2"/>
      <sheetName val="DATA3"/>
      <sheetName val="CAP"/>
      <sheetName val="변수"/>
      <sheetName val="TFT 저항"/>
      <sheetName val="FAB2_Á_x005f_x005f_x005f_x005f_x005f_x005f_x005f_x0000_"/>
      <sheetName val="3-1-4 교_x005f_x0002__x005f_x0000_数8"/>
      <sheetName val="전압하강"/>
      <sheetName val="dV&amp;Cl"/>
      <sheetName val="F-T Voltage"/>
      <sheetName val="ELECTRIC"/>
      <sheetName val="CTEMCOST"/>
      <sheetName val="SCHEDULE"/>
      <sheetName val="sum"/>
      <sheetName val="XY tilt 2nd"/>
      <sheetName val="1. Angle confirm"/>
      <sheetName val="Var."/>
      <sheetName val="R"/>
      <sheetName val="정리"/>
      <sheetName val="보고서"/>
      <sheetName val="L2"/>
      <sheetName val="L1"/>
      <sheetName val="Map"/>
      <sheetName val="FAB2_Á_"/>
      <sheetName val="국내"/>
      <sheetName val="FAB2_Á_x005f_x005f_x005f_x005f_x005f_x005f_x005f_x005f_"/>
      <sheetName val="Array PI"/>
      <sheetName val="Cgs계산식1"/>
      <sheetName val="Pandora"/>
      <sheetName val="VIZIO DA가격"/>
      <sheetName val="기타 DA가격"/>
      <sheetName val="LGE DA가격"/>
      <sheetName val="잉여처분"/>
      <sheetName val="Prices"/>
      <sheetName val="DATA6"/>
      <sheetName val="지우지말것"/>
      <sheetName val="B"/>
      <sheetName val="96재료"/>
      <sheetName val="category"/>
      <sheetName val="3-1-4 교_x005f_x0002_"/>
      <sheetName val="X13"/>
      <sheetName val="Sapphire"/>
      <sheetName val="TOEIC기준점수"/>
      <sheetName val="MatchCode"/>
      <sheetName val="근로(생)"/>
      <sheetName val="1월"/>
      <sheetName val="옥외등신설"/>
      <sheetName val="저케CV22신설"/>
      <sheetName val="저케CV38신설"/>
      <sheetName val="저케CV8신설"/>
      <sheetName val="접지3종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외화금융(97-03)"/>
      <sheetName val="MOTOR"/>
      <sheetName val="MRS세부"/>
      <sheetName val="물가지수!"/>
      <sheetName val="SALE"/>
      <sheetName val="수불1Q"/>
      <sheetName val="수불2Q"/>
      <sheetName val="수불3Q"/>
      <sheetName val="수불4Q"/>
      <sheetName val="FLASH_생산"/>
      <sheetName val="FLASH_CHIP"/>
      <sheetName val="FLASH_sales"/>
      <sheetName val="IF5_F"/>
      <sheetName val="IF5_S"/>
      <sheetName val="IF6_S"/>
      <sheetName val="SRAM_생산"/>
      <sheetName val="SRAM_CHIP"/>
      <sheetName val="SRAM_sales"/>
      <sheetName val="첨부1"/>
      <sheetName val="Data&amp;Assumptions"/>
      <sheetName val="가동비율"/>
      <sheetName val="기상도"/>
      <sheetName val="개인별 프로젝트"/>
      <sheetName val="산출기준(파견전산실)"/>
      <sheetName val="단가산출서(기계)"/>
      <sheetName val="96 기타 전시회 경비"/>
      <sheetName val="96 상반기 전시회 경비"/>
      <sheetName val="96 하반기 전시회 경비"/>
      <sheetName val="개요"/>
      <sheetName val="단가"/>
      <sheetName val="SUB (N)"/>
      <sheetName val="그림"/>
      <sheetName val="기상도월"/>
      <sheetName val="11월 Red Zone 기상도"/>
      <sheetName val="Lot Status"/>
      <sheetName val="Xunit (단위환산)"/>
      <sheetName val="6F8"/>
      <sheetName val="생산직"/>
      <sheetName val="단일장비탐색1"/>
      <sheetName val="일위목록"/>
      <sheetName val="간접비계산"/>
      <sheetName val="Sheet1 (2)"/>
      <sheetName val="연수원"/>
      <sheetName val="Hynix &amp; SYS IC Co"/>
      <sheetName val="Code 2"/>
      <sheetName val="FACTOR"/>
      <sheetName val="MP01"/>
      <sheetName val="atd"/>
      <sheetName val="atm"/>
      <sheetName val="표지"/>
      <sheetName val="PKG_O"/>
      <sheetName val="BEST"/>
      <sheetName val="수정시산표"/>
      <sheetName val="ORIGINAL"/>
      <sheetName val="장비명"/>
      <sheetName val="영업본부US$실적 (2)"/>
      <sheetName val="BTS-시범물량"/>
      <sheetName val="ABUT수량-A1"/>
      <sheetName val="Sheet6"/>
      <sheetName val="3-1-4 교_x0002__数8"/>
      <sheetName val="작업공사목록"/>
      <sheetName val="3-1-4 교_x005f_x005f_x005f_x0002__x005f_x005f_x000"/>
      <sheetName val="3-1-4 교_x005f_x0002__数8"/>
      <sheetName val="3-1-4 ɐ_x0000__x0000__x0000_␀"/>
      <sheetName val="PwC"/>
      <sheetName val="Co_Scoresheet_FY104Q"/>
      <sheetName val="PopCache"/>
      <sheetName val="3-1-4 ɐ"/>
      <sheetName val="원가표"/>
      <sheetName val="제조혁신(이지연, 윤수향)"/>
      <sheetName val="팀장평가"/>
      <sheetName val="값목록(Do not touch)"/>
      <sheetName val="기별월별손익"/>
      <sheetName val="24.보증금(전신전화가입권)"/>
      <sheetName val="EQT-ESTN"/>
      <sheetName val="근로소득 세액표"/>
      <sheetName val="건강보험 표준요율표"/>
      <sheetName val="국민연금 표준요율표"/>
      <sheetName val="원가절감실적(계정별)"/>
      <sheetName val="토목검측서"/>
      <sheetName val="계약1차"/>
      <sheetName val="DATE변환2"/>
      <sheetName val="자판실행"/>
      <sheetName val="전등설비"/>
      <sheetName val="견적"/>
      <sheetName val="RESULT"/>
      <sheetName val="EXTENSION현황"/>
      <sheetName val="PKG"/>
      <sheetName val="_M10C DIFF 산포 개선 사례_BASE PRESSU"/>
      <sheetName val="산근"/>
      <sheetName val="노임"/>
      <sheetName val="조정명세서"/>
      <sheetName val="Laser Alignment Target Spec"/>
      <sheetName val="Laser Focus Spec"/>
      <sheetName val="FAB#7"/>
      <sheetName val="_M10C DIFF 산포 개선 사례_7자 GAS LINE"/>
      <sheetName val="Graph Data"/>
      <sheetName val="환률"/>
      <sheetName val="부대"/>
      <sheetName val="실행내역서 "/>
      <sheetName val="BP-이발-RJ TREND"/>
      <sheetName val="대치판정"/>
      <sheetName val="유해위험요인 분류체계"/>
      <sheetName val="GF2"/>
      <sheetName val="512sd"/>
      <sheetName val="TAT"/>
      <sheetName val="M5_S"/>
      <sheetName val="M6_S"/>
      <sheetName val="DAILY CHECK"/>
      <sheetName val="Total_Cost"/>
      <sheetName val="특정현금과예금"/>
      <sheetName val="L_repair"/>
      <sheetName val="EPM Raw"/>
      <sheetName val="PT1H Raw"/>
      <sheetName val="PT2C_Raw"/>
      <sheetName val="16M"/>
      <sheetName val="1M4M"/>
      <sheetName val="판매실적 종합"/>
      <sheetName val="견적서"/>
      <sheetName val="선급법인세"/>
      <sheetName val="영업보증금"/>
      <sheetName val="CHIP_INV"/>
      <sheetName val="code"/>
      <sheetName val="공통가설"/>
      <sheetName val="Down Time"/>
      <sheetName val="TPM지표"/>
      <sheetName val="H.P견적(참조)"/>
      <sheetName val="97센_협"/>
      <sheetName val="원본"/>
      <sheetName val="RAW_Data"/>
      <sheetName val="전기"/>
      <sheetName val="Tot_Sum"/>
      <sheetName val="M8_Sum"/>
      <sheetName val="M9_Sum"/>
      <sheetName val="경수97.02"/>
      <sheetName val="SALE&amp;COST"/>
      <sheetName val="연구9월"/>
      <sheetName val="1995년 섹터별 매출"/>
      <sheetName val="MFAB"/>
      <sheetName val="MFRT"/>
      <sheetName val="MPKG"/>
      <sheetName val="MPRD"/>
      <sheetName val="고장이력"/>
      <sheetName val="4-8.공통"/>
      <sheetName val="cuslist"/>
      <sheetName val="해트트릭"/>
      <sheetName val="Fabless comp ROE"/>
      <sheetName val="견적율"/>
      <sheetName val="Daily-status"/>
      <sheetName val="DI"/>
      <sheetName val="CODE표"/>
      <sheetName val="Making Order"/>
      <sheetName val="1.현금예금"/>
      <sheetName val="1.현금및현금성자산"/>
      <sheetName val="선급금(에프)"/>
      <sheetName val="256D_OUT_TAT"/>
      <sheetName val="취합"/>
      <sheetName val="Trans"/>
      <sheetName val="コントロールパネル"/>
      <sheetName val="데이터유효성"/>
      <sheetName val="일위대가표"/>
      <sheetName val="공정분류기준"/>
      <sheetName val="SUB9601"/>
      <sheetName val="6)Matl analysis"/>
      <sheetName val="1)Assumptions"/>
      <sheetName val="9609Aß"/>
      <sheetName val="TEMP1"/>
      <sheetName val="TEMP2"/>
      <sheetName val="BS"/>
      <sheetName val="99선급비용"/>
      <sheetName val="별첨4_전담운영PM(1)"/>
      <sheetName val="차량실적1"/>
      <sheetName val="PC%계산"/>
      <sheetName val="9-1차이내역"/>
      <sheetName val="VLOOKUP"/>
      <sheetName val="EQUIP LIST"/>
      <sheetName val="유효성"/>
      <sheetName val="TFT 측정(2)"/>
      <sheetName val="사유 구분"/>
      <sheetName val="3-1-1_여비교통비"/>
      <sheetName val="3-1-2_사무용품비"/>
      <sheetName val="3-1-3_소모품비"/>
      <sheetName val="3-1-4_교육훈련비"/>
      <sheetName val="3-1-5_운반비"/>
      <sheetName val="3-1-6_통신비"/>
      <sheetName val="3-1-7_전산정보이용료"/>
      <sheetName val="3-1-8_도서비"/>
      <sheetName val="3-1-9_수선비"/>
      <sheetName val="3-1-10_경상개발비(지급수수료)"/>
      <sheetName val="3ND_64M"/>
      <sheetName val="자재_집계표"/>
      <sheetName val="시실누(모)_"/>
      <sheetName val="Credit_Calc"/>
      <sheetName val="CAPA분석_360K"/>
      <sheetName val="3-1-4_교数8"/>
      <sheetName val="입찰내역_발주처_양식"/>
      <sheetName val="3-1-4_교"/>
      <sheetName val="_55_BA_장입기_091203_xlsx"/>
      <sheetName val="3-1-1_여비교통비1"/>
      <sheetName val="3-1-2_사무용품비1"/>
      <sheetName val="3-1-3_소모품비1"/>
      <sheetName val="3-1-4_교육훈련비1"/>
      <sheetName val="3-1-5_운반비1"/>
      <sheetName val="3-1-6_통신비1"/>
      <sheetName val="3-1-7_전산정보이용료1"/>
      <sheetName val="3-1-8_도서비1"/>
      <sheetName val="3-1-9_수선비1"/>
      <sheetName val="3-1-10_경상개발비(지급수수료)1"/>
      <sheetName val="3ND_64M1"/>
      <sheetName val="자재_집계표1"/>
      <sheetName val="시실누(모)_1"/>
      <sheetName val="Credit_Calc1"/>
      <sheetName val="CAPA분석_360K1"/>
      <sheetName val="입찰내역_발주처_양식1"/>
      <sheetName val="_55_BA_장입기_091203_xlsx1"/>
      <sheetName val="FAB2_Á_x005f_x005f_x005f_x005f_"/>
      <sheetName val="14.1&quot; Cst 변화"/>
      <sheetName val="계조에 따른 특성"/>
      <sheetName val="인력관리_Code"/>
      <sheetName val="PIPING"/>
      <sheetName val="Total-P&amp;L(Local)"/>
      <sheetName val="키워드"/>
      <sheetName val="THIN"/>
      <sheetName val="한국단가계약표"/>
      <sheetName val="무상 Part List(BW)"/>
      <sheetName val="노동부강사"/>
      <sheetName val="강사과정"/>
      <sheetName val="개인정보"/>
      <sheetName val="노동필터"/>
      <sheetName val="노동부DB"/>
      <sheetName val="자료입력"/>
      <sheetName val="노동부_조견단가"/>
      <sheetName val="훈련비계산"/>
      <sheetName val="불합리_적출_및_관리"/>
      <sheetName val="부품별_매입현황"/>
      <sheetName val="기본_상수"/>
      <sheetName val="3-1-4_교?数8"/>
      <sheetName val="TFT_저항"/>
      <sheetName val="3-1-4_교_x005f_x0002__x005f_x0000_数8"/>
      <sheetName val="F-T_Voltage"/>
      <sheetName val="XY_tilt_2nd"/>
      <sheetName val="1__Angle_confirm"/>
      <sheetName val="Var_"/>
      <sheetName val="Array_PI"/>
      <sheetName val="VIZIO_DA가격"/>
      <sheetName val="기타_DA가격"/>
      <sheetName val="LGE_DA가격"/>
      <sheetName val="3-1-4_교_x005f_x0002_"/>
      <sheetName val="영업본부US$실적_(2)"/>
      <sheetName val="2)인력관리_Code_Flash"/>
      <sheetName val="※ 참고사항"/>
      <sheetName val="건물"/>
      <sheetName val="일년TOTAL"/>
      <sheetName val=" T3B-SN SOD SKIP + SIGE No Dela"/>
      <sheetName val="앞면인쇄후180도_회전"/>
      <sheetName val="BWipList"/>
      <sheetName val="TWipList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PBS"/>
      <sheetName val="내역"/>
      <sheetName val="MVMT_row2"/>
      <sheetName val="F"/>
      <sheetName val="Wip Status"/>
      <sheetName val="차수"/>
      <sheetName val="정부노임단가"/>
      <sheetName val="공사비내역서"/>
      <sheetName val="도급양식"/>
      <sheetName val="Raw Data"/>
      <sheetName val="7682LA SKD(12.4)"/>
      <sheetName val="Header"/>
      <sheetName val="sapactivexlhiddensheet"/>
      <sheetName val="공종별 집계"/>
      <sheetName val="1단계"/>
      <sheetName val="init"/>
      <sheetName val="공사비 내역 (가)"/>
      <sheetName val="BSD (2)"/>
      <sheetName val="TABLE"/>
      <sheetName val="N賃率-職"/>
      <sheetName val="직재"/>
      <sheetName val="토공(완충)"/>
      <sheetName val="PUMP"/>
      <sheetName val="Proposal"/>
      <sheetName val="차액보증"/>
      <sheetName val="차량구입"/>
      <sheetName val=" 견적서"/>
      <sheetName val="설산1.나"/>
      <sheetName val="본사S"/>
      <sheetName val="건축원가계산서"/>
      <sheetName val="예산M12A"/>
      <sheetName val="CONCRETE"/>
      <sheetName val="목록"/>
      <sheetName val="자료"/>
      <sheetName val="임시"/>
      <sheetName val="US 94 COST CENTER LIST"/>
      <sheetName val="Process Tools-Owned"/>
      <sheetName val="LUC-CAL"/>
      <sheetName val="SG&amp;A Allocation"/>
      <sheetName val="Policy"/>
      <sheetName val="AR County"/>
      <sheetName val="Revenue"/>
      <sheetName val="Consulting"/>
      <sheetName val="Equip_Purch"/>
      <sheetName val="Equip_Repair"/>
      <sheetName val="Exp_Software"/>
      <sheetName val="Mailing"/>
      <sheetName val="Mkt_Exp"/>
      <sheetName val="Motivation"/>
      <sheetName val="Office_Supplies"/>
      <sheetName val="Print_Copy"/>
      <sheetName val="Recruiting"/>
      <sheetName val="Temp_Help"/>
      <sheetName val="Training"/>
      <sheetName val="Travel"/>
      <sheetName val="Invoice"/>
      <sheetName val="PLAN_Units"/>
      <sheetName val="AccumOptions"/>
      <sheetName val="Rev Module Retrieve"/>
      <sheetName val="Accretion - Dilution"/>
      <sheetName val="166.415"/>
      <sheetName val="Customer SAB101 Issues Sort"/>
      <sheetName val="BU Commentary"/>
      <sheetName val="FebGL"/>
      <sheetName val="JanGL"/>
      <sheetName val="Low_YLD_Reject"/>
      <sheetName val="data_(누계)"/>
      <sheetName val="환율"/>
      <sheetName val="재무상태변동표"/>
      <sheetName val="선급비용"/>
      <sheetName val="개인별장비관리"/>
      <sheetName val="정산표"/>
      <sheetName val="A"/>
      <sheetName val="工作表"/>
      <sheetName val="시산표"/>
      <sheetName val="data_(전년동기)"/>
      <sheetName val="FY-07 Personal Property Tax"/>
      <sheetName val="FY-07 Real Property Tax"/>
      <sheetName val="Fcst Summary"/>
      <sheetName val="June01brio sort"/>
      <sheetName val="Period Pivot Summary"/>
      <sheetName val="Summary_by_Account"/>
      <sheetName val="Cube by Product Line"/>
      <sheetName val="공문"/>
      <sheetName val="1_汇总"/>
      <sheetName val="担当工程师"/>
      <sheetName val="반입시나리오(area별 조정)"/>
      <sheetName val="기준정보"/>
      <sheetName val="유통망계획"/>
      <sheetName val="Nand"/>
      <sheetName val="cF4P"/>
      <sheetName val="Nandp"/>
      <sheetName val="한계원가"/>
      <sheetName val="도기류"/>
      <sheetName val="개인별_프로젝트"/>
      <sheetName val="96_기타_전시회_경비"/>
      <sheetName val="96_상반기_전시회_경비"/>
      <sheetName val="96_하반기_전시회_경비"/>
      <sheetName val="SUB_(N)"/>
      <sheetName val="11월_Red_Zone_기상도"/>
      <sheetName val="Lot_Status"/>
      <sheetName val="Xunit_(단위환산)"/>
      <sheetName val="Sheet1_(2)"/>
      <sheetName val="Hynix_&amp;_SYS_IC_Co"/>
      <sheetName val="Code_2"/>
      <sheetName val="3-1-4_교_数8"/>
      <sheetName val="3-1-4_교_x005f_x005f_x005f_x0002__x005f_x005f_x000"/>
      <sheetName val="3-1-4_교_x005f_x0002__数8"/>
      <sheetName val="3-1-4_ɐ␀"/>
      <sheetName val="3-1-4_ɐ"/>
      <sheetName val="제조혁신(이지연,_윤수향)"/>
      <sheetName val="값목록(Do_not_touch)"/>
      <sheetName val="24_보증금(전신전화가입권)"/>
      <sheetName val="근로소득_세액표"/>
      <sheetName val="건강보험_표준요율표"/>
      <sheetName val="국민연금_표준요율표"/>
      <sheetName val="_M10C_DIFF_산포_개선_사례_BASE_PRESSU"/>
      <sheetName val="Laser_Alignment_Target_Spec"/>
      <sheetName val="Laser_Focus_Spec"/>
      <sheetName val="_M10C_DIFF_산포_개선_사례_7자_GAS_LINE"/>
      <sheetName val="Graph_Data"/>
      <sheetName val="실행내역서_"/>
      <sheetName val="BP-이발-RJ_TREND"/>
      <sheetName val="유해위험요인_분류체계"/>
      <sheetName val="DAILY_CHECK"/>
      <sheetName val="EPM_Raw"/>
      <sheetName val="PT1H_Raw"/>
      <sheetName val="판매실적_종합"/>
      <sheetName val="Down_Time"/>
      <sheetName val="H_P견적(참조)"/>
      <sheetName val="경수97_02"/>
      <sheetName val="1995년_섹터별_매출"/>
      <sheetName val="4-8_공통"/>
      <sheetName val="Fabless_comp_ROE"/>
      <sheetName val="Making_Order"/>
      <sheetName val="DataBase 작성 샘플"/>
      <sheetName val="TFT 활동"/>
      <sheetName val="MLM(OL)"/>
      <sheetName val="전일EOH"/>
      <sheetName val="2SL"/>
      <sheetName val="항목(1)"/>
      <sheetName val="수리결과"/>
      <sheetName val="가수현황"/>
      <sheetName val="RUL2"/>
      <sheetName val="1.BS"/>
      <sheetName val="2.PL"/>
      <sheetName val="PL(Input)"/>
      <sheetName val="BS(Output)"/>
      <sheetName val="Master"/>
      <sheetName val="Drop Memu"/>
      <sheetName val="은행"/>
      <sheetName val="임차보증금"/>
      <sheetName val="누PL"/>
      <sheetName val="해외출자현황(원본틀)"/>
      <sheetName val="개발담당자 "/>
      <sheetName val="종합2"/>
      <sheetName val="May."/>
      <sheetName val="2공장"/>
      <sheetName val="3공장"/>
      <sheetName val="Book1"/>
      <sheetName val="고장명"/>
      <sheetName val="256D_OUT_TAT1"/>
      <sheetName val="3ND_64M2"/>
      <sheetName val="시실누(모)_2"/>
      <sheetName val="Low_YLD_Reject1"/>
      <sheetName val="data_(누계)1"/>
      <sheetName val="data_(전년동기)1"/>
      <sheetName val="3-1-1_여비교통비2"/>
      <sheetName val="3-1-2_사무용품비2"/>
      <sheetName val="3-1-3_소모품비2"/>
      <sheetName val="3-1-4_교육훈련비2"/>
      <sheetName val="3-1-5_운반비2"/>
      <sheetName val="3-1-6_통신비2"/>
      <sheetName val="3-1-7_전산정보이용료2"/>
      <sheetName val="3-1-8_도서비2"/>
      <sheetName val="3-1-9_수선비2"/>
      <sheetName val="3-1-10_경상개발비(지급수수료)2"/>
      <sheetName val="자재_집계표2"/>
      <sheetName val="Credit_Calc2"/>
      <sheetName val="CAPA분석_360K2"/>
      <sheetName val="_55_BA_장입기_091203_xlsx2"/>
      <sheetName val="입찰내역_발주처_양식2"/>
      <sheetName val="불합리_적출_및_관리1"/>
      <sheetName val="부품별_매입현황1"/>
      <sheetName val="기본_상수1"/>
      <sheetName val="TFT_저항1"/>
      <sheetName val="3-1-4_교_x005f_x0002__x005f_x0000_数81"/>
      <sheetName val="F-T_Voltage1"/>
      <sheetName val="XY_tilt_2nd1"/>
      <sheetName val="1__Angle_confirm1"/>
      <sheetName val="Var_1"/>
      <sheetName val="Array_PI1"/>
      <sheetName val="VIZIO_DA가격1"/>
      <sheetName val="기타_DA가격1"/>
      <sheetName val="LGE_DA가격1"/>
      <sheetName val="3-1-4_교_x005f_x0002_1"/>
      <sheetName val="개인별_프로젝트1"/>
      <sheetName val="96_기타_전시회_경비1"/>
      <sheetName val="96_상반기_전시회_경비1"/>
      <sheetName val="96_하반기_전시회_경비1"/>
      <sheetName val="SUB_(N)1"/>
      <sheetName val="11월_Red_Zone_기상도1"/>
      <sheetName val="Lot_Status1"/>
      <sheetName val="Xunit_(단위환산)1"/>
      <sheetName val="Sheet1_(2)1"/>
      <sheetName val="Hynix_&amp;_SYS_IC_Co1"/>
      <sheetName val="Code_21"/>
      <sheetName val="영업본부US$실적_(2)1"/>
      <sheetName val="3-1-4_교_x005f_x005f_x005f_x0002__x005f_x005f_x001"/>
      <sheetName val="3-1-4_교_x005f_x0002__数81"/>
      <sheetName val="3-1-4_ɐ1"/>
      <sheetName val="제조혁신(이지연,_윤수향)1"/>
      <sheetName val="값목록(Do_not_touch)1"/>
      <sheetName val="24_보증금(전신전화가입권)1"/>
      <sheetName val="근로소득_세액표1"/>
      <sheetName val="건강보험_표준요율표1"/>
      <sheetName val="국민연금_표준요율표1"/>
      <sheetName val="_M10C_DIFF_산포_개선_사례_BASE_PRESS1"/>
      <sheetName val="Laser_Alignment_Target_Spec1"/>
      <sheetName val="Laser_Focus_Spec1"/>
      <sheetName val="_M10C_DIFF_산포_개선_사례_7자_GAS_LIN1"/>
      <sheetName val="Graph_Data1"/>
      <sheetName val="실행내역서_1"/>
      <sheetName val="BP-이발-RJ_TREND1"/>
      <sheetName val="유해위험요인_분류체계1"/>
      <sheetName val="DAILY_CHECK1"/>
      <sheetName val="EPM_Raw1"/>
      <sheetName val="PT1H_Raw1"/>
      <sheetName val="판매실적_종합1"/>
      <sheetName val="Down_Time1"/>
      <sheetName val="H_P견적(참조)1"/>
      <sheetName val="경수97_021"/>
      <sheetName val="1995년_섹터별_매출1"/>
      <sheetName val="4-8_공통1"/>
      <sheetName val="Fabless_comp_ROE1"/>
      <sheetName val="Making_Order1"/>
      <sheetName val="6)Matl_analysis"/>
      <sheetName val="EQUIP_LIST"/>
      <sheetName val="TFT_측정(2)"/>
      <sheetName val="사유_구분"/>
      <sheetName val="14_1&quot;_Cst_변화"/>
      <sheetName val="계조에_따른_특성"/>
      <sheetName val="무상_Part_List(BW)"/>
      <sheetName val="※_참고사항"/>
      <sheetName val="_T3B-SN_SOD_SKIP_+_SIGE_No_Dela"/>
      <sheetName val="Wip_Status"/>
      <sheetName val="7682LA_SKD(12_4)"/>
      <sheetName val="공종별_집계"/>
      <sheetName val="공사비_내역_(가)"/>
      <sheetName val="BSD_(2)"/>
      <sheetName val="_견적서"/>
      <sheetName val="설산1_나"/>
      <sheetName val="US_94_COST_CENTER_LIST"/>
      <sheetName val="Process_Tools-Owned"/>
      <sheetName val="SG&amp;A_Allocation"/>
      <sheetName val="AR_County"/>
      <sheetName val="Rev_Module_Retrieve"/>
      <sheetName val="Accretion_-_Dilution"/>
      <sheetName val="166_415"/>
      <sheetName val="Customer_SAB101_Issues_Sort"/>
      <sheetName val="BU_Commentary"/>
      <sheetName val="FY-07_Personal_Property_Tax"/>
      <sheetName val="FY-07_Real_Property_Tax"/>
      <sheetName val="Fcst_Summary"/>
      <sheetName val="June01brio_sort"/>
      <sheetName val="Period_Pivot_Summary"/>
      <sheetName val="Cube_by_Product_Line"/>
      <sheetName val="반입시나리오(area별_조정)"/>
      <sheetName val="DataBase_작성_샘플"/>
      <sheetName val="TFT_활동"/>
      <sheetName val="1_현금예금"/>
      <sheetName val="1_현금및현금성자산"/>
      <sheetName val="Drop_Memu"/>
      <sheetName val="ValueList_Helper"/>
      <sheetName val="재고 및 일일 TREND"/>
      <sheetName val="일일정산 TREND"/>
      <sheetName val="일일재고관리20045"/>
      <sheetName val="일일재고관리20046"/>
      <sheetName val="일일재고관리20047"/>
      <sheetName val="제조부대설비월정산"/>
      <sheetName val="유형"/>
      <sheetName val="효율M14"/>
      <sheetName val="월별예산"/>
      <sheetName val="info"/>
      <sheetName val="구분"/>
      <sheetName val="Rule"/>
      <sheetName val="세부 대응"/>
      <sheetName val="건들지마세요"/>
      <sheetName val="CScore February"/>
      <sheetName val="Mapping"/>
      <sheetName val="Series C Options"/>
      <sheetName val="Updated FY2010 Wkg FCST"/>
      <sheetName val="Aug 2010 MSPP Purchase"/>
      <sheetName val="MSPP weighted- QTD"/>
      <sheetName val="Stock Price NASDAQ"/>
      <sheetName val="DSU weighted- QTD"/>
      <sheetName val="MSPP weighted- YTD"/>
      <sheetName val="DSU weighted- YTD"/>
      <sheetName val="SL Input"/>
      <sheetName val="O_I_US"/>
      <sheetName val="GL Recon"/>
      <sheetName val="Lists"/>
      <sheetName val="Operating LR (Q1 - Q4)"/>
      <sheetName val="OB DTL"/>
      <sheetName val="AR AGING"/>
      <sheetName val="HOME"/>
      <sheetName val="RET_LOC"/>
      <sheetName val="RET_USD"/>
      <sheetName val="Lookup"/>
      <sheetName val="J2"/>
      <sheetName val="J3.4"/>
      <sheetName val="J1"/>
      <sheetName val="RATE CHART"/>
      <sheetName val="HW"/>
      <sheetName val="U1.5"/>
      <sheetName val="U1.2"/>
      <sheetName val="U1.4"/>
      <sheetName val="U1.1"/>
      <sheetName val="U1.3"/>
      <sheetName val="Rent Analysis"/>
      <sheetName val="FCST"/>
      <sheetName val="ACTUAL"/>
      <sheetName val="Japan"/>
      <sheetName val="Coverpage"/>
      <sheetName val="Drop Down"/>
      <sheetName val="Game changer priorities"/>
      <sheetName val="Emp Exercise Table"/>
      <sheetName val="SG&amp;Named"/>
      <sheetName val="acctdesc"/>
      <sheetName val="ACTIVITY_TABLE"/>
      <sheetName val="Earn &amp; E&amp;P &amp; Taxes ENXX_06"/>
      <sheetName val="Prelim FPHCI"/>
      <sheetName val="T"/>
      <sheetName val="Details FY00"/>
      <sheetName val="Validation"/>
      <sheetName val="Parameters"/>
      <sheetName val="Expansion Expenses"/>
      <sheetName val="PCP Recruitment &amp; Productivity"/>
      <sheetName val="State Franchise Taxes{C&amp;S}"/>
      <sheetName val="UNADJUSTED FROM PS"/>
      <sheetName val="96수표어음"/>
      <sheetName val="외상매출금현황-수정분 A2"/>
      <sheetName val="범례"/>
      <sheetName val="유효성_테이블"/>
      <sheetName val="데이터유효성검사_목록LIST"/>
      <sheetName val="세보설계 인력"/>
      <sheetName val="S영업외손익(연결)"/>
      <sheetName val="Total"/>
      <sheetName val="전체실적"/>
      <sheetName val="사업소계"/>
      <sheetName val="평가&amp;선급.미지급"/>
      <sheetName val="C"/>
      <sheetName val="01is(누계)"/>
      <sheetName val="LA(INVENTORY)"/>
      <sheetName val="감가상각비"/>
      <sheetName val="SA"/>
      <sheetName val="대차합동"/>
      <sheetName val="building"/>
      <sheetName val="월간단가"/>
      <sheetName val="주주명부&lt;끝&gt;"/>
      <sheetName val="basic_info"/>
      <sheetName val="일수"/>
      <sheetName val="97년추정손익계산서"/>
      <sheetName val="HISTORY REPORT-ARMOR ALL &amp; STP"/>
      <sheetName val="대차총괄"/>
      <sheetName val="DB"/>
      <sheetName val="Cover"/>
      <sheetName val="관세"/>
      <sheetName val="RR Allocation"/>
      <sheetName val="Links"/>
      <sheetName val="Indoor Disposer"/>
      <sheetName val="DATA-2003"/>
      <sheetName val="SLS UPLOAD"/>
      <sheetName val="재고현황(Unit)"/>
      <sheetName val="AFS(국문)"/>
      <sheetName val="미실현손익명세서"/>
      <sheetName val="3월"/>
      <sheetName val="98CKL"/>
      <sheetName val="12월수불자료"/>
      <sheetName val="KMT물량"/>
      <sheetName val="02"/>
      <sheetName val="03"/>
      <sheetName val="01"/>
      <sheetName val="현금흐름표"/>
      <sheetName val="분석내용"/>
      <sheetName val="(99)-상품제품수불 -본지점"/>
      <sheetName val="01월TTL"/>
      <sheetName val="DWS303"/>
      <sheetName val="DWS324"/>
      <sheetName val="TXRF"/>
      <sheetName val="경비"/>
      <sheetName val="일반"/>
      <sheetName val="시설이용권명세서"/>
      <sheetName val="CD-실적"/>
      <sheetName val="목창호"/>
      <sheetName val="노무비단가"/>
      <sheetName val="요율"/>
      <sheetName val="경  비 "/>
      <sheetName val="노무비"/>
      <sheetName val="재료비"/>
      <sheetName val="일일정리"/>
      <sheetName val="Test1"/>
      <sheetName val="배부기준"/>
      <sheetName val="BND"/>
      <sheetName val="T48a"/>
      <sheetName val="ASIC08-W-SPEC-MO"/>
      <sheetName val="단기차입금(200006)"/>
      <sheetName val="장비별 메이커"/>
      <sheetName val="가설"/>
      <sheetName val="설계내역서"/>
      <sheetName val="MDOD DATA"/>
      <sheetName val="인건비"/>
      <sheetName val="Index_삭제금지"/>
      <sheetName val="데이터이름"/>
      <sheetName val="삭제금지"/>
      <sheetName val="시그네틱스"/>
      <sheetName val="노임단가"/>
      <sheetName val="AHU"/>
      <sheetName val="pcw"/>
      <sheetName val="HiPas일보 in"/>
      <sheetName val="Q4 VE Saving( vs Q3)"/>
      <sheetName val="세무서코드"/>
      <sheetName val="사업자등록증"/>
      <sheetName val="Selection List"/>
      <sheetName val="참조"/>
      <sheetName val="상품입고집계"/>
      <sheetName val="EBARA PM현황"/>
      <sheetName val="가격표"/>
      <sheetName val="목록표"/>
      <sheetName val="14.1부"/>
      <sheetName val="126.255"/>
      <sheetName val="^Control^"/>
      <sheetName val="98년"/>
      <sheetName val="고객데이터"/>
      <sheetName val="0-Basics"/>
      <sheetName val="세액계산"/>
      <sheetName val="45,46"/>
      <sheetName val="COA-17"/>
      <sheetName val="C-18"/>
      <sheetName val="1-1"/>
      <sheetName val="HiPas일보_in"/>
      <sheetName val="Q4_VE_Saving(_vs_Q3)"/>
      <sheetName val="14_1부"/>
      <sheetName val="할증"/>
      <sheetName val="GAEYO"/>
      <sheetName val="명단"/>
      <sheetName val="연락처"/>
      <sheetName val="건설"/>
      <sheetName val="손익분석"/>
      <sheetName val="9609추"/>
      <sheetName val="CHART_DATA_PLAN_RESULT_TREND"/>
      <sheetName val="PARAM"/>
      <sheetName val="CHART_DATA_RADAR"/>
      <sheetName val="D_HOT_CHAGER"/>
      <sheetName val="D_CSFKPIID"/>
      <sheetName val="D_INSIDEID"/>
      <sheetName val="D_LEVEL"/>
      <sheetName val="D_UNIT"/>
      <sheetName val="D_WORK_DT"/>
      <sheetName val="SCK"/>
      <sheetName val="평가기준"/>
      <sheetName val="MATL"/>
      <sheetName val="AuWire"/>
      <sheetName val="Epoxy"/>
      <sheetName val="MoldComp"/>
      <sheetName val="Æo°¡±aAØ"/>
      <sheetName val="Assumptions"/>
      <sheetName val="CPK Job Codes"/>
      <sheetName val="CPK Salary Structure"/>
      <sheetName val="Global Job Codes - Mgmt"/>
      <sheetName val="Mercer Data"/>
      <sheetName val="Budget Control - local Currency"/>
      <sheetName val="기초코드"/>
      <sheetName val="FY-FinModel1.0"/>
      <sheetName val="토목주소"/>
      <sheetName val="프랜트면허"/>
      <sheetName val="CAT_5"/>
      <sheetName val="变更复原基准"/>
      <sheetName val="CPK_Job_Codes"/>
      <sheetName val="CPK_Salary_Structure"/>
      <sheetName val="Global_Job_Codes_-_Mgmt"/>
      <sheetName val="Mercer_Data"/>
      <sheetName val="Budget_Control_-_local_Currency"/>
      <sheetName val="FY-FinModel1_0"/>
      <sheetName val="WACC"/>
      <sheetName val="단가산출"/>
      <sheetName val="손익분기점 데이터"/>
      <sheetName val="경제성분석"/>
      <sheetName val="금액집계"/>
      <sheetName val="설계조건"/>
      <sheetName val="피엘"/>
      <sheetName val="데이터유효성목록"/>
      <sheetName val="민감도"/>
      <sheetName val="공통부대비"/>
      <sheetName val="98비정기소모"/>
      <sheetName val="FANDBS"/>
      <sheetName val="GRDATA"/>
      <sheetName val="SHAFTDBSE"/>
      <sheetName val="XREF"/>
      <sheetName val="영업.일1"/>
      <sheetName val="전신전화가입권"/>
      <sheetName val="데이타"/>
      <sheetName val="식재인부"/>
      <sheetName val="손익차9월2"/>
      <sheetName val="G2설비도급"/>
      <sheetName val="97-98"/>
      <sheetName val="관람석제출"/>
      <sheetName val="기초자료입력"/>
      <sheetName val="00000"/>
      <sheetName val="1_當期시산표"/>
      <sheetName val="TB"/>
      <sheetName val="PAJE,PRJE"/>
      <sheetName val="WTB"/>
      <sheetName val="손익"/>
      <sheetName val="건설중인자산"/>
      <sheetName val="개발 RTL.TEST적용"/>
      <sheetName val="양식_WBS(L2)"/>
      <sheetName val="光源条件"/>
      <sheetName val="電圧条件表"/>
      <sheetName val="駆動仕様"/>
      <sheetName val="GraphTemp"/>
      <sheetName val="비정기tel"/>
      <sheetName val="WP"/>
      <sheetName val="INPUT"/>
      <sheetName val="가도공"/>
      <sheetName val="실행철강하도"/>
      <sheetName val="영업_일1"/>
      <sheetName val="경__비_"/>
      <sheetName val="BID"/>
      <sheetName val="표지 (2)"/>
      <sheetName val="원가data"/>
      <sheetName val="실행"/>
      <sheetName val="Spec.Infomation Notice Cover"/>
      <sheetName val="내역1"/>
      <sheetName val="정의"/>
      <sheetName val="5311"/>
      <sheetName val="예수금"/>
      <sheetName val="4월 건강정산-기"/>
      <sheetName val="그래프"/>
      <sheetName val="DATE변환"/>
      <sheetName val="작업장"/>
      <sheetName val="소망"/>
      <sheetName val="Mirra"/>
      <sheetName val="AIH수질경향"/>
      <sheetName val="BCD수질경향"/>
      <sheetName val="EFG수질경향"/>
      <sheetName val="GKL수질경향"/>
      <sheetName val="APT"/>
      <sheetName val="Tool trouble"/>
      <sheetName val="4TH 64M"/>
      <sheetName val="Pad 좌표&amp;Location"/>
      <sheetName val="1. H2SO4_SUPPLY"/>
      <sheetName val="CC별"/>
      <sheetName val="사전공사"/>
      <sheetName val="設定"/>
      <sheetName val="현재STEP"/>
      <sheetName val="Test"/>
      <sheetName val="일위대가(1)"/>
      <sheetName val="데이터 유효성검사"/>
      <sheetName val="유효성검사"/>
      <sheetName val="시운전연료"/>
      <sheetName val="일위대가"/>
      <sheetName val="RETICLE (HSG8255ROA)"/>
      <sheetName val="RETICLE (HIPER 1MEGA)"/>
      <sheetName val="RETICLE (27C64) 57006"/>
      <sheetName val="RETICLE (27C128) 57005"/>
      <sheetName val="RETICLE (27C512) 57004"/>
      <sheetName val="RETICLE (27C256) 57003"/>
      <sheetName val="RETICLE (27256) 54002"/>
      <sheetName val="lOT 별 cHECK 사항"/>
      <sheetName val="1,2공구원가계산서"/>
      <sheetName val="2공구산출내역"/>
      <sheetName val="1공구산출내역서"/>
      <sheetName val="원내역"/>
      <sheetName val="SULKEA"/>
      <sheetName val="NM2"/>
      <sheetName val="NW1"/>
      <sheetName val="NW2"/>
      <sheetName val="PW3"/>
      <sheetName val="PW4"/>
      <sheetName val="SC1"/>
      <sheetName val="DNW"/>
      <sheetName val="N+"/>
      <sheetName val="NE"/>
      <sheetName val="P+"/>
      <sheetName val="PE"/>
      <sheetName val="PM"/>
      <sheetName val="TR"/>
      <sheetName val="Tool_trouble"/>
      <sheetName val="4TH_64M"/>
      <sheetName val="1__H2SO4_SUPPLY"/>
      <sheetName val="Pad_좌표&amp;Location"/>
      <sheetName val="설계"/>
      <sheetName val="안전관리신규교육참석자"/>
      <sheetName val="11월 매출 f'cst"/>
      <sheetName val="2010 확산 SDET"/>
      <sheetName val="산출내역서집계표"/>
      <sheetName val="SIMS_RAW"/>
      <sheetName val="시화점실행"/>
      <sheetName val="회사정보"/>
      <sheetName val="R1"/>
      <sheetName val="Low_YLD_Reject2"/>
      <sheetName val="개인별_프로젝트2"/>
      <sheetName val="96_기타_전시회_경비2"/>
      <sheetName val="96_상반기_전시회_경비2"/>
      <sheetName val="96_하반기_전시회_경비2"/>
      <sheetName val="Lot_Status2"/>
      <sheetName val="11월_Red_Zone_기상도2"/>
      <sheetName val="SUB_(N)2"/>
      <sheetName val="Xunit_(단위환산)2"/>
      <sheetName val="Sheet1_(2)2"/>
      <sheetName val="Hynix_&amp;_SYS_IC_Co2"/>
      <sheetName val="Code_22"/>
      <sheetName val="Tool_trouble1"/>
      <sheetName val="Q4_VE_Saving(_vs_Q3)1"/>
      <sheetName val="4TH_64M1"/>
      <sheetName val="1__H2SO4_SUPPLY1"/>
      <sheetName val="Pad_좌표&amp;Location1"/>
      <sheetName val="데이터_유효성검사"/>
      <sheetName val="RETICLE_(HSG8255ROA)"/>
      <sheetName val="RETICLE_(HIPER_1MEGA)"/>
      <sheetName val="RETICLE_(27C64)_57006"/>
      <sheetName val="RETICLE_(27C128)_57005"/>
      <sheetName val="RETICLE_(27C512)_57004"/>
      <sheetName val="RETICLE_(27C256)_57003"/>
      <sheetName val="RETICLE_(27256)_54002"/>
      <sheetName val="lOT_별_cHECK_사항"/>
      <sheetName val="11월_매출_f'cst"/>
      <sheetName val="2010_확산_SDET"/>
      <sheetName val="금융비용"/>
      <sheetName val="样式2附件 分类体系"/>
      <sheetName val="보고-BS"/>
      <sheetName val="구분자 표준 초안"/>
      <sheetName val="유효성목록"/>
      <sheetName val="개발담당자_"/>
      <sheetName val="May_"/>
      <sheetName val="차입금 및 담보현황"/>
      <sheetName val="주주 및 채권자 현황v"/>
      <sheetName val="현대성우캐스팅"/>
      <sheetName val="남양금속"/>
      <sheetName val="부산주공"/>
      <sheetName val="메티아"/>
      <sheetName val="FitOutConfCentre"/>
      <sheetName val="부속동"/>
      <sheetName val="할증 "/>
      <sheetName val="조명율표"/>
      <sheetName val="Mkt_Eᙪ"/>
      <sheetName val="Mkt_E빴"/>
      <sheetName val="Mkt_Eᙪ"/>
      <sheetName val="Mkt_Eᙪ"/>
      <sheetName val="Mkt_E魪"/>
      <sheetName val="Mkt_E魪"/>
      <sheetName val="VDID"/>
      <sheetName val="VGID_Hot Carrier"/>
      <sheetName val="BV"/>
      <sheetName val="6.Machine Lis"/>
      <sheetName val="dfrt"/>
      <sheetName val="근태Master"/>
      <sheetName val="Mkt_E"/>
      <sheetName val="VGID_Body Effect"/>
      <sheetName val="목록이름"/>
      <sheetName val="Mkt_E홪"/>
      <sheetName val="Mkt_E렀푶"/>
      <sheetName val="기준"/>
      <sheetName val="통계"/>
      <sheetName val="2_汇总"/>
      <sheetName val="할증_"/>
      <sheetName val="6_Machine_Lis"/>
      <sheetName val="VGID_Hot_Carrier"/>
      <sheetName val="VGID_Body_Effect"/>
      <sheetName val="충주"/>
      <sheetName val="총투입계"/>
      <sheetName val="인사자료총집계"/>
      <sheetName val="DRUM"/>
      <sheetName val="12CGOU"/>
      <sheetName val="3-1-4 교_x005f_x0002_?数8"/>
      <sheetName val="3-1-4 교_x005f_x005f_x005f_x005f_x005f_x005f_x0002"/>
      <sheetName val="3-1-4 교_x005f_x005f_x005f_x0002_"/>
      <sheetName val="3-1-4 교_x005f_x005f_x005f_x0002__数8"/>
      <sheetName val="게이트 지연시간 설정 2"/>
      <sheetName val="其他"/>
      <sheetName val="培训费"/>
      <sheetName val="保险费及物流保险"/>
      <sheetName val="研究开发费"/>
      <sheetName val="租赁费"/>
      <sheetName val="图书费"/>
      <sheetName val="免费样品"/>
      <sheetName val="售后服务费"/>
      <sheetName val="质检费"/>
      <sheetName val="宿舍食堂运营费"/>
      <sheetName val="温湿度测试曲线"/>
      <sheetName val="夜班温湿度数据"/>
      <sheetName val="Particle测试曲线"/>
      <sheetName val="3-1-4 교_x005f_x0002__x000"/>
      <sheetName val="3-1-4 교_x005f_x005f_x0002"/>
      <sheetName val="3-1-4 ɐ_x005f_x0000__x005f_x0000__x005f_x0000_␀"/>
      <sheetName val="FAB2_Á_x005f_x005f_"/>
      <sheetName val="유첨1_WW47"/>
      <sheetName val="CIPI-IN01"/>
      <sheetName val="파손이력"/>
      <sheetName val="VAC Robot 현황"/>
      <sheetName val="후공정 장비반 업무 List"/>
      <sheetName val="불량율오산_Law"/>
      <sheetName val="Main Data"/>
      <sheetName val="비고"/>
      <sheetName val="3-1-4 교_x0002__x000"/>
      <sheetName val="3-1-4 교_x0002"/>
      <sheetName val="dummyd2"/>
      <sheetName val="Report"/>
      <sheetName val="+ Weekly Progress(KO)"/>
      <sheetName val="연습"/>
      <sheetName val="입출재고현황 (2)"/>
      <sheetName val="당월(1)"/>
      <sheetName val="판매계획"/>
      <sheetName val="재무"/>
      <sheetName val="ROIC"/>
      <sheetName val="당초"/>
      <sheetName val="환율change"/>
      <sheetName val="BAND不合理统计"/>
      <sheetName val="첨부."/>
      <sheetName val="04월_IO기준"/>
      <sheetName val="cYLD"/>
      <sheetName val="cM8"/>
      <sheetName val="iE1"/>
      <sheetName val="iM5"/>
      <sheetName val="iM6"/>
      <sheetName val="iM7"/>
      <sheetName val="iYLD"/>
      <sheetName val="NET"/>
      <sheetName val="cF5p"/>
      <sheetName val="cM8p"/>
      <sheetName val="iE1p"/>
      <sheetName val="iM5p"/>
      <sheetName val="iM6p"/>
      <sheetName val="iM7p"/>
      <sheetName val="PLAN"/>
      <sheetName val="MA"/>
      <sheetName val="MT(ET&amp;AVI)"/>
      <sheetName val="数据有效性"/>
      <sheetName val="Mkt_E᠇⨺"/>
      <sheetName val="FA&amp;REV History Guideline(삭제금지)"/>
      <sheetName val="Hauptdaten"/>
      <sheetName val="자재 기준정보"/>
      <sheetName val="수선비기준정보"/>
      <sheetName val="Device 기준정보"/>
      <sheetName val="Tester Infra 기준정보"/>
      <sheetName val="실장기 Infra 기준정보"/>
      <sheetName val="업무 List"/>
      <sheetName val="목록_수정및 삭제 금지"/>
      <sheetName val="목록이름_접근금지"/>
      <sheetName val="6동"/>
      <sheetName val="下拉菜单数据源_不可删除"/>
      <sheetName val="PR_APW"/>
      <sheetName val="Mkt_E렆☲"/>
      <sheetName val="Mkt_E蠈‵"/>
      <sheetName val="Mkt_Eᘳ"/>
      <sheetName val="Mkt_E砅έ"/>
      <sheetName val="Mkt_Eꠈ┵"/>
      <sheetName val="Mkt_E"/>
      <sheetName val="3-1-4 교_x005f_x005f_x005f_x0002__x000"/>
      <sheetName val="引用页"/>
      <sheetName val="Mkt_E項ㅸ"/>
      <sheetName val="첨부1.Utility 물질명, 배관 재질(수정 금지)"/>
      <sheetName val="2_完成实绩"/>
      <sheetName val="不要删除"/>
      <sheetName val="인력현황"/>
      <sheetName val="Infra 기준정보"/>
      <sheetName val="실장기 기준정보"/>
      <sheetName val="04-1.(참고)해외출장비기준"/>
      <sheetName val="참고)미기원 국제학회 Pool&amp;일정"/>
      <sheetName val="3-1-4 교_x005f_x005f_x005f_x005f_x0002"/>
      <sheetName val="3-1-4 교_x005f_x005f_x005f_x005f_x005f_x005f_x005f"/>
      <sheetName val="3-1-4 ɐ_x005f_x005f_x005f_x0000__x005f_x005f_x000"/>
      <sheetName val="3-1-4 교_x005f_x005f_x005f_x0002_?数8"/>
      <sheetName val="별첨3.Marco 기준정보(수정 금지)"/>
      <sheetName val="유형분류"/>
      <sheetName val="참고. 유효성 검사"/>
      <sheetName val="요약"/>
      <sheetName val="유효성_Cell전"/>
      <sheetName val="Category(삭제금지)"/>
      <sheetName val="긴급발주기준"/>
      <sheetName val="팀&amp;계정 Code"/>
      <sheetName val="참고"/>
      <sheetName val="TP_유효성"/>
      <sheetName val="CSOT T3 기구 견적서 양식_rev1.xlsx"/>
      <sheetName val="파트장 지시업무"/>
      <sheetName val="유효성 기준"/>
      <sheetName val="区域引用"/>
      <sheetName val="1指标.周间"/>
      <sheetName val="全社"/>
      <sheetName val="항목분류"/>
      <sheetName val="조달설치비계산서"/>
      <sheetName val="원가"/>
      <sheetName val="신우"/>
      <sheetName val="SG"/>
      <sheetName val="3-1-4_교_x005f_x005f_x005f_x0002_"/>
      <sheetName val="3-1-4 교_x005f_x005f_x005f"/>
      <sheetName val="3-1-4 ɐ_x005f_x0000__x000"/>
      <sheetName val="3-1-4_교_x005f_x0002__x000"/>
      <sheetName val="3-1-4_교_x005f_x005f_x0002"/>
      <sheetName val="3-1-4_교_x005f_x005f_x005f_x005f_x005f_x005f_x0002"/>
      <sheetName val="3-1-4_교_x005f_x005f_x005f_x0002__数8"/>
      <sheetName val="3-1-4 ɐ___␀"/>
      <sheetName val="3-1-4 ɐ???␀"/>
      <sheetName val="营业成本表"/>
      <sheetName val="CVP-边际贡献表"/>
      <sheetName val="应收应付票据"/>
      <sheetName val="预收账款账龄分析"/>
      <sheetName val="#REF!"/>
      <sheetName val="입력변수"/>
      <sheetName val="요구ion"/>
      <sheetName val="충전율"/>
      <sheetName val="Para."/>
      <sheetName val="변수2"/>
      <sheetName val="1-9.7&quot;"/>
      <sheetName val="AC List"/>
      <sheetName val="ADJTBL 3100"/>
      <sheetName val="FPY"/>
      <sheetName val="ΔVp &amp; Ω"/>
      <sheetName val="KOR"/>
      <sheetName val="1.1主表"/>
      <sheetName val="Weekly (2)"/>
      <sheetName val="Calculation"/>
      <sheetName val="NCD产品"/>
      <sheetName val="NCD数字"/>
      <sheetName val="3)"/>
      <sheetName val="_Hidden1"/>
      <sheetName val="미구주"/>
      <sheetName val="제품 Master"/>
      <sheetName val="256D_OUT_TAT2"/>
      <sheetName val="3ND_64M3"/>
      <sheetName val="시실누(모)_3"/>
      <sheetName val="data_(누계)2"/>
      <sheetName val="data_(전년동기)2"/>
      <sheetName val="3-1-1_여비교통비3"/>
      <sheetName val="3-1-2_사무용품비3"/>
      <sheetName val="3-1-3_소모품비3"/>
      <sheetName val="3-1-4_교육훈련비3"/>
      <sheetName val="3-1-5_운반비3"/>
      <sheetName val="3-1-6_통신비3"/>
      <sheetName val="3-1-7_전산정보이용료3"/>
      <sheetName val="3-1-8_도서비3"/>
      <sheetName val="3-1-9_수선비3"/>
      <sheetName val="3-1-10_경상개발비(지급수수료)3"/>
      <sheetName val="자재_집계표3"/>
      <sheetName val="Credit_Calc3"/>
      <sheetName val="CAPA분석_360K3"/>
      <sheetName val="_55_BA_장입기_091203_xlsx3"/>
      <sheetName val="입찰내역_발주처_양식3"/>
      <sheetName val="불합리_적출_및_관리2"/>
      <sheetName val="부품별_매입현황2"/>
      <sheetName val="기본_상수2"/>
      <sheetName val="TFT_저항2"/>
      <sheetName val="3-1-4_교_x005f_x0002__x005f_x0000_数82"/>
      <sheetName val="F-T_Voltage2"/>
      <sheetName val="XY_tilt_2nd2"/>
      <sheetName val="1__Angle_confirm2"/>
      <sheetName val="Var_2"/>
      <sheetName val="Array_PI2"/>
      <sheetName val="VIZIO_DA가격2"/>
      <sheetName val="기타_DA가격2"/>
      <sheetName val="LGE_DA가격2"/>
      <sheetName val="3-1-4_교_x005f_x0002_2"/>
      <sheetName val="영업본부US$실적_(2)2"/>
      <sheetName val="3-1-4_교_x005f_x005f_x005f_x0002__x005f_x005f_x002"/>
      <sheetName val="3-1-4_교_x005f_x0002__数82"/>
      <sheetName val="3-1-4_ɐ2"/>
      <sheetName val="제조혁신(이지연,_윤수향)2"/>
      <sheetName val="값목록(Do_not_touch)2"/>
      <sheetName val="24_보증금(전신전화가입권)2"/>
      <sheetName val="근로소득_세액표2"/>
      <sheetName val="건강보험_표준요율표2"/>
      <sheetName val="국민연금_표준요율표2"/>
      <sheetName val="_M10C_DIFF_산포_개선_사례_BASE_PRESS2"/>
      <sheetName val="Laser_Alignment_Target_Spec2"/>
      <sheetName val="Laser_Focus_Spec2"/>
      <sheetName val="_M10C_DIFF_산포_개선_사례_7자_GAS_LIN2"/>
      <sheetName val="Graph_Data2"/>
      <sheetName val="실행내역서_2"/>
      <sheetName val="BP-이발-RJ_TREND2"/>
      <sheetName val="유해위험요인_분류체계2"/>
      <sheetName val="DAILY_CHECK2"/>
      <sheetName val="EPM_Raw2"/>
      <sheetName val="PT1H_Raw2"/>
      <sheetName val="판매실적_종합2"/>
      <sheetName val="Down_Time2"/>
      <sheetName val="H_P견적(참조)2"/>
      <sheetName val="경수97_022"/>
      <sheetName val="1995년_섹터별_매출2"/>
      <sheetName val="4-8_공통2"/>
      <sheetName val="Fabless_comp_ROE2"/>
      <sheetName val="Making_Order2"/>
      <sheetName val="6)Matl_analysis1"/>
      <sheetName val="EQUIP_LIST1"/>
      <sheetName val="TFT_측정(2)1"/>
      <sheetName val="사유_구분1"/>
      <sheetName val="14_1&quot;_Cst_변화1"/>
      <sheetName val="계조에_따른_특성1"/>
      <sheetName val="무상_Part_List(BW)1"/>
      <sheetName val="※_참고사항1"/>
      <sheetName val="_T3B-SN_SOD_SKIP_+_SIGE_No_Del1"/>
      <sheetName val="Wip_Status1"/>
      <sheetName val="7682LA_SKD(12_4)1"/>
      <sheetName val="공종별_집계1"/>
      <sheetName val="공사비_내역_(가)1"/>
      <sheetName val="BSD_(2)1"/>
      <sheetName val="_견적서1"/>
      <sheetName val="설산1_나1"/>
      <sheetName val="US_94_COST_CENTER_LIST1"/>
      <sheetName val="Process_Tools-Owned1"/>
      <sheetName val="SG&amp;A_Allocation1"/>
      <sheetName val="AR_County1"/>
      <sheetName val="Rev_Module_Retrieve1"/>
      <sheetName val="Accretion_-_Dilution1"/>
      <sheetName val="166_4151"/>
      <sheetName val="Customer_SAB101_Issues_Sort1"/>
      <sheetName val="BU_Commentary1"/>
      <sheetName val="FY-07_Personal_Property_Tax1"/>
      <sheetName val="FY-07_Real_Property_Tax1"/>
      <sheetName val="Fcst_Summary1"/>
      <sheetName val="June01brio_sort1"/>
      <sheetName val="Period_Pivot_Summary1"/>
      <sheetName val="Cube_by_Product_Line1"/>
      <sheetName val="반입시나리오(area별_조정)1"/>
      <sheetName val="DataBase_작성_샘플1"/>
      <sheetName val="1_현금예금1"/>
      <sheetName val="1_현금및현금성자산1"/>
      <sheetName val="TFT_활동1"/>
      <sheetName val="Drop_Memu1"/>
      <sheetName val="재고_및_일일_TREND"/>
      <sheetName val="일일정산_TREND"/>
      <sheetName val="세부_대응"/>
      <sheetName val="세보설계_인력"/>
      <sheetName val="1_BS"/>
      <sheetName val="2_PL"/>
      <sheetName val="장비별_메이커"/>
      <sheetName val="CScore_February"/>
      <sheetName val="Series_C_Options"/>
      <sheetName val="Updated_FY2010_Wkg_FCST"/>
      <sheetName val="Aug_2010_MSPP_Purchase"/>
      <sheetName val="MSPP_weighted-_QTD"/>
      <sheetName val="Stock_Price_NASDAQ"/>
      <sheetName val="DSU_weighted-_QTD"/>
      <sheetName val="MSPP_weighted-_YTD"/>
      <sheetName val="DSU_weighted-_YTD"/>
      <sheetName val="SL_Input"/>
      <sheetName val="GL_Recon"/>
      <sheetName val="Operating_LR_(Q1_-_Q4)"/>
      <sheetName val="OB_DTL"/>
      <sheetName val="AR_AGING"/>
      <sheetName val="J3_4"/>
      <sheetName val="RATE_CHART"/>
      <sheetName val="U1_5"/>
      <sheetName val="U1_2"/>
      <sheetName val="U1_4"/>
      <sheetName val="U1_1"/>
      <sheetName val="U1_3"/>
      <sheetName val="Rent_Analysis"/>
      <sheetName val="Drop_Down"/>
      <sheetName val="Game_changer_priorities"/>
      <sheetName val="Emp_Exercise_Table"/>
      <sheetName val="Earn_&amp;_E&amp;P_&amp;_Taxes_ENXX_06"/>
      <sheetName val="Prelim_FPHCI"/>
      <sheetName val="Details_FY00"/>
      <sheetName val="Expansion_Expenses"/>
      <sheetName val="PCP_Recruitment_&amp;_Productivity"/>
      <sheetName val="State_Franchise_Taxes{C&amp;S}"/>
      <sheetName val="UNADJUSTED_FROM_PS"/>
      <sheetName val="MDOD_DATA"/>
      <sheetName val="구분자_표준_초안"/>
      <sheetName val="CAUDIT"/>
      <sheetName val="3-1-4_교_x0002__x0000_数8"/>
      <sheetName val="3-1-4_교_x0002_"/>
      <sheetName val="3-1-4_교_x0002__数8"/>
      <sheetName val="3-1-4_교_x0002__x0000_数81"/>
      <sheetName val="3-1-4_교_x0002_1"/>
      <sheetName val="3-1-4_교_x0002__数81"/>
      <sheetName val="3-1-4_교_x0002__x000"/>
      <sheetName val="3-1-4_교_x0002__x001"/>
      <sheetName val="3-1-4_교_x005f_x0002__x001"/>
      <sheetName val="HP1AMLIST"/>
      <sheetName val="항목"/>
      <sheetName val="Mkt_E_xd808_ሶ"/>
      <sheetName val="1"/>
      <sheetName val="할증_1"/>
      <sheetName val="6_Machine_Lis1"/>
      <sheetName val="VGID_Hot_Carrier1"/>
      <sheetName val="VGID_Body_Effect1"/>
      <sheetName val="3-1-4_교_x005f_x0002_?数8"/>
      <sheetName val="게이트_지연시간_설정_2"/>
      <sheetName val="3-1-4_ɐ_x005f_x0000__x005f_x0000__x005f_x0000_␀"/>
      <sheetName val="VAC_Robot_현황"/>
      <sheetName val="후공정_장비반_업무_List"/>
      <sheetName val="Main_Data"/>
      <sheetName val="3-1-4_교_x000"/>
      <sheetName val="3-1-4_교_x0002"/>
      <sheetName val="+_Weekly_Progress(KO)"/>
      <sheetName val="입출재고현황_(2)"/>
      <sheetName val="첨부_"/>
      <sheetName val="업무_List"/>
      <sheetName val="목록_수정및_삭제_금지"/>
      <sheetName val="FA&amp;REV_History_Guideline(삭제금지)"/>
      <sheetName val="자재_기준정보"/>
      <sheetName val="Device_기준정보"/>
      <sheetName val="Tester_Infra_기준정보"/>
      <sheetName val="실장기_Infra_기준정보"/>
      <sheetName val="3-1-4_교_x005f_x005f_x005f_x0002__x000"/>
      <sheetName val="첨부1_Utility_물질명,_배관_재질(수정_금지)"/>
      <sheetName val="Sheet"/>
      <sheetName val="통폐합유형 작성기준"/>
      <sheetName val="EQD-FGM1"/>
      <sheetName val="3-1-4 ɐ_x005f_x005f_x005f_x005f_x005f_x005f_x0000"/>
      <sheetName val="부품인정 현황"/>
      <sheetName val="3-1-4 ɐ_x005f_x005f_x005f_x005f_x005f_x005f_x005f"/>
      <sheetName val="여비"/>
      <sheetName val="Simulation"/>
      <sheetName val="설비기준정보"/>
      <sheetName val="참고.유효성 검사"/>
      <sheetName val="Back Data"/>
      <sheetName val="불량명"/>
      <sheetName val="근태 Trend"/>
      <sheetName val="List"/>
      <sheetName val="고장분류"/>
      <sheetName val="부외등급"/>
      <sheetName val="分类"/>
      <sheetName val="팀코드"/>
      <sheetName val="인원시간"/>
      <sheetName val="FORM-0"/>
      <sheetName val="定义"/>
      <sheetName val="별첨2.Toxic Gas 배관 시공 기준(수정 금지)"/>
      <sheetName val="Macro_STD_Info"/>
      <sheetName val="예산실적전체당월"/>
      <sheetName val="제품_Master"/>
      <sheetName val="양식3"/>
      <sheetName val="Laser Focu0_x0000_砀_x000c__x0000__x0000_"/>
      <sheetName val="(참조)"/>
      <sheetName val="표준대차대조표(갑)"/>
      <sheetName val="평균단가"/>
      <sheetName val="월별기성현황"/>
      <sheetName val="Laser Focu0"/>
      <sheetName val="인피년 출하list"/>
      <sheetName val="Market_Share"/>
      <sheetName val="부서코드"/>
      <sheetName val="★상세내역(이동계획)"/>
      <sheetName val="TOTAL-PL"/>
      <sheetName val="时刻别出库"/>
      <sheetName val="Option"/>
      <sheetName val="5M1E 목록"/>
      <sheetName val="사업부구분코드"/>
      <sheetName val="ARION"/>
      <sheetName val="96TOTREV"/>
      <sheetName val="준검 내역서"/>
      <sheetName val="Mkt_E?ሶ"/>
      <sheetName val="구성원"/>
      <sheetName val="이동계획"/>
      <sheetName val="참고)출장비 반영 기준표"/>
      <sheetName val="결재"/>
      <sheetName val="구매자재팀 집계"/>
      <sheetName val="구매자재팀 목표"/>
      <sheetName val="Payroll-final"/>
      <sheetName val="UFPrn20020304112952"/>
      <sheetName val="노원열병합  건축공사기성내역서"/>
      <sheetName val="신관(1)"/>
      <sheetName val="처음"/>
      <sheetName val="WORK"/>
      <sheetName val="Languages"/>
      <sheetName val="터널조도"/>
      <sheetName val="Macro1"/>
      <sheetName val="Macro2"/>
      <sheetName val="주형"/>
      <sheetName val="PARAMETER"/>
      <sheetName val="LEGEND"/>
      <sheetName val="기준액"/>
      <sheetName val="DCVD공정요약"/>
      <sheetName val="512M"/>
      <sheetName val="64M"/>
      <sheetName val="COVER SHEET "/>
      <sheetName val="기둥(원형)"/>
      <sheetName val="MEXICO-C"/>
      <sheetName val="OD5000"/>
      <sheetName val="---FAB#1업무일지---"/>
      <sheetName val="TYPE-A"/>
      <sheetName val="도급"/>
      <sheetName val="Macro4"/>
      <sheetName val="5"/>
      <sheetName val="DATE"/>
      <sheetName val="특별교실"/>
      <sheetName val="전기일위대가"/>
      <sheetName val="__MAIN"/>
      <sheetName val="laroux"/>
      <sheetName val="TIE-INS"/>
      <sheetName val="118.세금과공과"/>
      <sheetName val="현관"/>
      <sheetName val="Graph (LGEN)"/>
      <sheetName val="out_prog"/>
      <sheetName val="선적schedule (2)"/>
      <sheetName val="공사개요"/>
      <sheetName val="노임(1차)"/>
      <sheetName val="MP02"/>
      <sheetName val="kimre scrubber"/>
      <sheetName val="총괄"/>
      <sheetName val="인건-측정"/>
      <sheetName val="PROCESS"/>
      <sheetName val="CHITIET VL-NC"/>
      <sheetName val="DON GIA"/>
      <sheetName val="일위대가(원본)"/>
      <sheetName val="상용_mp"/>
      <sheetName val="단가비교표"/>
      <sheetName val="유기공정"/>
      <sheetName val="결재판(삭제하지말아주세요)"/>
      <sheetName val="POST COL. 일위대가_호표"/>
      <sheetName val="고정자산원본"/>
      <sheetName val="뒤차축소"/>
      <sheetName val="F9804"/>
      <sheetName val="제품별.XLS"/>
      <sheetName val="%EC%A0%9C%ED%92%88%EB%B3%84.XLS"/>
      <sheetName val="노임이"/>
      <sheetName val="표시트"/>
      <sheetName val="사번순"/>
      <sheetName val="비품"/>
      <sheetName val="보고"/>
      <sheetName val="고호석"/>
      <sheetName val="전체내역"/>
      <sheetName val="5사남"/>
      <sheetName val="LS"/>
      <sheetName val="HCCE01"/>
      <sheetName val="평가결과_부서별3"/>
      <sheetName val="1월22일기준인원"/>
      <sheetName val="호봉표"/>
      <sheetName val="사급연봉(2.5)"/>
      <sheetName val="오급연봉(2.5)"/>
      <sheetName val="구급연봉(2.5)"/>
      <sheetName val="선임연봉(2.5)"/>
      <sheetName val="수석연봉(2.5)"/>
      <sheetName val="전임연봉(2.5)"/>
      <sheetName val="책임연봉(2.5)"/>
      <sheetName val="인사파일"/>
      <sheetName val="TABLE01"/>
      <sheetName val="기초분물량표"/>
      <sheetName val="fmv"/>
      <sheetName val="TBUS"/>
      <sheetName val="wall"/>
      <sheetName val="Error별건수실적"/>
      <sheetName val="spread"/>
      <sheetName val="93상각비"/>
      <sheetName val="부대대비"/>
      <sheetName val="냉연집계"/>
      <sheetName val="경비예산"/>
      <sheetName val="생산성(2차)"/>
      <sheetName val="요약(1차)"/>
      <sheetName val="인원"/>
      <sheetName val="단가표"/>
      <sheetName val="일위대가목차"/>
      <sheetName val="PM DATA"/>
      <sheetName val="실적분석"/>
      <sheetName val="교육"/>
      <sheetName val="95WBS"/>
      <sheetName val="분당임차변경"/>
      <sheetName val="공모펀드추가"/>
      <sheetName val="분석결과"/>
      <sheetName val="TH VL, NC, DDHT Thanhphuoc"/>
      <sheetName val="IX 20 Yr"/>
      <sheetName val="PROP_95"/>
      <sheetName val="수입2"/>
      <sheetName val="임차비용"/>
      <sheetName val="임테블"/>
      <sheetName val="7 (2)"/>
      <sheetName val="PP%계산(초기공정능력)"/>
      <sheetName val="3-1-4 ɐ_x005f_x005f_x0000"/>
      <sheetName val="3-1-4 ɐ_x005f_x005f_x005f"/>
      <sheetName val="Sheet 효율"/>
      <sheetName val="기본"/>
      <sheetName val="Subcons"/>
      <sheetName val="경기남부"/>
      <sheetName val="config"/>
      <sheetName val="3.기준(외화1)"/>
      <sheetName val="Sheet1 (3)"/>
      <sheetName val="매출(본)"/>
      <sheetName val="대구은행"/>
      <sheetName val="BaseData"/>
      <sheetName val="ﾛﾎﾞｯﾄ搬送時間ﾃﾞｰﾀ"/>
      <sheetName val="voucher"/>
      <sheetName val="수입"/>
      <sheetName val="5.임직원 사진"/>
      <sheetName val="0.조회"/>
      <sheetName val="s"/>
      <sheetName val="Sheet5"/>
      <sheetName val="추가예산"/>
      <sheetName val="산출내역서"/>
      <sheetName val="집계표"/>
      <sheetName val="Low_YLD_Reject3"/>
      <sheetName val="개인별_프로젝트3"/>
      <sheetName val="11월_Red_Zone_기상도3"/>
      <sheetName val="96_기타_전시회_경비3"/>
      <sheetName val="96_상반기_전시회_경비3"/>
      <sheetName val="96_하반기_전시회_경비3"/>
      <sheetName val="SUB_(N)3"/>
      <sheetName val="Lot_Status3"/>
      <sheetName val="Xunit_(단위환산)3"/>
      <sheetName val="Sheet1_(2)3"/>
      <sheetName val="Hynix_&amp;_SYS_IC_Co3"/>
      <sheetName val="Code_23"/>
      <sheetName val="Pad_좌표&amp;Location2"/>
      <sheetName val="Q4_VE_Saving(_vs_Q3)2"/>
      <sheetName val="Tool_trouble2"/>
      <sheetName val="4TH_64M2"/>
      <sheetName val="1__H2SO4_SUPPLY2"/>
      <sheetName val="데이터_유효성검사1"/>
      <sheetName val="RETICLE_(HSG8255ROA)1"/>
      <sheetName val="RETICLE_(HIPER_1MEGA)1"/>
      <sheetName val="RETICLE_(27C64)_570061"/>
      <sheetName val="RETICLE_(27C128)_570051"/>
      <sheetName val="RETICLE_(27C512)_570041"/>
      <sheetName val="RETICLE_(27C256)_570031"/>
      <sheetName val="RETICLE_(27256)_540021"/>
      <sheetName val="lOT_별_cHECK_사항1"/>
      <sheetName val="11월_매출_f'cst1"/>
      <sheetName val="2010_확산_SDET1"/>
      <sheetName val="样式2附件_分类体系"/>
      <sheetName val="O_970122"/>
      <sheetName val="WAFER X-Y AM03-008581A"/>
      <sheetName val="Anti"/>
      <sheetName val="토목수량(공정)"/>
      <sheetName val="96갑지"/>
      <sheetName val="다목적갑"/>
      <sheetName val="미익SUB"/>
      <sheetName val="기초부품"/>
      <sheetName val="인건비 내역서"/>
      <sheetName val="PLarp"/>
      <sheetName val="US$ I (SEG.)"/>
      <sheetName val="CJ"/>
      <sheetName val="XL4Poppy"/>
      <sheetName val="comm"/>
      <sheetName val="현금"/>
      <sheetName val="법인구분"/>
      <sheetName val="생산현황"/>
      <sheetName val="노무비-TT"/>
      <sheetName val="팀별손익"/>
      <sheetName val="7.세무조정"/>
      <sheetName val="식물림"/>
      <sheetName val="제출용BS(한일+할부)"/>
      <sheetName val="Sheet1_(3)"/>
      <sheetName val="126_255"/>
      <sheetName val="MATRLDATA"/>
      <sheetName val="Balance Sheet"/>
      <sheetName val="Income Statement"/>
      <sheetName val="客戶清單customer list"/>
      <sheetName val="comparables"/>
      <sheetName val="Deduction"/>
      <sheetName val="other"/>
      <sheetName val="conclusion"/>
      <sheetName val="결정단가"/>
      <sheetName val="수보제한 (2)"/>
      <sheetName val="고합"/>
      <sheetName val="AFE's  By Afe"/>
      <sheetName val="Disclaimer"/>
      <sheetName val="청도"/>
      <sheetName val="Id"/>
      <sheetName val="Intro2"/>
      <sheetName val="개발_RTL_TEST적용"/>
      <sheetName val="PROCURE"/>
      <sheetName val="10고객별 담당자"/>
      <sheetName val="발행"/>
      <sheetName val="갑지"/>
      <sheetName val="Позиция"/>
      <sheetName val="개산공사비"/>
      <sheetName val="매출월"/>
      <sheetName val="생산매출 (3)"/>
      <sheetName val="대차대조표"/>
      <sheetName val="지급어음"/>
      <sheetName val="갑지(추정)"/>
      <sheetName val="9700"/>
      <sheetName val="집계표(수배전제조구매)"/>
      <sheetName val="품셈"/>
      <sheetName val="인상효1"/>
      <sheetName val="07DATA"/>
      <sheetName val="SILICATE"/>
      <sheetName val="수정용피벗"/>
      <sheetName val="Register"/>
      <sheetName val="支払手形"/>
      <sheetName val="雑収"/>
      <sheetName val="SLAB&quot;1&quot;"/>
      <sheetName val="Pricing"/>
      <sheetName val="CSDL"/>
      <sheetName val="업무분장 "/>
      <sheetName val="사급연봉(2_5)"/>
      <sheetName val="오급연봉(2_5)"/>
      <sheetName val="구급연봉(2_5)"/>
      <sheetName val="선임연봉(2_5)"/>
      <sheetName val="수석연봉(2_5)"/>
      <sheetName val="전임연봉(2_5)"/>
      <sheetName val="책임연봉(2_5)"/>
      <sheetName val="8월차잔"/>
      <sheetName val="Cutting Dies "/>
      <sheetName val="유형자산LS"/>
      <sheetName val="합계잔액시산표"/>
      <sheetName val="현자재그룹내역"/>
      <sheetName val="별첨2-1"/>
      <sheetName val="기준정보_(Main_Dual_LN)_CHDZ-Y663A"/>
      <sheetName val="GAP log template 가이드"/>
      <sheetName val="RCM Guideline"/>
      <sheetName val="CPK_Job_Codes1"/>
      <sheetName val="CPK_Salary_Structure1"/>
      <sheetName val="Global_Job_Codes_-_Mgmt1"/>
      <sheetName val="Mercer_Data1"/>
      <sheetName val="Budget_Control_-_local_Currenc1"/>
      <sheetName val="FY-FinModel1_01"/>
      <sheetName val="1106  APS RATE "/>
      <sheetName val="금액내역서"/>
      <sheetName val="ss"/>
      <sheetName val="MEM수율입고"/>
      <sheetName val="판매종합"/>
      <sheetName val="(99)-상품제품수불_-본지점"/>
      <sheetName val="자재단가"/>
      <sheetName val="경상비내역"/>
      <sheetName val="Sheet14"/>
      <sheetName val="Sheet13"/>
      <sheetName val="BOQ-1"/>
      <sheetName val="2.대외공문"/>
      <sheetName val="부하집계표"/>
      <sheetName val="Cost Reduction"/>
      <sheetName val="법인세비용_2004"/>
      <sheetName val="전산자료조회(060418)"/>
      <sheetName val="주당순이익"/>
      <sheetName val="감사회사"/>
      <sheetName val="재고자산미실현이익제거"/>
      <sheetName val="수불명세서"/>
      <sheetName val="외상매출금현황-수정분_A2"/>
      <sheetName val="개발담당자_1"/>
      <sheetName val="May_1"/>
      <sheetName val="평가&amp;선급_미지급"/>
      <sheetName val="HISTORY_REPORT-ARMOR_ALL_&amp;_STP"/>
      <sheetName val="RR_Allocation"/>
      <sheetName val="Indoor_Disposer"/>
      <sheetName val="SLS_UPLOAD"/>
      <sheetName val="차입금_및_담보현황"/>
      <sheetName val="주주_및_채권자_현황v"/>
      <sheetName val="3-1-4_교_x005f_x005f_x005f_x005f_x005f_x005f_x0001"/>
      <sheetName val="3-1-4_교_x005f_x005f_x005f_x0002_1"/>
      <sheetName val="3-1-4_교_x005f_x005f_x005f_x0002__数81"/>
      <sheetName val="3-1-4_교_x005f_x0002__x0001"/>
      <sheetName val="3-1-4_교_x005f_x005f_x00021"/>
      <sheetName val="Infra_기준정보"/>
      <sheetName val="실장기_기준정보"/>
      <sheetName val="04-1_(참고)해외출장비기준"/>
      <sheetName val="참고)미기원_국제학회_Pool&amp;일정"/>
      <sheetName val="3-1-4_교_x005f_x005f_x005f_x005f_x0002"/>
      <sheetName val="3-1-4_교_x005f_x005f_x005f_x005f_x005f_x005f_x005f"/>
      <sheetName val="3-1-4_ɐ_x005f_x005f_x005f_x0000__x005f_x005f_x000"/>
      <sheetName val="3-1-4_교_x005f_x005f_x005f_x0002_?数8"/>
      <sheetName val="별첨3_Marco_기준정보(수정_금지)"/>
      <sheetName val="참고__유효성_검사"/>
      <sheetName val="팀&amp;계정_Code"/>
      <sheetName val="CSOT_T3_기구_견적서_양식_rev1_xlsx"/>
      <sheetName val="파트장_지시업무"/>
      <sheetName val="유효성_기준"/>
      <sheetName val="1指标_周间"/>
      <sheetName val="3-1-4_교_x005f_x005f_x005f"/>
      <sheetName val="3-1-4_ɐ_x005f_x0000__x000"/>
      <sheetName val="3-1-4_ɐ___␀"/>
      <sheetName val="3-1-4_ɐ???␀"/>
      <sheetName val="Para_"/>
      <sheetName val="1-9_7&quot;"/>
      <sheetName val="AC_List"/>
      <sheetName val="ADJTBL_3100"/>
      <sheetName val="ΔVp_&amp;_Ω"/>
      <sheetName val="1_1主表"/>
      <sheetName val="Weekly_(2)"/>
      <sheetName val="갑지1"/>
      <sheetName val="제조원가계산서"/>
      <sheetName val="FG"/>
      <sheetName val="대비"/>
      <sheetName val="00내역서"/>
      <sheetName val="20관리비율"/>
      <sheetName val="F1YLD"/>
      <sheetName val="F5YLD"/>
      <sheetName val="F8YLD"/>
      <sheetName val="iM1"/>
      <sheetName val="iM1p"/>
      <sheetName val="ASEM내역"/>
      <sheetName val="6,000"/>
      <sheetName val="Macro(전선)"/>
      <sheetName val="배관"/>
      <sheetName val="소비자가"/>
      <sheetName val="건축집계표"/>
      <sheetName val="FRP내역서"/>
      <sheetName val="집계표(OPTION)"/>
      <sheetName val="eq_data"/>
      <sheetName val="Sheet2 (2)"/>
      <sheetName val="공틀공사"/>
      <sheetName val="Y-WORK"/>
      <sheetName val="hMC1"/>
      <sheetName val="hMC2"/>
      <sheetName val="hMP"/>
      <sheetName val="hcYLD"/>
      <sheetName val="iMC1p"/>
      <sheetName val="iMC2p"/>
      <sheetName val="hMPp"/>
      <sheetName val="cM9"/>
      <sheetName val="cM9p"/>
      <sheetName val="f_in"/>
      <sheetName val="물량표"/>
      <sheetName val="적용환율"/>
      <sheetName val="사급자재"/>
      <sheetName val="전체내역 (2)"/>
      <sheetName val="BOQ"/>
      <sheetName val="일반공사"/>
      <sheetName val="AS복구"/>
      <sheetName val="중기터파기"/>
      <sheetName val="변수값"/>
      <sheetName val="중기상차"/>
      <sheetName val="포장복구집계"/>
      <sheetName val="잡철물"/>
      <sheetName val="전사집계"/>
      <sheetName val="FND"/>
      <sheetName val="FNDp"/>
      <sheetName val="一発シート"/>
      <sheetName val="UR2-Calculation"/>
      <sheetName val="BP2000 Month"/>
      <sheetName val="조명시설"/>
      <sheetName val="내역서을지"/>
      <sheetName val="을지"/>
      <sheetName val="차입금"/>
      <sheetName val="환율021231"/>
      <sheetName val="미확인자산list(171제외)"/>
      <sheetName val="TIE-IN"/>
      <sheetName val="Data base"/>
      <sheetName val="TOTAL(ITEM)"/>
      <sheetName val="원형맨홀수량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inter"/>
      <sheetName val="PTR台손익"/>
      <sheetName val="골조시행"/>
      <sheetName val="3BL공동구 수량"/>
      <sheetName val="화산경계"/>
      <sheetName val="HISTORICAL"/>
      <sheetName val="FORECASTING"/>
      <sheetName val="WW14"/>
      <sheetName val="WW15"/>
      <sheetName val="견적의뢰"/>
      <sheetName val="집계"/>
      <sheetName val="소방사항"/>
      <sheetName val="중기일위대가"/>
      <sheetName val="CAPVC"/>
      <sheetName val="BM_NEW2"/>
      <sheetName val="실행견적"/>
      <sheetName val="Data_base"/>
      <sheetName val="노원열병합__건축공사기성내역서"/>
      <sheetName val="Raw_Data1"/>
      <sheetName val="Data_base1"/>
      <sheetName val="노원열병합__건축공사기성내역서1"/>
      <sheetName val="비핵심자산"/>
      <sheetName val="Gox_INT"/>
      <sheetName val="P1_INT"/>
      <sheetName val="TST_Gox"/>
      <sheetName val="ﾘｽﾄ"/>
      <sheetName val="물량산출근거"/>
      <sheetName val="estimate"/>
      <sheetName val="원형1호맨홀토공수량"/>
      <sheetName val="진행조건_및_CD_Data"/>
      <sheetName val="APW"/>
      <sheetName val="단가조사서"/>
      <sheetName val="V5"/>
      <sheetName val="電気設備表"/>
      <sheetName val="구미"/>
      <sheetName val="토목내역"/>
      <sheetName val="남양시작동자105노65기1.3화1.2"/>
      <sheetName val="안정계산"/>
      <sheetName val="단면검토"/>
      <sheetName val="Chiet tinh dz35"/>
      <sheetName val="채권(하반기)"/>
      <sheetName val="경비2내역"/>
      <sheetName val="Sheet28"/>
      <sheetName val="Sheet29"/>
      <sheetName val="P.M 별"/>
      <sheetName val="merger"/>
      <sheetName val="Yield Target"/>
      <sheetName val="T6-6(2)"/>
      <sheetName val="자재표"/>
      <sheetName val="총물량"/>
      <sheetName val="상품보조수불"/>
      <sheetName val="부문손익"/>
      <sheetName val="일위_파일"/>
      <sheetName val="Ekog10"/>
      <sheetName val="개소별수량산출"/>
      <sheetName val=" FURNACE현설"/>
      <sheetName val="식재수량표"/>
      <sheetName val="Baby일위대가"/>
      <sheetName val="예총"/>
      <sheetName val="b_balju-단가단가단가"/>
      <sheetName val=" 내역서"/>
      <sheetName val="항목등록"/>
      <sheetName val="산출근거#2-3"/>
      <sheetName val="공비대비"/>
      <sheetName val="형틀공사"/>
      <sheetName val="단가목록"/>
      <sheetName val="코드"/>
      <sheetName val="일정요약"/>
      <sheetName val="b_balju"/>
      <sheetName val="견적내역"/>
      <sheetName val="2-2-1-3"/>
      <sheetName val="중기"/>
      <sheetName val="조직"/>
      <sheetName val=" LC-1"/>
      <sheetName val="PI"/>
      <sheetName val="위생기구"/>
      <sheetName val="기계실냉난방"/>
      <sheetName val="CABLE SIZE-1"/>
      <sheetName val="9811"/>
      <sheetName val="단가표 (2)"/>
      <sheetName val="설비투자"/>
      <sheetName val="설비"/>
      <sheetName val="시설"/>
      <sheetName val="PT_ED"/>
      <sheetName val="DIAINCH"/>
      <sheetName val="C_d"/>
      <sheetName val="정보"/>
      <sheetName val="1인1테마"/>
      <sheetName val="9GNG운반"/>
      <sheetName val="시산표(매출조정전)"/>
      <sheetName val="10월상품입고"/>
      <sheetName val="BEND LOSS"/>
      <sheetName val="_FURNACE현설"/>
      <sheetName val="_내역서"/>
      <sheetName val="_FURNACE현설1"/>
      <sheetName val="_내역서1"/>
      <sheetName val="철거 내역서"/>
      <sheetName val="견적서 을지"/>
      <sheetName val="Amount of Itemized"/>
      <sheetName val="4차원가계산서"/>
      <sheetName val="유림총괄"/>
      <sheetName val="건축공사 집계표"/>
      <sheetName val="골조"/>
      <sheetName val="터파기및재료"/>
      <sheetName val="단위중량"/>
      <sheetName val="실행(표지,갑,을)"/>
      <sheetName val="TRIM data(sheet1)"/>
      <sheetName val="기번기준"/>
      <sheetName val="영업총괄"/>
      <sheetName val="영업권1114"/>
      <sheetName val="발생Trend (장비별)"/>
      <sheetName val="유림골조"/>
      <sheetName val="내역서(기계)"/>
      <sheetName val="수목데이타 "/>
      <sheetName val="9509"/>
      <sheetName val="출하생산일보"/>
      <sheetName val="관리,공감"/>
      <sheetName val="HVAC"/>
      <sheetName val="공통갑지"/>
      <sheetName val="일반부표"/>
      <sheetName val="법인세-2005년"/>
      <sheetName val="3.생산계획"/>
      <sheetName val="MAIN"/>
      <sheetName val="파일"/>
      <sheetName val="설비내역서"/>
      <sheetName val="O＆P"/>
      <sheetName val="백호우계수"/>
      <sheetName val="패널"/>
      <sheetName val="VXXXXXXX"/>
      <sheetName val="확약서"/>
      <sheetName val="기타코드"/>
      <sheetName val="Tracking Groups"/>
      <sheetName val="BASEMODL"/>
      <sheetName val="중연"/>
      <sheetName val="용연"/>
      <sheetName val="예산M11A"/>
      <sheetName val="3CHBDC"/>
      <sheetName val="FCU (2)"/>
      <sheetName val="7-1단위세대오배수FUD"/>
      <sheetName val="누락일위대가내역"/>
      <sheetName val="计算稿"/>
      <sheetName val="BM2D_5G3"/>
      <sheetName val="VIAD_5G3"/>
      <sheetName val="VIACHN_5G3"/>
      <sheetName val="기본데이타"/>
      <sheetName val="4 LINE"/>
      <sheetName val="7 th"/>
      <sheetName val="확산동"/>
      <sheetName val="차압계산"/>
      <sheetName val="공조기"/>
      <sheetName val="공조기휀"/>
      <sheetName val="AHU집계"/>
      <sheetName val="ACE"/>
      <sheetName val="5.동별횡주관경"/>
      <sheetName val="비케이엘씨디"/>
      <sheetName val="PSTS(2008)"/>
      <sheetName val="영업_일11"/>
      <sheetName val="경__비_1"/>
      <sheetName val="Spec_Infomation_Notice_Cover"/>
      <sheetName val="표지_(2)"/>
      <sheetName val="견적단가"/>
      <sheetName val="빙장비사양"/>
      <sheetName val="장비사양"/>
      <sheetName val="등록양식 (2)"/>
      <sheetName val="수량산출"/>
      <sheetName val="해외세목"/>
      <sheetName val="컨베어"/>
      <sheetName val="환경기계공정표 (3)"/>
      <sheetName val="실행(ALT1)"/>
      <sheetName val="FRP PIPING 일위대가"/>
      <sheetName val="자재대"/>
      <sheetName val="VMB Utility"/>
      <sheetName val="wssm"/>
      <sheetName val="수로BOX"/>
      <sheetName val="설계서(본관)"/>
      <sheetName val="해외법인"/>
      <sheetName val="제조원가"/>
      <sheetName val="10월작업불량"/>
      <sheetName val="Build Plan All"/>
      <sheetName val="※ Code2. 危险性分类｜위험성분류"/>
      <sheetName val="비교표"/>
      <sheetName val="옥외배관기본공량"/>
      <sheetName val="총괄갑 "/>
      <sheetName val="CPk"/>
      <sheetName val="赤"/>
      <sheetName val="Wafer별Data"/>
      <sheetName val="FAB1(생산부)"/>
      <sheetName val="TRE TABLE"/>
      <sheetName val="TOTAL인원"/>
      <sheetName val="C-3,Ass'y"/>
      <sheetName val="설비원가"/>
      <sheetName val="選択肢マスタ"/>
      <sheetName val="타워기초"/>
      <sheetName val="교각1"/>
      <sheetName val="일보"/>
      <sheetName val="HDPDEP"/>
      <sheetName val="PT1"/>
      <sheetName val="Lot처리"/>
      <sheetName val="Status"/>
      <sheetName val="STIET_O2"/>
      <sheetName val="Construction"/>
      <sheetName val="comps LFY+"/>
      <sheetName val="HDI implied"/>
      <sheetName val="가공"/>
      <sheetName val="입력List(입)"/>
      <sheetName val="Data Table"/>
      <sheetName val="ProcessFlow"/>
      <sheetName val="iMPp"/>
      <sheetName val="Fab2summary"/>
      <sheetName val="Trend 그래프用"/>
      <sheetName val="plan-it"/>
      <sheetName val="Sch PR-2"/>
      <sheetName val="Sch PR-3"/>
      <sheetName val="선급법인세 (2)"/>
      <sheetName val="실행(계획,실행)"/>
      <sheetName val="계정code"/>
      <sheetName val="기초단가"/>
      <sheetName val="Trend_그래프用"/>
      <sheetName val="Sch_PR-2"/>
      <sheetName val="Sch_PR-3"/>
      <sheetName val="선급법인세_(2)"/>
      <sheetName val="중기조종사 단위단가"/>
      <sheetName val="노무"/>
      <sheetName val="PST209"/>
      <sheetName val="일위대가 "/>
      <sheetName val="달력"/>
      <sheetName val="달력원본"/>
      <sheetName val="연간근무편성표"/>
      <sheetName val="계정"/>
      <sheetName val="TRIAS_TI"/>
      <sheetName val="FAB7_BPM"/>
      <sheetName val="상불"/>
      <sheetName val="서보,PLC단가표"/>
      <sheetName val="항목구분"/>
      <sheetName val="원가계산서"/>
      <sheetName val="Pumping"/>
      <sheetName val="산출0"/>
      <sheetName val="콘크리트타설집계표"/>
      <sheetName val="※ Code1. 部门｜부서(팀) "/>
      <sheetName val="256D_OUT_TAT3"/>
      <sheetName val="3ND_64M4"/>
      <sheetName val="시실누(모)_4"/>
      <sheetName val="data_(누계)3"/>
      <sheetName val="data_(전년동기)3"/>
      <sheetName val="1_현금예금2"/>
      <sheetName val="1_현금및현금성자산2"/>
      <sheetName val="1_BS1"/>
      <sheetName val="2_PL1"/>
      <sheetName val="3-1-1_여비교통비4"/>
      <sheetName val="3-1-2_사무용품비4"/>
      <sheetName val="3-1-3_소모품비4"/>
      <sheetName val="3-1-4_교육훈련비4"/>
      <sheetName val="3-1-5_운반비4"/>
      <sheetName val="3-1-6_통신비4"/>
      <sheetName val="3-1-7_전산정보이용료4"/>
      <sheetName val="3-1-8_도서비4"/>
      <sheetName val="3-1-9_수선비4"/>
      <sheetName val="3-1-10_경상개발비(지급수수료)4"/>
      <sheetName val="자재_집계표4"/>
      <sheetName val="3-1-4_교数82"/>
      <sheetName val="Credit_Calc4"/>
      <sheetName val="CAPA분석_360K4"/>
      <sheetName val="3-1-4_교2"/>
      <sheetName val="_55_BA_장입기_091203_xlsx4"/>
      <sheetName val="입찰내역_발주처_양식4"/>
      <sheetName val="불합리_적출_및_관리3"/>
      <sheetName val="부품별_매입현황3"/>
      <sheetName val="기본_상수3"/>
      <sheetName val="TFT_저항3"/>
      <sheetName val="3-1-4_교_x005f_x0002__x005f_x0000_数83"/>
      <sheetName val="F-T_Voltage3"/>
      <sheetName val="XY_tilt_2nd3"/>
      <sheetName val="1__Angle_confirm3"/>
      <sheetName val="Var_3"/>
      <sheetName val="Array_PI3"/>
      <sheetName val="VIZIO_DA가격3"/>
      <sheetName val="기타_DA가격3"/>
      <sheetName val="LGE_DA가격3"/>
      <sheetName val="3-1-4_교_x005f_x0002_3"/>
      <sheetName val="영업본부US$실적_(2)3"/>
      <sheetName val="3-1-4_교_数82"/>
      <sheetName val="3-1-4_교_x005f_x005f_x005f_x0002__x005f_x005f_x003"/>
      <sheetName val="3-1-4_교_x005f_x0002__数83"/>
      <sheetName val="3-1-4_ɐ3"/>
      <sheetName val="제조혁신(이지연,_윤수향)3"/>
      <sheetName val="값목록(Do_not_touch)3"/>
      <sheetName val="24_보증금(전신전화가입권)3"/>
      <sheetName val="근로소득_세액표3"/>
      <sheetName val="건강보험_표준요율표3"/>
      <sheetName val="국민연금_표준요율표3"/>
      <sheetName val="_M10C_DIFF_산포_개선_사례_BASE_PRESS3"/>
      <sheetName val="Laser_Alignment_Target_Spec3"/>
      <sheetName val="Laser_Focus_Spec3"/>
      <sheetName val="_M10C_DIFF_산포_개선_사례_7자_GAS_LIN3"/>
      <sheetName val="Graph_Data3"/>
      <sheetName val="실행내역서_3"/>
      <sheetName val="BP-이발-RJ_TREND3"/>
      <sheetName val="유해위험요인_분류체계3"/>
      <sheetName val="DAILY_CHECK3"/>
      <sheetName val="EPM_Raw3"/>
      <sheetName val="PT1H_Raw3"/>
      <sheetName val="판매실적_종합3"/>
      <sheetName val="Down_Time3"/>
      <sheetName val="H_P견적(참조)3"/>
      <sheetName val="경수97_023"/>
      <sheetName val="1995년_섹터별_매출3"/>
      <sheetName val="4-8_공통3"/>
      <sheetName val="Fabless_comp_ROE3"/>
      <sheetName val="Making_Order3"/>
      <sheetName val="6)Matl_analysis2"/>
      <sheetName val="EQUIP_LIST2"/>
      <sheetName val="TFT_측정(2)2"/>
      <sheetName val="사유_구분2"/>
      <sheetName val="14_1&quot;_Cst_변화2"/>
      <sheetName val="계조에_따른_특성2"/>
      <sheetName val="무상_Part_List(BW)2"/>
      <sheetName val="※_참고사항2"/>
      <sheetName val="_T3B-SN_SOD_SKIP_+_SIGE_No_Del2"/>
      <sheetName val="Wip_Status2"/>
      <sheetName val="7682LA_SKD(12_4)2"/>
      <sheetName val="공종별_집계2"/>
      <sheetName val="공사비_내역_(가)2"/>
      <sheetName val="BSD_(2)2"/>
      <sheetName val="_견적서2"/>
      <sheetName val="설산1_나2"/>
      <sheetName val="US_94_COST_CENTER_LIST2"/>
      <sheetName val="Process_Tools-Owned2"/>
      <sheetName val="SG&amp;A_Allocation2"/>
      <sheetName val="AR_County2"/>
      <sheetName val="Rev_Module_Retrieve2"/>
      <sheetName val="Accretion_-_Dilution2"/>
      <sheetName val="166_4152"/>
      <sheetName val="Customer_SAB101_Issues_Sort2"/>
      <sheetName val="BU_Commentary2"/>
      <sheetName val="FY-07_Personal_Property_Tax2"/>
      <sheetName val="FY-07_Real_Property_Tax2"/>
      <sheetName val="Fcst_Summary2"/>
      <sheetName val="June01brio_sort2"/>
      <sheetName val="Period_Pivot_Summary2"/>
      <sheetName val="Cube_by_Product_Line2"/>
      <sheetName val="반입시나리오(area별_조정)2"/>
      <sheetName val="DataBase_작성_샘플2"/>
      <sheetName val="TFT_활동2"/>
      <sheetName val="Drop_Memu2"/>
      <sheetName val="재고_및_일일_TREND1"/>
      <sheetName val="일일정산_TREND1"/>
      <sheetName val="세부_대응1"/>
      <sheetName val="CScore_February1"/>
      <sheetName val="Series_C_Options1"/>
      <sheetName val="Updated_FY2010_Wkg_FCST1"/>
      <sheetName val="Aug_2010_MSPP_Purchase1"/>
      <sheetName val="MSPP_weighted-_QTD1"/>
      <sheetName val="Stock_Price_NASDAQ1"/>
      <sheetName val="DSU_weighted-_QTD1"/>
      <sheetName val="MSPP_weighted-_YTD1"/>
      <sheetName val="DSU_weighted-_YTD1"/>
      <sheetName val="SL_Input1"/>
      <sheetName val="GL_Recon1"/>
      <sheetName val="Operating_LR_(Q1_-_Q4)1"/>
      <sheetName val="OB_DTL1"/>
      <sheetName val="AR_AGING1"/>
      <sheetName val="J3_41"/>
      <sheetName val="RATE_CHART1"/>
      <sheetName val="U1_51"/>
      <sheetName val="U1_21"/>
      <sheetName val="U1_41"/>
      <sheetName val="U1_11"/>
      <sheetName val="U1_31"/>
      <sheetName val="Rent_Analysis1"/>
      <sheetName val="Drop_Down1"/>
      <sheetName val="Game_changer_priorities1"/>
      <sheetName val="Emp_Exercise_Table1"/>
      <sheetName val="Earn_&amp;_E&amp;P_&amp;_Taxes_ENXX_061"/>
      <sheetName val="Prelim_FPHCI1"/>
      <sheetName val="Details_FY001"/>
      <sheetName val="Expansion_Expenses1"/>
      <sheetName val="PCP_Recruitment_&amp;_Productivity1"/>
      <sheetName val="State_Franchise_Taxes{C&amp;S}1"/>
      <sheetName val="UNADJUSTED_FROM_PS1"/>
      <sheetName val="세보설계_인력1"/>
      <sheetName val="장비별_메이커1"/>
      <sheetName val="MDOD_DATA1"/>
      <sheetName val="HiPas일보_in1"/>
      <sheetName val="Selection_List"/>
      <sheetName val="EBARA_PM현황"/>
      <sheetName val="14_1부1"/>
      <sheetName val="손익분기점_데이터"/>
      <sheetName val="4월_건강정산-기"/>
      <sheetName val="구분자_표준_초안1"/>
      <sheetName val="3-1-4_교_x0001"/>
      <sheetName val="3-1-4_교数81"/>
      <sheetName val="3-1-4_교1"/>
      <sheetName val="3-1-4_교_数81"/>
      <sheetName val="3-1-4_교_x001"/>
      <sheetName val="예금구좌"/>
      <sheetName val="MOTO"/>
      <sheetName val="월별"/>
      <sheetName val="F45"/>
      <sheetName val="F45(1Q)"/>
      <sheetName val="재단재고"/>
      <sheetName val="C5200"/>
      <sheetName val="C5200_2(501)"/>
      <sheetName val="C5200_2(712)"/>
      <sheetName val="C5200MXP+"/>
      <sheetName val="C5200_2(702)"/>
      <sheetName val="C5200_2(701)"/>
      <sheetName val="C5200_2(303)"/>
      <sheetName val="C5200DPS"/>
      <sheetName val="C5200DPS_2(509)"/>
      <sheetName val="C5200IPS"/>
      <sheetName val="C5200IPS_2"/>
      <sheetName val="9408"/>
      <sheetName val="9408_2(403)"/>
      <sheetName val="9408_2(404)"/>
      <sheetName val="9408_2(406)"/>
      <sheetName val="9408_2(511)"/>
      <sheetName val="9608"/>
      <sheetName val="9608_2"/>
      <sheetName val="4528"/>
      <sheetName val="4528_2"/>
      <sheetName val="etc"/>
      <sheetName val="조립자재_Pivot"/>
      <sheetName val="pre-anal손익계산서"/>
      <sheetName val="pre-anal대차대조표"/>
      <sheetName val="Decision"/>
      <sheetName val="5530"/>
      <sheetName val="MARCsheet"/>
      <sheetName val="YOEMAGUM"/>
      <sheetName val="과거판매자료"/>
      <sheetName val="Setting"/>
      <sheetName val="설비2차"/>
      <sheetName val="①FABII"/>
      <sheetName val="_55_RA_장입기_091203_xlsx2"/>
      <sheetName val="3-1-4_교_x0002__x0000_数82"/>
      <sheetName val="3-1-4_교_x0002_2"/>
      <sheetName val="3-1-4_교_x0002__数82"/>
      <sheetName val="3-1-4_교_x005f_x0002__x002"/>
      <sheetName val="기타. Box"/>
      <sheetName val="Grouping"/>
      <sheetName val="'M 1"/>
      <sheetName val="'M 2"/>
      <sheetName val="Aicklen"/>
      <sheetName val="Howie"/>
      <sheetName val="Biggs"/>
      <sheetName val="Brains"/>
      <sheetName val="Projections 2"/>
      <sheetName val="BAV_alt"/>
      <sheetName val="Intl def"/>
      <sheetName val="Segment"/>
      <sheetName val="PV Graph Data"/>
      <sheetName val="Human Ressources"/>
      <sheetName val="O.M. by Segment"/>
      <sheetName val="ENXX map to SAP 102204"/>
      <sheetName val="GDX"/>
      <sheetName val="Financials"/>
      <sheetName val="HP Forecast - POL &amp; SW"/>
      <sheetName val="BackUp"/>
      <sheetName val="Exhibit 2.0"/>
      <sheetName val="Exhibit 3.0"/>
      <sheetName val="seg comp op margin_P"/>
      <sheetName val="Forecast Period"/>
      <sheetName val="MCS"/>
      <sheetName val="Variables"/>
      <sheetName val="LC"/>
      <sheetName val="LC last year"/>
      <sheetName val="USD"/>
      <sheetName val="USD last year"/>
      <sheetName val="KeyMultInputs"/>
      <sheetName val="HFR Flash"/>
      <sheetName val="inventory"/>
      <sheetName val="Q1"/>
      <sheetName val="Rounding IS"/>
      <sheetName val="Rounding IS2"/>
      <sheetName val="Rounding Tax"/>
      <sheetName val="Round Type"/>
      <sheetName val="BW Retrieve CY"/>
      <sheetName val="VBasic"/>
      <sheetName val="States"/>
      <sheetName val="Entity Codes"/>
      <sheetName val="Top"/>
      <sheetName val="FY01"/>
      <sheetName val="OCOGS"/>
      <sheetName val="AP SO P&amp;L"/>
      <sheetName val="pmH comet"/>
      <sheetName val="PTE Delta Explanation"/>
      <sheetName val="인원계획-미화"/>
      <sheetName val="재무가정"/>
      <sheetName val="FED R&amp;D PBC"/>
      <sheetName val="Co "/>
      <sheetName val="Group "/>
      <sheetName val="Deluxe Rev FY01"/>
      <sheetName val="Drivers"/>
      <sheetName val="CRITERIA1"/>
      <sheetName val="Outside Services"/>
      <sheetName val="OC lookup table"/>
      <sheetName val="BU VLookup"/>
      <sheetName val="Actual Update"/>
      <sheetName val="B4 JE"/>
      <sheetName val="Payroll"/>
      <sheetName val="Exception List Drop Down"/>
      <sheetName val="IS"/>
      <sheetName val="Comp. Transaction"/>
      <sheetName val="AW"/>
      <sheetName val="RSG"/>
      <sheetName val="IND"/>
      <sheetName val="FAS 109"/>
      <sheetName val="Tickmarks"/>
      <sheetName val="MixPay Tb"/>
      <sheetName val="Basic Subs Mo"/>
      <sheetName val="QBO195"/>
      <sheetName val="Data - Paid Mon sum"/>
      <sheetName val="BO Issue res"/>
      <sheetName val="Instructions"/>
      <sheetName val="Deposits"/>
      <sheetName val="Adjustments-Payouts-Guarantees"/>
      <sheetName val="All Deposits"/>
      <sheetName val="Commissions"/>
      <sheetName val="Detail"/>
      <sheetName val="Measurements"/>
      <sheetName val="Account Number"/>
      <sheetName val="Zuora_GL_Reconcilation"/>
      <sheetName val="CurrentFebPayouts"/>
      <sheetName val="QKN"/>
      <sheetName val="השקעה באחרות"/>
      <sheetName val="Office Expenses"/>
      <sheetName val="BO num cases"/>
      <sheetName val="Q4 forecast customers"/>
      <sheetName val="Lacerte migration 4-17-09"/>
      <sheetName val="ProSeries migration 4-17-09"/>
      <sheetName val="Lacerte - Prior Year"/>
      <sheetName val="ProSeries - Prior Year"/>
      <sheetName val="Subs Summ (2)"/>
      <sheetName val="Channel Structure"/>
      <sheetName val="Employee ISO &amp; NSO Table"/>
      <sheetName val="Clickstream by Week"/>
      <sheetName val="PBC_9-30 Trial Balance"/>
      <sheetName val="LABTOTAL"/>
      <sheetName val="과천MAIN"/>
      <sheetName val="Project Brief"/>
      <sheetName val="물량투입계획"/>
      <sheetName val="이자율별 차입금 적수"/>
      <sheetName val="PART"/>
      <sheetName val="AFF. FILE"/>
      <sheetName val="년령분석표(02년)"/>
      <sheetName val="지역별"/>
      <sheetName val="서식"/>
      <sheetName val="별첨12-1"/>
      <sheetName val="COLOR별 인쇄"/>
      <sheetName val="kisvalue data-주채무계열"/>
      <sheetName val="K701"/>
      <sheetName val="WPL"/>
      <sheetName val="Codes"/>
      <sheetName val="公式条件 勿删"/>
      <sheetName val="품종별월계"/>
      <sheetName val="Chart"/>
      <sheetName val="Pivot"/>
      <sheetName val="잉여금"/>
      <sheetName val="손익계산서"/>
      <sheetName val="부서CODE"/>
      <sheetName val="호봉CODE"/>
      <sheetName val="TMC_VP2001"/>
      <sheetName val="교육계획"/>
      <sheetName val="폐토수익화 "/>
      <sheetName val="작성기준"/>
      <sheetName val="Contents"/>
      <sheetName val="DROP_DOWN_OPTIONS"/>
      <sheetName val="외주가공"/>
      <sheetName val="1.설계기준"/>
      <sheetName val="을"/>
      <sheetName val=" 냉각수펌프"/>
      <sheetName val="6PILE  (돌출)"/>
      <sheetName val="iM10"/>
      <sheetName val="DATA(BAC)"/>
      <sheetName val="EHP 내역서"/>
      <sheetName val="M10F 3F TSPR05 베이파티션 설치공사_내역서.x"/>
      <sheetName val="3.공통공사대비"/>
      <sheetName val="정보매체A동"/>
      <sheetName val="Spool Status"/>
      <sheetName val="간접"/>
      <sheetName val="HIS"/>
      <sheetName val="118_세금과공과"/>
      <sheetName val="Income_Statement"/>
      <sheetName val="Sheet2_(2)"/>
      <sheetName val="工완성공사율"/>
      <sheetName val="F12"/>
      <sheetName val="General Assumptions"/>
      <sheetName val="Scorecard"/>
      <sheetName val="dfab"/>
      <sheetName val="dfas"/>
      <sheetName val="dfrtd"/>
      <sheetName val="dfrtm"/>
      <sheetName val="dmm"/>
      <sheetName val="dpex"/>
      <sheetName val="dpkg"/>
      <sheetName val="dprd"/>
      <sheetName val="dsal"/>
      <sheetName val="dspd"/>
      <sheetName val="dwfs"/>
      <sheetName val="MM투입 계획"/>
      <sheetName val="SA3200"/>
      <sheetName val="난방열교"/>
      <sheetName val="급탕열교"/>
      <sheetName val="단면치수"/>
      <sheetName val="목차"/>
      <sheetName val="LO"/>
      <sheetName val="RATS_Patch"/>
      <sheetName val="RATS_Gates_Milestones"/>
      <sheetName val="MASTER_Hynix"/>
      <sheetName val="★Friends 핵심 Member 교육"/>
      <sheetName val="업체의 LPL소속정보"/>
      <sheetName val="입찰안"/>
      <sheetName val="공사비집계"/>
      <sheetName val="실행내역"/>
      <sheetName val="직노"/>
      <sheetName val="Customer Databas"/>
      <sheetName val="기초공"/>
      <sheetName val="RAW"/>
      <sheetName val="PACKING LIST"/>
      <sheetName val="직무기준"/>
      <sheetName val="DHE-P"/>
      <sheetName val="붙여넣기(이상발생)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3BL공동구_수량"/>
      <sheetName val="pipe"/>
      <sheetName val="ML"/>
      <sheetName val="1998"/>
      <sheetName val="값목록(Don't touch)"/>
      <sheetName val="생산량"/>
      <sheetName val="Implementation Status"/>
      <sheetName val="POWER ASSUMPTIONS"/>
      <sheetName val="2.1 受電設備棟"/>
      <sheetName val="2.2 受・防火水槽"/>
      <sheetName val="2.3 排水処理設備棟"/>
      <sheetName val="2.4 倉庫棟"/>
      <sheetName val="2.5 守衛棟"/>
      <sheetName val="5월매출분석"/>
      <sheetName val="설계산출기초"/>
      <sheetName val="도급예산내역서봉투"/>
      <sheetName val="공사원가계산서"/>
      <sheetName val="설계산출표지"/>
      <sheetName val="도급예산내역서총괄표"/>
      <sheetName val="을부담운반비"/>
      <sheetName val="운반비산출"/>
      <sheetName val="장비1반일보"/>
      <sheetName val="Fabout Time chart rev1"/>
      <sheetName val="영업_일12"/>
      <sheetName val="경__비_2"/>
      <sheetName val="개발_RTL_TEST적용1"/>
      <sheetName val="Spec_Infomation_Notice_Cover1"/>
      <sheetName val="표지_(2)1"/>
      <sheetName val="등록양식_(2)"/>
      <sheetName val="환경기계공정표_(3)"/>
      <sheetName val="VMB_Utility"/>
      <sheetName val="FRP_PIPING_일위대가"/>
      <sheetName val="10고객별_담당자"/>
      <sheetName val="POWER_ASSUMPTIONS"/>
      <sheetName val="2_1_受電設備棟"/>
      <sheetName val="2_2_受・防火水槽"/>
      <sheetName val="2_3_排水処理設備棟"/>
      <sheetName val="2_4_倉庫棟"/>
      <sheetName val="2_5_守衛棟"/>
      <sheetName val="총괄매출계획"/>
      <sheetName val="아파트 기성내역서"/>
      <sheetName val="건강"/>
      <sheetName val="2006"/>
      <sheetName val="연체대출"/>
      <sheetName val="등가관장표"/>
      <sheetName val="(4-2)열관류값-2"/>
      <sheetName val="일위대가(당초)"/>
      <sheetName val="2001손익실적"/>
      <sheetName val="출금실적"/>
      <sheetName val="48전력선로일위"/>
      <sheetName val="FC-101"/>
      <sheetName val="매립"/>
      <sheetName val="QandAJunior"/>
      <sheetName val="건축공사"/>
      <sheetName val="입찰"/>
      <sheetName val="현경"/>
      <sheetName val="설계명세,97품셈"/>
      <sheetName val="MNT 개발계획_최종"/>
      <sheetName val="8.수량산출 (2)"/>
      <sheetName val="Front"/>
      <sheetName val="아파트건축"/>
      <sheetName val="BOOK4"/>
      <sheetName val="대운반(철재)"/>
      <sheetName val="가계부"/>
      <sheetName val="제품목록"/>
      <sheetName val="매입매출관리"/>
      <sheetName val="단가결정"/>
      <sheetName val="LOG"/>
      <sheetName val="수목표준대가"/>
      <sheetName val="0110(상세작업분)"/>
      <sheetName val="_내역서2"/>
      <sheetName val="_FURNACE현설2"/>
      <sheetName val="BEND_LOSS"/>
      <sheetName val="철거_내역서"/>
      <sheetName val="견적서_을지"/>
      <sheetName val="PM_DATA"/>
      <sheetName val="Amount_of_Itemized"/>
      <sheetName val="소방"/>
      <sheetName val="광주운남을"/>
      <sheetName val="95년12월말"/>
      <sheetName val="매출매입_153Q"/>
      <sheetName val=" 기성청구서 양식.xlsx"/>
      <sheetName val="기본사항"/>
      <sheetName val="Index"/>
      <sheetName val="Sheet109"/>
      <sheetName val="제품"/>
      <sheetName val="Raw materials"/>
      <sheetName val="NDRAM_DATA"/>
      <sheetName val="审计调整"/>
      <sheetName val="월CAPA계산"/>
      <sheetName val="Need Data"/>
      <sheetName val="SYS CAT_RENEW_1"/>
      <sheetName val="SYS GROUP NO"/>
      <sheetName val="CLASS"/>
      <sheetName val="CHEMICALS"/>
      <sheetName val="20190530"/>
      <sheetName val="Mkt_E_x0005_ᙪ"/>
      <sheetName val="유첨1_WW4忕"/>
      <sheetName val="교육일정"/>
      <sheetName val="유림콘도"/>
      <sheetName val="유형 테이블"/>
      <sheetName val="참조)마스터정보"/>
      <sheetName val="장비기능분류"/>
      <sheetName val="Sheet17"/>
      <sheetName val="현황CODE"/>
      <sheetName val="손익현황"/>
      <sheetName val="COVER_SHEET_"/>
      <sheetName val="COVER_SHEET_1"/>
      <sheetName val="118_세금과공과1"/>
      <sheetName val="CODE LIST"/>
      <sheetName val="유첨2. 기준정보"/>
      <sheetName val="기준정보 (9)"/>
      <sheetName val="8.개발단가"/>
      <sheetName val="Pipeline DB 관리 Point"/>
      <sheetName val="산출근거"/>
      <sheetName val="예가표"/>
      <sheetName val="depreciation of machinery"/>
      <sheetName val="下拉项目"/>
      <sheetName val="原因分类目录"/>
      <sheetName val="下拉选项"/>
      <sheetName val="总表"/>
      <sheetName val="0-ハード（その他)"/>
      <sheetName val="작성Guideline"/>
      <sheetName val="업무모델"/>
      <sheetName val="(참조) 장비기능분류"/>
      <sheetName val="(참조) 변경유형"/>
      <sheetName val="EQT-EST_x0000_"/>
      <sheetName val="목록관리"/>
      <sheetName val="투자성격 분류"/>
      <sheetName val="Value List"/>
      <sheetName val="(참조) 선택 값 리스트"/>
      <sheetName val="기능분류 List"/>
      <sheetName val="Maker (To-Be)"/>
      <sheetName val="EQ Model List"/>
      <sheetName val="Sub Unit List"/>
      <sheetName val="Sub Unit 분류_191016"/>
      <sheetName val="장비기능분류_191112"/>
      <sheetName val="분류목록"/>
      <sheetName val=" BSAF_20190111"/>
      <sheetName val="차체부품 INS REPORT(갑)"/>
      <sheetName val="3-1-4 교_x005f"/>
      <sheetName val="3-1-4 ɐ_x0000__x000"/>
      <sheetName val="WIND"/>
      <sheetName val="작업목록"/>
      <sheetName val="작업 반복"/>
      <sheetName val="차트 이름표"/>
      <sheetName val="데이터 액세스"/>
      <sheetName val="M14B"/>
      <sheetName val="有效性定义"/>
      <sheetName val="VGID_Hot_Carrier2"/>
      <sheetName val="VGID_Body_Effect2"/>
      <sheetName val="할증_2"/>
      <sheetName val="6_Machine_Lis2"/>
      <sheetName val="3-1-4_교_x005f_x0002_?数81"/>
      <sheetName val="게이트_지연시간_설정_21"/>
      <sheetName val="3-1-4_ɐ_x005f_x0000__x005f_x0000__x005f_x0000_␀1"/>
      <sheetName val="VAC_Robot_현황1"/>
      <sheetName val="후공정_장비반_업무_List1"/>
      <sheetName val="Main_Data1"/>
      <sheetName val="3-1-4_교_x00021"/>
      <sheetName val="+_Weekly_Progress(KO)1"/>
      <sheetName val="입출재고현황_(2)1"/>
      <sheetName val="첨부_1"/>
      <sheetName val="FA&amp;REV_History_Guideline(삭제금지)1"/>
      <sheetName val="자재_기준정보1"/>
      <sheetName val="Device_기준정보1"/>
      <sheetName val="Tester_Infra_기준정보1"/>
      <sheetName val="실장기_Infra_기준정보1"/>
      <sheetName val="업무_List1"/>
      <sheetName val="목록_수정및_삭제_금지1"/>
      <sheetName val="3-1-4_교_x005f_x005f_x005f_x0002__x0001"/>
      <sheetName val="첨부1_Utility_물질명,_배관_재질(수정_금지)1"/>
      <sheetName val="제품_Master1"/>
      <sheetName val="Mkt_Eሶ"/>
      <sheetName val="3-1-4_ɐ_x005f_x005f_x005f_x005f_x005f_x005f_x0000"/>
      <sheetName val="부품인정_현황"/>
      <sheetName val="3-1-4_ɐ_x005f_x005f_x005f_x005f_x005f_x005f_x005f"/>
      <sheetName val="참고_유효성_검사"/>
      <sheetName val="Back_Data"/>
      <sheetName val="근태_Trend"/>
      <sheetName val="별첨2_Toxic_Gas_배관_시공_기준(수정_금지)"/>
      <sheetName val="통폐합유형_작성기준"/>
      <sheetName val="Laser_Focu0砀"/>
      <sheetName val="인피년_출하list"/>
      <sheetName val="5M1E_목록"/>
      <sheetName val="Need_Data"/>
      <sheetName val="Laser_Focu0"/>
      <sheetName val="준검_내역서"/>
      <sheetName val="SYS_CAT_RENEW_1"/>
      <sheetName val="SYS_GROUP_NO"/>
      <sheetName val="Mkt_Eᙪ"/>
      <sheetName val="유형_테이블"/>
      <sheetName val="用水量"/>
      <sheetName val="3-1-4_교_x0002_?数8"/>
      <sheetName val="3-1-4 ɐ_x0000"/>
      <sheetName val="3-1-4 ɐ_x005f"/>
      <sheetName val="1-4备注"/>
      <sheetName val="基准"/>
      <sheetName val="勿删基准"/>
      <sheetName val="参数基准"/>
      <sheetName val="2016년 계약단가"/>
      <sheetName val="C2F 人员"/>
      <sheetName val="区分"/>
      <sheetName val="돈암사업"/>
      <sheetName val="1-6参照表3"/>
      <sheetName val="TTL"/>
      <sheetName val="분류목록_20191219"/>
      <sheetName val="선택리스트"/>
      <sheetName val="업무연락"/>
      <sheetName val="0415"/>
      <sheetName val="PL-yearly"/>
      <sheetName val="Eqptype"/>
      <sheetName val="Cash Flow"/>
      <sheetName val="HidM SPEC v1"/>
      <sheetName val="BudgetCode"/>
      <sheetName val="DepartCode"/>
      <sheetName val="ProjectCode"/>
      <sheetName val="3-1-4䀀⊔"/>
      <sheetName val="Mkt_E_x0000_⢐"/>
      <sheetName val="2017년 단가"/>
      <sheetName val="참고사항"/>
      <sheetName val="Trend"/>
      <sheetName val="参考"/>
      <sheetName val="신청서"/>
      <sheetName val="유효성목록정의"/>
      <sheetName val="양식_콤보"/>
      <sheetName val="유효성목록&amp;절차정의"/>
      <sheetName val="3-1-1_여비교통비5"/>
      <sheetName val="3-1-2_사무용품비5"/>
      <sheetName val="3-1-3_소모품비5"/>
      <sheetName val="3-1-4_교육훈련비5"/>
      <sheetName val="3-1-5_운반비5"/>
      <sheetName val="3-1-6_통신비5"/>
      <sheetName val="3-1-7_전산정보이용료5"/>
      <sheetName val="3-1-8_도서비5"/>
      <sheetName val="3-1-9_수선비5"/>
      <sheetName val="3-1-10_경상개발비(지급수수료)5"/>
      <sheetName val="3ND_64M5"/>
      <sheetName val="시실누(모)_5"/>
      <sheetName val="CAPA분석_360K5"/>
      <sheetName val="3-1-4_교数83"/>
      <sheetName val="Credit_Calc5"/>
      <sheetName val="자재_집계표5"/>
      <sheetName val="3-1-4_교3"/>
      <sheetName val="_55_BA_장입기_091203_xlsx5"/>
      <sheetName val="입찰내역_발주처_양식5"/>
      <sheetName val="3-1-4_교?数81"/>
      <sheetName val="부품별_매입현황4"/>
      <sheetName val="기본_상수4"/>
      <sheetName val="불합리_적출_및_관리4"/>
      <sheetName val="TFT_저항4"/>
      <sheetName val="3-1-4_교_x005f_x0002__x005f_x0000_数84"/>
      <sheetName val="F-T_Voltage4"/>
      <sheetName val="XY_tilt_2nd4"/>
      <sheetName val="1__Angle_confirm4"/>
      <sheetName val="Var_4"/>
      <sheetName val="Array_PI4"/>
      <sheetName val="VIZIO_DA가격4"/>
      <sheetName val="기타_DA가격4"/>
      <sheetName val="LGE_DA가격4"/>
      <sheetName val="3-1-4_교_x005f_x0002_4"/>
      <sheetName val="영업본부US$실적_(2)4"/>
      <sheetName val="EQUIP_LIST3"/>
      <sheetName val="TFT_측정(2)3"/>
      <sheetName val="사유_구분3"/>
      <sheetName val="14_1&quot;_Cst_변화3"/>
      <sheetName val="계조에_따른_특성3"/>
      <sheetName val="무상_Part_List(BW)3"/>
      <sheetName val="※_참고사항3"/>
      <sheetName val="할증_3"/>
      <sheetName val="US_94_COST_CENTER_LIST3"/>
      <sheetName val="Process_Tools-Owned3"/>
      <sheetName val="SG&amp;A_Allocation3"/>
      <sheetName val="AR_County3"/>
      <sheetName val="Rev_Module_Retrieve3"/>
      <sheetName val="Accretion_-_Dilution3"/>
      <sheetName val="166_4153"/>
      <sheetName val="Customer_SAB101_Issues_Sort3"/>
      <sheetName val="BU_Commentary3"/>
      <sheetName val="FY-07_Personal_Property_Tax3"/>
      <sheetName val="FY-07_Real_Property_Tax3"/>
      <sheetName val="Fcst_Summary3"/>
      <sheetName val="June01brio_sort3"/>
      <sheetName val="Period_Pivot_Summary3"/>
      <sheetName val="Cube_by_Product_Line3"/>
      <sheetName val="_T3B-SN_SOD_SKIP_+_SIGE_No_Del3"/>
      <sheetName val="Wip_Status3"/>
      <sheetName val="7682LA_SKD(12_4)3"/>
      <sheetName val="공종별_집계3"/>
      <sheetName val="공사비_내역_(가)3"/>
      <sheetName val="BSD_(2)3"/>
      <sheetName val="_견적서3"/>
      <sheetName val="설산1_나3"/>
      <sheetName val="반입시나리오(area별_조정)3"/>
      <sheetName val="6_Machine_Lis3"/>
      <sheetName val="VGID_Hot_Carrier3"/>
      <sheetName val="VGID_Body_Effect3"/>
      <sheetName val="데이터_유효성검사2"/>
      <sheetName val="GL_Recon2"/>
      <sheetName val="Operating_LR_(Q1_-_Q4)2"/>
      <sheetName val="OB_DTL2"/>
      <sheetName val="AR_AGING2"/>
      <sheetName val="3-1-4_교_x005f_x0002_?数82"/>
      <sheetName val="3-1-4_교_x005f_x005f_x005f_x005f_x005f_x005f_x0003"/>
      <sheetName val="3-1-4_교_x005f_x005f_x005f_x0002_2"/>
      <sheetName val="3-1-4_교_x005f_x005f_x005f_x0002__数82"/>
      <sheetName val="게이트_지연시간_설정_22"/>
      <sheetName val="3-1-4_교_x005f_x0002__x0002"/>
      <sheetName val="3-1-4_교_x005f_x005f_x00022"/>
      <sheetName val="3-1-4_ɐ_x005f_x0000__x005f_x0000__x005f_x0000_␀2"/>
      <sheetName val="VAC_Robot_현황2"/>
      <sheetName val="후공정_장비반_업무_List2"/>
      <sheetName val="Main_Data2"/>
      <sheetName val="3-1-4_교_x00022"/>
      <sheetName val="+_Weekly_Progress(KO)2"/>
      <sheetName val="입출재고현황_(2)2"/>
      <sheetName val="첨부_2"/>
      <sheetName val="FA&amp;REV_History_Guideline(삭제금지)2"/>
      <sheetName val="자재_기준정보2"/>
      <sheetName val="Device_기준정보2"/>
      <sheetName val="Tester_Infra_기준정보2"/>
      <sheetName val="실장기_Infra_기준정보2"/>
      <sheetName val="업무_List2"/>
      <sheetName val="목록_수정및_삭제_금지2"/>
      <sheetName val="3-1-4_교_x005f_x005f_x005f_x0002__x0002"/>
      <sheetName val="첨부1_Utility_물질명,_배관_재질(수정_금지)2"/>
      <sheetName val="별첨3_Marco_기준정보(수정_금지)1"/>
      <sheetName val="유효성_기준1"/>
      <sheetName val="04-1_(참고)해외출장비기준1"/>
      <sheetName val="3-1-4_교_x005f_x005f_x005f_x005f_x00021"/>
      <sheetName val="3-1-4_교_x005f_x005f_x005f_x005f_x005f_x005f_x0051"/>
      <sheetName val="3-1-4_ɐ_x005f_x005f_x005f_x0000__x005f_x005f_x001"/>
      <sheetName val="3-1-4_교_x005f_x005f_x005f_x0002_?数81"/>
      <sheetName val="1指标_周间1"/>
      <sheetName val="참고)미기원_국제학회_Pool&amp;일정1"/>
      <sheetName val="평가&amp;선급_미지급1"/>
      <sheetName val="HISTORY_REPORT-ARMOR_ALL_&amp;_STP1"/>
      <sheetName val="Indoor_Disposer1"/>
      <sheetName val="RR_Allocation1"/>
      <sheetName val="SLS_UPLOAD1"/>
      <sheetName val="실장기_기준정보1"/>
      <sheetName val="Infra_기준정보1"/>
      <sheetName val="참고__유효성_검사1"/>
      <sheetName val="팀&amp;계정_Code1"/>
      <sheetName val="CSOT_T3_기구_견적서_양식_rev1_xlsx1"/>
      <sheetName val="3-1-4_교_x005f_x005f_x005f1"/>
      <sheetName val="3-1-4_ɐ_x005f_x0000__x0001"/>
      <sheetName val="3-1-4_ɐ___␀1"/>
      <sheetName val="3-1-4_ɐ???␀1"/>
      <sheetName val="Para_1"/>
      <sheetName val="1-9_7&quot;1"/>
      <sheetName val="AC_List1"/>
      <sheetName val="ADJTBL_31001"/>
      <sheetName val="ΔVp_&amp;_Ω1"/>
      <sheetName val="1_1主表1"/>
      <sheetName val="Weekly_(2)1"/>
      <sheetName val="파트장_지시업무1"/>
      <sheetName val="제품_Master2"/>
      <sheetName val="3-1-4_ɐ_x005f_x005f_x005f_x005f_x005f_x005f_x0001"/>
      <sheetName val="부품인정_현황1"/>
      <sheetName val="3-1-4_ɐ_x005f_x005f_x005f_x005f_x005f_x005f_x0051"/>
      <sheetName val="참고_유효성_검사1"/>
      <sheetName val="Back_Data1"/>
      <sheetName val="근태_Trend1"/>
      <sheetName val="별첨2_Toxic_Gas_배관_시공_기준(수정_금지)1"/>
      <sheetName val="통폐합유형_작성기준1"/>
      <sheetName val="인피년_출하list1"/>
      <sheetName val="5M1E_목록1"/>
      <sheetName val="Need_Data1"/>
      <sheetName val="준검_내역서1"/>
      <sheetName val="SYS_CAT_RENEW_11"/>
      <sheetName val="SYS_GROUP_NO1"/>
      <sheetName val="Laser_Focu01"/>
      <sheetName val="유형_테이블1"/>
      <sheetName val="(참조)_장비기능분류"/>
      <sheetName val="(참조)_변경유형"/>
      <sheetName val="투자성격_분류"/>
      <sheetName val="Value_List"/>
      <sheetName val="(참조)_선택_값_리스트"/>
      <sheetName val="기능분류_List"/>
      <sheetName val="Maker_(To-Be)"/>
      <sheetName val="EQ_Model_List"/>
      <sheetName val="Sub_Unit_List"/>
      <sheetName val="Sub_Unit_분류_191016"/>
      <sheetName val="_BSAF_20190111"/>
      <sheetName val="차체부품_INS_REPORT(갑)"/>
      <sheetName val="3-1-4_교_x005f"/>
      <sheetName val="3-1-4_ɐ_x000"/>
      <sheetName val="CODE_LIST"/>
      <sheetName val="작업_반복"/>
      <sheetName val="차트_이름표"/>
      <sheetName val="데이터_액세스"/>
      <sheetName val="3-1-4_ɐ_x005f_x005f_x0000"/>
      <sheetName val="3-1-4_ɐ_x005f_x005f_x005f"/>
      <sheetName val="3-1-4_ɐ_x0000"/>
      <sheetName val="3-1-4_ɐ_x005f"/>
      <sheetName val="C2F_人员"/>
      <sheetName val="2016년_계약단가"/>
      <sheetName val="Cash_Flow"/>
      <sheetName val="HidM_SPEC_v1"/>
      <sheetName val="2017년_단가"/>
      <sheetName val="참고)출장비_반영_기준표"/>
      <sheetName val="구매자재팀_집계"/>
      <sheetName val="구매자재팀_목표"/>
      <sheetName val="유첨2__기준정보"/>
      <sheetName val="기준정보_(9)"/>
      <sheetName val="Pipeline_DB_관리_Point"/>
      <sheetName val="3-1-4 _x0017__x0000_"/>
      <sheetName val="Sheet25"/>
      <sheetName val="New"/>
      <sheetName val="숨기기시트"/>
      <sheetName val="装备名 划分示例"/>
      <sheetName val="ASSIGN"/>
      <sheetName val="판매98"/>
      <sheetName val="ZFIR10520_06B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 refreshError="1"/>
      <sheetData sheetId="402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 refreshError="1"/>
      <sheetData sheetId="575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/>
      <sheetData sheetId="925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/>
      <sheetData sheetId="963"/>
      <sheetData sheetId="964"/>
      <sheetData sheetId="965"/>
      <sheetData sheetId="966"/>
      <sheetData sheetId="967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/>
      <sheetData sheetId="1073"/>
      <sheetData sheetId="1074"/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 refreshError="1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 refreshError="1"/>
      <sheetData sheetId="1465" refreshError="1"/>
      <sheetData sheetId="1466" refreshError="1"/>
      <sheetData sheetId="1467" refreshError="1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/>
      <sheetData sheetId="1726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/>
      <sheetData sheetId="1786"/>
      <sheetData sheetId="1787"/>
      <sheetData sheetId="1788"/>
      <sheetData sheetId="1789"/>
      <sheetData sheetId="1790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/>
      <sheetData sheetId="1936"/>
      <sheetData sheetId="1937"/>
      <sheetData sheetId="1938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/>
      <sheetData sheetId="2076"/>
      <sheetData sheetId="2077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/>
      <sheetData sheetId="2352"/>
      <sheetData sheetId="2353"/>
      <sheetData sheetId="2354"/>
      <sheetData sheetId="2355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/>
      <sheetData sheetId="2474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/>
      <sheetData sheetId="2500"/>
      <sheetData sheetId="250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/>
      <sheetData sheetId="2541"/>
      <sheetData sheetId="2542"/>
      <sheetData sheetId="2543"/>
      <sheetData sheetId="2544"/>
      <sheetData sheetId="2545"/>
      <sheetData sheetId="2546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/>
      <sheetData sheetId="2614" refreshError="1"/>
      <sheetData sheetId="2615" refreshError="1"/>
      <sheetData sheetId="2616"/>
      <sheetData sheetId="2617"/>
      <sheetData sheetId="2618"/>
      <sheetData sheetId="2619"/>
      <sheetData sheetId="2620"/>
      <sheetData sheetId="2621"/>
      <sheetData sheetId="2622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 refreshError="1"/>
      <sheetData sheetId="2739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/>
      <sheetData sheetId="2767" refreshError="1"/>
      <sheetData sheetId="2768" refreshError="1"/>
      <sheetData sheetId="2769"/>
      <sheetData sheetId="2770" refreshError="1"/>
      <sheetData sheetId="2771" refreshError="1"/>
      <sheetData sheetId="2772" refreshError="1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주차"/>
      <sheetName val="이름정의"/>
      <sheetName val="영업일기준표"/>
      <sheetName val="대카"/>
      <sheetName val="R(PCS)"/>
      <sheetName val="R(대형)"/>
      <sheetName val="R(대형PCS)"/>
      <sheetName val="raw_B2B(마트Sum)"/>
      <sheetName val="raw_B2B"/>
      <sheetName val="S_Unit_비교"/>
      <sheetName val="OM"/>
      <sheetName val="MD1그룹"/>
      <sheetName val="디지털U"/>
      <sheetName val="레저"/>
      <sheetName val="골프"/>
      <sheetName val="r_OM"/>
      <sheetName val="r_직방"/>
      <sheetName val="직방"/>
      <sheetName val="r_PCS"/>
      <sheetName val="PCS"/>
      <sheetName val="r_대형"/>
      <sheetName val="대형"/>
      <sheetName val="r_직대"/>
      <sheetName val="직대"/>
      <sheetName val="r_대P"/>
      <sheetName val="대P"/>
      <sheetName val="r_기타"/>
      <sheetName val="기타"/>
      <sheetName val="r_쇼딜"/>
      <sheetName val="쇼딜"/>
      <sheetName val="1월_all"/>
      <sheetName val="1월_배분"/>
      <sheetName val="1월"/>
      <sheetName val="S_1월_기존"/>
      <sheetName val="S_1월_수정"/>
      <sheetName val="2월"/>
      <sheetName val="S_2월"/>
      <sheetName val="2월(조정)"/>
      <sheetName val="S_2월(조정)"/>
      <sheetName val="3월"/>
      <sheetName val="S_3월"/>
      <sheetName val="S_결제확정"/>
      <sheetName val="1월수정"/>
      <sheetName val="1월실적"/>
      <sheetName val="2월실적"/>
      <sheetName val="3월실적"/>
      <sheetName val="4월실적"/>
      <sheetName val="5월"/>
      <sheetName val="당월"/>
      <sheetName val="누적"/>
      <sheetName val="차월T"/>
      <sheetName val="18년(안)"/>
      <sheetName val="18년(안)_팀"/>
      <sheetName val="18년(1안)"/>
      <sheetName val="(1안)_요약"/>
      <sheetName val="경기"/>
      <sheetName val="대비"/>
      <sheetName val="기존과 비교 summary"/>
      <sheetName val="Summary"/>
      <sheetName val="채널 Summary"/>
      <sheetName val="TA_Sum"/>
      <sheetName val="TA"/>
      <sheetName val="TA_직방"/>
      <sheetName val="TA_PCS"/>
      <sheetName val="TA_대형"/>
      <sheetName val="TA_쇼딜"/>
      <sheetName val="TA_기타"/>
      <sheetName val="Sheet2"/>
      <sheetName val="TA (2)"/>
      <sheetName val="TA(7.9조 버전)"/>
      <sheetName val="기존과_비교_summary"/>
      <sheetName val="채널_Summary"/>
      <sheetName val="TA_(2)"/>
      <sheetName val="TA(7_9조_버전)"/>
    </sheetNames>
    <sheetDataSet>
      <sheetData sheetId="0"/>
      <sheetData sheetId="1"/>
      <sheetData sheetId="2">
        <row r="86">
          <cell r="G86" t="str">
            <v>MD영업1그룹</v>
          </cell>
          <cell r="H86" t="str">
            <v>레저U</v>
          </cell>
        </row>
        <row r="87">
          <cell r="G87" t="str">
            <v>MD영업2그룹</v>
          </cell>
          <cell r="H87" t="str">
            <v>디지털U</v>
          </cell>
        </row>
        <row r="88">
          <cell r="G88" t="str">
            <v>전략사업그룹</v>
          </cell>
          <cell r="H88" t="str">
            <v>리빙U</v>
          </cell>
        </row>
        <row r="89">
          <cell r="G89" t="str">
            <v>여행/O&amp;O TF</v>
          </cell>
          <cell r="H89" t="str">
            <v>화장품U</v>
          </cell>
        </row>
        <row r="90">
          <cell r="H90" t="str">
            <v>마트U</v>
          </cell>
        </row>
        <row r="91">
          <cell r="H91" t="str">
            <v>패션U</v>
          </cell>
        </row>
        <row r="92">
          <cell r="H92" t="str">
            <v>e쿠폰U</v>
          </cell>
        </row>
        <row r="93">
          <cell r="H93" t="str">
            <v>Global사업U</v>
          </cell>
        </row>
        <row r="94">
          <cell r="H94" t="str">
            <v>여행U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"/>
      <sheetName val="xxxxxx"/>
      <sheetName val="유리현장코드"/>
      <sheetName val="건재현장코드"/>
      <sheetName val="상재현장코드"/>
      <sheetName val="제품별매출원가"/>
      <sheetName val="사기성정리"/>
      <sheetName val="현장점검"/>
      <sheetName val="유리상운반1월"/>
      <sheetName val="유리하운반7월"/>
      <sheetName val="경원사기성(61C6066)"/>
      <sheetName val="7월현금수금"/>
      <sheetName val="11월수금"/>
      <sheetName val="유리상운반7월"/>
      <sheetName val="기성실적현황"/>
      <sheetName val="기타수수료"/>
      <sheetName val="이자율"/>
      <sheetName val="외화계약"/>
      <sheetName val="작업"/>
      <sheetName val="DB"/>
      <sheetName val="Sheet1"/>
      <sheetName val="연봉Table"/>
      <sheetName val="Sheet2"/>
      <sheetName val="Sheet6"/>
      <sheetName val="작업_여행제외"/>
      <sheetName val="정액"/>
      <sheetName val="인상Table"/>
      <sheetName val="Sheet5"/>
      <sheetName val="정액작업"/>
      <sheetName val="Sheet3"/>
      <sheetName val="Sheet4"/>
      <sheetName val="정액작업 (2)"/>
      <sheetName val="변동"/>
      <sheetName val="인원"/>
      <sheetName val="수입"/>
      <sheetName val="회사정보"/>
      <sheetName val="정액작업_(2)"/>
    </sheetNames>
    <sheetDataSet>
      <sheetData sheetId="0">
        <row r="1">
          <cell r="A1" t="str">
            <v>현장코드</v>
          </cell>
        </row>
      </sheetData>
      <sheetData sheetId="1">
        <row r="1">
          <cell r="A1" t="str">
            <v>사번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  <sheetName val="지수"/>
      <sheetName val="업무분장(전체)"/>
      <sheetName val="Sheet1"/>
      <sheetName val="FAB별"/>
      <sheetName val="Sheet2"/>
      <sheetName val="control sheet"/>
      <sheetName val="추정99"/>
      <sheetName val="공통"/>
      <sheetName val="control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  <sheetName val="재고-요약"/>
      <sheetName val="지역개발"/>
      <sheetName val="control sheet"/>
      <sheetName val="추정99"/>
      <sheetName val="공통"/>
      <sheetName val="손익합산"/>
      <sheetName val="#REF"/>
      <sheetName val="All-TB"/>
      <sheetName val="97년추정손익계산서"/>
      <sheetName val="BS Area"/>
      <sheetName val="报表格式"/>
      <sheetName val="3월"/>
      <sheetName val="00'미수"/>
      <sheetName val="미수"/>
      <sheetName val="Inventory glossary"/>
      <sheetName val="예금명세"/>
      <sheetName val="업무분장(전체)"/>
      <sheetName val="01_tool"/>
      <sheetName val="予測貸借"/>
      <sheetName val="부문손익"/>
      <sheetName val="목표세부명세"/>
      <sheetName val="DATA"/>
      <sheetName val="재무가정"/>
      <sheetName val="00~07 Sales Volume(Actual)"/>
      <sheetName val="00~09 세대수(Actual)"/>
      <sheetName val="00~07 용도별 원단위"/>
      <sheetName val="첨부5. 01~06 Sales Volume(Actual)"/>
      <sheetName val="2006 Budget 대비"/>
      <sheetName val="COMM"/>
      <sheetName val="개황"/>
      <sheetName val="긴축실적 (2분기)"/>
      <sheetName val="(첨부)PT_수주"/>
      <sheetName val="Krw"/>
      <sheetName val="compare2"/>
      <sheetName val="4"/>
      <sheetName val="11"/>
      <sheetName val="8"/>
      <sheetName val="2"/>
      <sheetName val="7"/>
      <sheetName val="6"/>
      <sheetName val="5"/>
      <sheetName val="10"/>
      <sheetName val="9"/>
      <sheetName val="대차대조표"/>
      <sheetName val="의왕"/>
      <sheetName val="기본사항"/>
      <sheetName val="관세"/>
      <sheetName val="Cover"/>
      <sheetName val="01반기조정감"/>
      <sheetName val="01반기조정증"/>
      <sheetName val="BS"/>
      <sheetName val="채권(하반기)"/>
      <sheetName val="총괄표"/>
      <sheetName val="00~07_Sales_Volume(Actual)"/>
      <sheetName val="00~09_세대수(Actual)"/>
      <sheetName val="00~07_용도별_원단위"/>
      <sheetName val="첨부5__01~06_Sales_Volume(Actual)"/>
      <sheetName val="2006_Budget_대비"/>
      <sheetName val="긴축실적_(2분기)"/>
      <sheetName val="Config"/>
      <sheetName val="CD-실적"/>
      <sheetName val="118.세금과공과"/>
      <sheetName val="합손"/>
      <sheetName val="정산표"/>
      <sheetName val="10월판관"/>
      <sheetName val="공사비지급"/>
      <sheetName val="지보1_98"/>
      <sheetName val="방산유압"/>
      <sheetName val="COLOR별 인쇄"/>
      <sheetName val="admin"/>
      <sheetName val="7 (2)"/>
      <sheetName val="9612-D2"/>
      <sheetName val="PLI-1994"/>
      <sheetName val="9703"/>
      <sheetName val="Index"/>
      <sheetName val="받check"/>
      <sheetName val="요약재무제표"/>
      <sheetName val="3.판관비명세서"/>
      <sheetName val="이연법인세검토"/>
      <sheetName val="XREF"/>
      <sheetName val="입고진도체크-06월"/>
      <sheetName val="code"/>
      <sheetName val="카드채권(대출포함)"/>
      <sheetName val="보정사항"/>
      <sheetName val="5.투자주식"/>
      <sheetName val="1.기본사항"/>
      <sheetName val="TBM"/>
      <sheetName val="자바라1"/>
      <sheetName val="IAC_IAS 39"/>
      <sheetName val="수정시산표"/>
      <sheetName val="표지"/>
      <sheetName val="미분양원가"/>
      <sheetName val="손익"/>
      <sheetName val="대차"/>
      <sheetName val="Settings"/>
      <sheetName val="지수"/>
      <sheetName val="Sheet1"/>
      <sheetName val="FAB별"/>
      <sheetName val="보험금"/>
      <sheetName val="회계팀 전달"/>
      <sheetName val="10(갑)"/>
      <sheetName val="플래티늄미디어"/>
      <sheetName val="재무상태변동표"/>
      <sheetName val="선급비용"/>
      <sheetName val="제품수불"/>
      <sheetName val="6.KIFT"/>
      <sheetName val="1.미국상사_ok"/>
      <sheetName val="2.재팬_ok"/>
      <sheetName val="8.AAD_ok"/>
      <sheetName val="9.AAS_ok"/>
      <sheetName val="발생집계"/>
      <sheetName val="ttt"/>
      <sheetName val="이익잉여금처분계산서"/>
      <sheetName val="상반기손익차2총괄"/>
      <sheetName val="지점비용"/>
      <sheetName val="Scenario"/>
      <sheetName val="수입"/>
      <sheetName val="시작"/>
      <sheetName val="받을어음"/>
      <sheetName val="유가증권"/>
      <sheetName val="대손상각"/>
      <sheetName val="계산내역서"/>
      <sheetName val="일반물자(한국통신)"/>
      <sheetName val="금융"/>
      <sheetName val="01Q4 RATE"/>
      <sheetName val="xxxxxx"/>
      <sheetName val="96년7월평잔"/>
      <sheetName val="외화계약"/>
      <sheetName val="1.외주공사"/>
      <sheetName val="2.직영공사"/>
      <sheetName val="송전기본"/>
      <sheetName val="임차비용"/>
      <sheetName val="Ⅱ1-0타"/>
      <sheetName val=" 견적서"/>
      <sheetName val="수량산출"/>
      <sheetName val="정의"/>
      <sheetName val="기초코드"/>
      <sheetName val="계정과목별주요내용(대차)"/>
      <sheetName val="주석총괄표"/>
      <sheetName val="F3"/>
      <sheetName val="인원_20001101"/>
      <sheetName val="저장품 토탈2월"/>
      <sheetName val="Sheet2"/>
      <sheetName val="15100"/>
      <sheetName val="대형원계"/>
      <sheetName val="일일현황"/>
      <sheetName val="N賃率-職"/>
      <sheetName val="25.보증금(임차보증금외)"/>
      <sheetName val="control_sheet"/>
      <sheetName val="1차 내역서"/>
      <sheetName val="M21인건비월별분석"/>
      <sheetName val="유형자산리드"/>
      <sheetName val="유림골조"/>
      <sheetName val="수정분개"/>
      <sheetName val="F4-F7"/>
      <sheetName val="Revenue"/>
      <sheetName val="건설가"/>
      <sheetName val="연결 pl"/>
      <sheetName val="연결 bs"/>
      <sheetName val="2010년상반기미실현내부거래"/>
      <sheetName val="2010년상반기발생 미실현이익"/>
      <sheetName val="2010년상반기내부거래 실현재정리"/>
      <sheetName val="MASIMS"/>
      <sheetName val="pus"/>
      <sheetName val="배부금액"/>
      <sheetName val="10K4"/>
      <sheetName val="FRDS9805"/>
      <sheetName val="INFG1198"/>
      <sheetName val="INMD1198"/>
      <sheetName val="미수수익"/>
      <sheetName val="16-1"/>
      <sheetName val="판매량오차 (4)"/>
      <sheetName val="mm10"/>
      <sheetName val="기안"/>
      <sheetName val="참고_사업분류"/>
      <sheetName val="Formulas"/>
      <sheetName val="생산직"/>
      <sheetName val="고과명단"/>
      <sheetName val="분개종합(01)"/>
      <sheetName val="7상품수"/>
      <sheetName val="List of delivery"/>
      <sheetName val="2001년결산"/>
      <sheetName val="집계"/>
      <sheetName val="day"/>
      <sheetName val="Variables"/>
      <sheetName val="투자차액계산"/>
      <sheetName val="2.명세"/>
      <sheetName val="8.검증총괄→"/>
      <sheetName val="L110"/>
      <sheetName val="Trans"/>
      <sheetName val="집계표"/>
      <sheetName val="15"/>
      <sheetName val="Links"/>
      <sheetName val="Lead"/>
      <sheetName val="TEMP01"/>
      <sheetName val="경비"/>
      <sheetName val="TEMP1"/>
      <sheetName val="은행"/>
      <sheetName val="HISTORICAL"/>
      <sheetName val="FORECASTING"/>
      <sheetName val="1월말"/>
      <sheetName val="영업외손익등"/>
      <sheetName val="Detail - Current View"/>
      <sheetName val="리스 스케쥴"/>
      <sheetName val="외화금융(97-03)"/>
      <sheetName val="직무분석 (세로출력)"/>
      <sheetName val="본봉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PL"/>
      <sheetName val="시산표"/>
      <sheetName val="현장별미수"/>
      <sheetName val="부가세신고자료"/>
      <sheetName val="개황"/>
      <sheetName val="긴축실적 (2분기)"/>
      <sheetName val="외화계약"/>
      <sheetName val="건설중인자산(기타)"/>
      <sheetName val="재무제표"/>
      <sheetName val="TB"/>
      <sheetName val="BS"/>
      <sheetName val="TEMP1"/>
      <sheetName val="업무분장 "/>
      <sheetName val="#REF"/>
      <sheetName val="금융부채"/>
      <sheetName val="비용"/>
      <sheetName val="원가"/>
      <sheetName val="요약재무"/>
      <sheetName val="요약손익"/>
      <sheetName val="사업별"/>
      <sheetName val="사업장별"/>
      <sheetName val="표지"/>
      <sheetName val="grap"/>
      <sheetName val="공사원가"/>
      <sheetName val="잉여금"/>
      <sheetName val="이자율"/>
      <sheetName val="표건"/>
      <sheetName val="긴축실적_(2분기)"/>
      <sheetName val="업무분장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출고지시서"/>
      <sheetName val="입출고시리얼"/>
      <sheetName val="lookup"/>
      <sheetName val="REPORT"/>
      <sheetName val="map"/>
      <sheetName val="관리대카"/>
      <sheetName val="MD.MKT할인_팀.카테고리"/>
      <sheetName val="MD_MKT할인_팀_카테고리"/>
      <sheetName val="MD_MKT할인_팀_카테고리1"/>
    </sheetNames>
    <sheetDataSet>
      <sheetData sheetId="0"/>
      <sheetData sheetId="1"/>
      <sheetData sheetId="2">
        <row r="2">
          <cell r="A2" t="str">
            <v>입고지시</v>
          </cell>
          <cell r="D2" t="str">
            <v>Y</v>
          </cell>
          <cell r="E2" t="str">
            <v>1001</v>
          </cell>
        </row>
        <row r="3">
          <cell r="A3" t="str">
            <v>출고지시</v>
          </cell>
          <cell r="D3" t="str">
            <v>N</v>
          </cell>
          <cell r="E3" t="str">
            <v>TEST</v>
          </cell>
        </row>
      </sheetData>
      <sheetData sheetId="3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7"/>
      <sheetName val=""/>
      <sheetName val="Menu"/>
      <sheetName val="부산4"/>
      <sheetName val="FAB별"/>
      <sheetName val="외화금융(97-03)"/>
      <sheetName val="dV&amp;Cl"/>
      <sheetName val="CAP"/>
      <sheetName val="변수"/>
      <sheetName val="전압하강"/>
      <sheetName val="F-T Voltage"/>
      <sheetName val="제조부문배부"/>
      <sheetName val="#REF"/>
      <sheetName val="별첨.8 H.E Datasheet"/>
      <sheetName val="PRCPL.MCR"/>
      <sheetName val="DIAMOND"/>
      <sheetName val="품의"/>
      <sheetName val="960318-1"/>
      <sheetName val="차수"/>
      <sheetName val="월별예산"/>
      <sheetName val="FAB"/>
      <sheetName val="노무비"/>
      <sheetName val="분석mast"/>
      <sheetName val="이자율"/>
      <sheetName val="95TOTREV"/>
      <sheetName val="Sch7a (토요일)"/>
      <sheetName val="MAIN"/>
      <sheetName val="95D"/>
      <sheetName val="94D"/>
      <sheetName val="Sheet2"/>
      <sheetName val="270"/>
      <sheetName val="별첨 4. No.3 PTA 작업 내용"/>
      <sheetName val="Summary Sheets"/>
      <sheetName val="예산M11A"/>
      <sheetName val="스낵물량"/>
      <sheetName val="입력변수"/>
      <sheetName val="chart"/>
      <sheetName val="R"/>
      <sheetName val="F-T_Voltage"/>
      <sheetName val="송전기본"/>
      <sheetName val="FAB4생산"/>
      <sheetName val="01월TTL"/>
      <sheetName val="건강보험"/>
      <sheetName val="장기대여금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중요성"/>
      <sheetName val="대차총괄"/>
      <sheetName val="영업일보"/>
      <sheetName val="표지"/>
      <sheetName val="Controls"/>
      <sheetName val="AcqIS"/>
      <sheetName val="AcqBSCF"/>
      <sheetName val="Inputs"/>
      <sheetName val="bs"/>
      <sheetName val="lam-moi"/>
      <sheetName val="DONGIA"/>
      <sheetName val="thao-go"/>
      <sheetName val="TH XL"/>
      <sheetName val="Financials"/>
      <sheetName val="LS re sales"/>
      <sheetName val="^Control^"/>
      <sheetName val="DATA"/>
      <sheetName val="Configuration"/>
      <sheetName val="JournalSummary"/>
      <sheetName val="WorkFile"/>
      <sheetName val="시산"/>
      <sheetName val="R&amp;D"/>
      <sheetName val="연장집계 (2)"/>
      <sheetName val="3ND 64M"/>
      <sheetName val="9-1차이내역"/>
      <sheetName val="특판현황(원화)"/>
      <sheetName val="명단"/>
      <sheetName val="02"/>
      <sheetName val="03"/>
      <sheetName val="01"/>
      <sheetName val="완성차 미수금"/>
      <sheetName val="협조전"/>
      <sheetName val="CF-DETAILED"/>
      <sheetName val="CALC data (3)"/>
      <sheetName val="잡손실"/>
      <sheetName val="판가반영"/>
      <sheetName val="생산액data"/>
      <sheetName val="부산물평가"/>
      <sheetName val="2001.03"/>
      <sheetName val="환율021231"/>
      <sheetName val="DATA for Bill"/>
      <sheetName val="SOS_PLC &amp; Panel"/>
      <sheetName val="F-Assump"/>
      <sheetName val="Q-Data"/>
      <sheetName val="Y-Data"/>
      <sheetName val="CapEx"/>
      <sheetName val="작성기준"/>
      <sheetName val="East Europe"/>
      <sheetName val="통관"/>
      <sheetName val="Control Sheet"/>
      <sheetName val="raw_CH"/>
      <sheetName val="raw_team"/>
      <sheetName val="년도별개발"/>
      <sheetName val="ΔVp &amp; Ω"/>
      <sheetName val="★외출12"/>
      <sheetName val="6월인원"/>
      <sheetName val="Sheet3"/>
      <sheetName val="95"/>
      <sheetName val="A11_1"/>
      <sheetName val="Basic_Information"/>
      <sheetName val="T6-6(2)"/>
      <sheetName val="투자사유"/>
      <sheetName val="수정시산표"/>
      <sheetName val="Code"/>
      <sheetName val="Dati_Bloomberg"/>
      <sheetName val="Dividend Analysis Assumptions"/>
      <sheetName val="DCF Output"/>
      <sheetName val="Casto Fin"/>
      <sheetName val="Cover"/>
      <sheetName val="ProForma"/>
      <sheetName val="ORIGN"/>
      <sheetName val="현장관리비"/>
      <sheetName val="실행내역"/>
      <sheetName val="회사정보"/>
      <sheetName val="11월내역"/>
      <sheetName val="投影仪"/>
      <sheetName val="기준정보"/>
      <sheetName val="분배"/>
      <sheetName val="상불"/>
      <sheetName val="AIZ graph"/>
      <sheetName val="Merger"/>
      <sheetName val="comps LFY+"/>
      <sheetName val="HDI implied"/>
      <sheetName val="Dati"/>
      <sheetName val="Public Comps"/>
      <sheetName val="CD+Viasat"/>
      <sheetName val="CD Summary P&amp;L"/>
      <sheetName val="Assumptions CD"/>
      <sheetName val="POWER7.XLA"/>
      <sheetName val="회계감사"/>
      <sheetName val="진행 DATA (2)"/>
      <sheetName val="GB-IC Villingen GG"/>
      <sheetName val="외주현황.wq1"/>
      <sheetName val="Sensitivity"/>
      <sheetName val="Assumption"/>
      <sheetName val="D&amp;A"/>
      <sheetName val="IS"/>
      <sheetName val="Assumptions"/>
      <sheetName val="REV"/>
      <sheetName val="Détail mensuel"/>
      <sheetName val="Personalizza"/>
      <sheetName val="7682LA SKD(12.4)"/>
      <sheetName val="MRS세부"/>
      <sheetName val="Sheet1"/>
      <sheetName val="FC-101"/>
      <sheetName val="경제성분석"/>
      <sheetName val="1batch량"/>
      <sheetName val="inter"/>
      <sheetName val="선택박스"/>
      <sheetName val="F-T_Voltage1"/>
      <sheetName val="별첨_8_H_E_Datasheet"/>
      <sheetName val="PRCPL_MCR"/>
      <sheetName val="완성차_미수금"/>
      <sheetName val="LS_re_sales"/>
      <sheetName val="TH_XL"/>
      <sheetName val="연장집계_(2)"/>
      <sheetName val="3ND_64M"/>
      <sheetName val="2001_03"/>
      <sheetName val="Sch7a_(토요일)"/>
      <sheetName val="별첨_4__No_3_PTA_작업_내용"/>
      <sheetName val="Summary_Sheets"/>
      <sheetName val="ΔVp_&amp;_Ω"/>
      <sheetName val="CALC_data_(3)"/>
      <sheetName val="DATA_for_Bill"/>
      <sheetName val="SOS_PLC_&amp;_Panel"/>
      <sheetName val="East_Europe"/>
      <sheetName val="Control_Sheet"/>
      <sheetName val="Dividend_Analysis_Assumptions"/>
      <sheetName val="DCF_Output"/>
      <sheetName val="Casto_Fin"/>
      <sheetName val="Voucher"/>
      <sheetName val="산출내역서집계표"/>
      <sheetName val="#RIF"/>
      <sheetName val="손익12월"/>
      <sheetName val="손익계산서"/>
      <sheetName val="업무분장 "/>
      <sheetName val="인사현황(부서)"/>
      <sheetName val="Asset9809CAK"/>
      <sheetName val="One-Pager"/>
      <sheetName val="comps_LFY+"/>
      <sheetName val="HDI_implied"/>
      <sheetName val="Public_Comps"/>
      <sheetName val="CD_Summary_P&amp;L"/>
      <sheetName val="Assumptions_CD"/>
      <sheetName val="Index utilityvsMIB30"/>
      <sheetName val="Control Switch"/>
      <sheetName val="TYPES"/>
      <sheetName val="Dividend_Analysis_Assumptions1"/>
      <sheetName val="DCF_Output1"/>
      <sheetName val="Casto_Fin1"/>
      <sheetName val="Capital"/>
      <sheetName val="Preliminary Info"/>
      <sheetName val="CAMBI"/>
      <sheetName val="Operational Input"/>
      <sheetName val="Summary"/>
      <sheetName val="Sources &amp; Uses"/>
      <sheetName val="Financing"/>
      <sheetName val="Summary Results"/>
      <sheetName val="\\srvfs2\PianificazioneControll"/>
      <sheetName val="Données Spéc."/>
      <sheetName val="Test"/>
      <sheetName val="PRT_BS"/>
      <sheetName val="PRT_PL"/>
      <sheetName val="#1 Basic"/>
      <sheetName val="POWER7_XLA"/>
      <sheetName val="#1_Basic"/>
      <sheetName val="Ｂｒａｎｄ"/>
      <sheetName val="EDS고정비"/>
      <sheetName val="CaseComp5"/>
      <sheetName val="CODE (2)"/>
      <sheetName val="Sheet5"/>
      <sheetName val="Sheet6 (3)"/>
      <sheetName val="수리결과"/>
      <sheetName val="Trans"/>
      <sheetName val="한계원가"/>
      <sheetName val="표지 "/>
      <sheetName val="1.6 成本中心组映射"/>
      <sheetName val="1.5 成本中心组"/>
      <sheetName val="1.2 成本元素列表"/>
      <sheetName val="1.3 成本元素映射"/>
      <sheetName val="1.1 损益科目标准化"/>
      <sheetName val="Loss测算底稿"/>
      <sheetName val="14.1&quot; Cst 변화"/>
      <sheetName val="시설이용권명세서"/>
      <sheetName val="BEST"/>
      <sheetName val="인력현황2000"/>
      <sheetName val="conf"/>
      <sheetName val="Working"/>
      <sheetName val="TH_XL1"/>
      <sheetName val="LS_re_sales1"/>
      <sheetName val="연장집계_(2)1"/>
      <sheetName val="3ND_64M1"/>
      <sheetName val="2001_031"/>
      <sheetName val="월별손익"/>
      <sheetName val="8월차잔"/>
      <sheetName val="사업일정"/>
      <sheetName val="Info"/>
      <sheetName val="Operating Scenario"/>
      <sheetName val="Offer &amp; Structure"/>
      <sheetName val="BUDGET Revenue"/>
      <sheetName val="Title"/>
      <sheetName val="CURRENT YEAR Revenue"/>
      <sheetName val="LAST YEAR Revenue"/>
      <sheetName val="장려금"/>
      <sheetName val="전사_판매수수료_읽기전용"/>
      <sheetName val="Raw장애(data)"/>
      <sheetName val="Raw회선(data)"/>
      <sheetName val="Raw장애(Voice)"/>
      <sheetName val="Actuals (LY-1)"/>
      <sheetName val="Actuals (LY)"/>
      <sheetName val="Actuals (TY)"/>
      <sheetName val="Budget"/>
      <sheetName val="Control"/>
      <sheetName val="Mkt Cap"/>
      <sheetName val="INPUT"/>
      <sheetName val="START"/>
      <sheetName val="P&amp;L"/>
      <sheetName val="Mkt_Cap"/>
      <sheetName val="Sheet6_(3)"/>
      <sheetName val="Börskurser"/>
      <sheetName val="금액내역서"/>
      <sheetName val="부대"/>
      <sheetName val="환률"/>
      <sheetName val="Config"/>
      <sheetName val="PETTYCASH$"/>
      <sheetName val="Average Mkt cap"/>
      <sheetName val="SETTORE"/>
      <sheetName val="PARAMETER"/>
      <sheetName val="HFM 2019 &amp; 2020 OEM"/>
      <sheetName val="HFM 2019 Y 2020 REN"/>
      <sheetName val="Organic Growth"/>
      <sheetName val="Market Share 2020"/>
      <sheetName val="Target Customers"/>
      <sheetName val="Target Customers (2)"/>
      <sheetName val="Go to market strategy"/>
      <sheetName val="Large Projects"/>
      <sheetName val="Products"/>
      <sheetName val="Strategic Growth"/>
      <sheetName val="Depreciation"/>
      <sheetName val="income"/>
      <sheetName val="부도어음"/>
      <sheetName val="CHAB"/>
      <sheetName val="CVT산정"/>
      <sheetName val="sum"/>
      <sheetName val="Definiciones"/>
      <sheetName val="BS(4)"/>
      <sheetName val="입찰안"/>
      <sheetName val="설직재-1"/>
      <sheetName val="12月到货 "/>
      <sheetName val="WACC"/>
      <sheetName val="Menu_Link"/>
      <sheetName val="line 2"/>
      <sheetName val="MDCMEN"/>
      <sheetName val="RDOTOT"/>
      <sheetName val="Buyer - Input"/>
      <sheetName val="Target 1 - Input"/>
      <sheetName val="Target 2 - Input"/>
      <sheetName val="Target 3 - Input"/>
      <sheetName val="Target - Input - MODEL"/>
      <sheetName val="Funding - Input"/>
      <sheetName val="General assumptions - Input"/>
      <sheetName val="Détail_mensuel"/>
      <sheetName val="Control_Switch"/>
      <sheetName val="Buyer_-_Input"/>
      <sheetName val="Target_1_-_Input"/>
      <sheetName val="Target_2_-_Input"/>
      <sheetName val="Target_3_-_Input"/>
      <sheetName val="Target_-_Input_-_MODEL"/>
      <sheetName val="Funding_-_Input"/>
      <sheetName val="General_assumptions_-_Input"/>
      <sheetName val="Canoni abbonamento"/>
      <sheetName val="Données_Spéc_"/>
      <sheetName val="TABELLA_CONVERGENZA_CDC_SAP"/>
      <sheetName val="comps_LFY+1"/>
      <sheetName val="HDI_implied1"/>
      <sheetName val="Public_Comps1"/>
      <sheetName val="CD_Summary_P&amp;L1"/>
      <sheetName val="Assumptions_CD1"/>
      <sheetName val="Operational_Input"/>
      <sheetName val="Sources_&amp;_Uses"/>
      <sheetName val="Summary_Results"/>
      <sheetName val="Preliminary_Info"/>
      <sheetName val="Index_utilityvsMIB30"/>
      <sheetName val="Financial Statements"/>
      <sheetName val="Società"/>
      <sheetName val="stato patrimoniale"/>
      <sheetName val="C.E. pluriennale"/>
      <sheetName val="PREVISIONE CE"/>
      <sheetName val="RICAVI"/>
      <sheetName val="CF"/>
      <sheetName val="Foglio3"/>
      <sheetName val="Master"/>
      <sheetName val="ST"/>
      <sheetName val="XREF"/>
      <sheetName val="3-dep"/>
      <sheetName val="COMPS"/>
      <sheetName val="지수"/>
      <sheetName val="잉여금"/>
      <sheetName val="GAEYO"/>
    </sheetNames>
    <definedNames>
      <definedName name="ChangeRange"/>
      <definedName name="ContentsHelp"/>
      <definedName name="CreateTable"/>
      <definedName name="DeleteRange"/>
      <definedName name="DeleteTable"/>
      <definedName name="MerrillPrintIt"/>
      <definedName name="NewRange"/>
      <definedName name="RedefinePrintTableRang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담당자"/>
      <sheetName val="WGL"/>
      <sheetName val="지분율"/>
      <sheetName val="TDL"/>
      <sheetName val="유형자산(FV평가대상)"/>
      <sheetName val="주석_iLBOC"/>
      <sheetName val="법인세법"/>
      <sheetName val="회계처리"/>
      <sheetName val="궁금"/>
      <sheetName val="평가기법"/>
      <sheetName val="인터뷰"/>
      <sheetName val="주석_SKL"/>
      <sheetName val="참고_WARA"/>
      <sheetName val="자료간 차이"/>
      <sheetName val="Todo"/>
      <sheetName val="사례_리스의 BV"/>
      <sheetName val="▶PPA"/>
      <sheetName val="2.4. Workforce"/>
      <sheetName val="▶보고서"/>
      <sheetName val="1. Summary"/>
      <sheetName val="2. CR"/>
      <sheetName val="2.1. CAC"/>
      <sheetName val="2.2. TAB"/>
      <sheetName val="2.3. RUL"/>
      <sheetName val="3. 배출권"/>
      <sheetName val="4. 사용권자산,리스부채,복구부채"/>
      <sheetName val="5. IRR"/>
      <sheetName val="6. WACC"/>
      <sheetName val="7. 무형자산인식checklist"/>
      <sheetName val="8.상각비효과"/>
      <sheetName val="RFI▶"/>
      <sheetName val="BSvsTB"/>
      <sheetName val="과거RFI"/>
      <sheetName val="과거질문서"/>
      <sheetName val="mapping"/>
      <sheetName val="▶FS"/>
      <sheetName val="BS(유로화)_SKL제공 TB"/>
      <sheetName val="PL(유로화)_SKL제공 TB"/>
      <sheetName val="BS(원화)_SKL제공 TB"/>
      <sheetName val="PL(원화)_SKL제공 TB"/>
      <sheetName val="PL상세(유로화)_mapping"/>
      <sheetName val="BS상세(유로화)_감사보고서"/>
      <sheetName val="PL상세(유로화)_감사보고서"/>
      <sheetName val="▶PBC"/>
      <sheetName val="사용권자산"/>
      <sheetName val="▶주요 계약서"/>
      <sheetName val="JV Agreement"/>
      <sheetName val="LBOSP(2014.12)"/>
      <sheetName val="Inter-offtake(2014.12)"/>
      <sheetName val="UCO(2014. 4)"/>
      <sheetName val="UCO(2016. 10)"/>
      <sheetName val="BYP SPA"/>
      <sheetName val="환율▶"/>
      <sheetName val="19 기말 (최초)"/>
      <sheetName val="19 기말 (최종)"/>
      <sheetName val="19 평균 (최초)"/>
      <sheetName val="19 평균 (최종)"/>
      <sheetName val="서울외국환중개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D2">
            <v>1297.43</v>
          </cell>
        </row>
        <row r="3">
          <cell r="D3">
            <v>1000</v>
          </cell>
        </row>
      </sheetData>
      <sheetData sheetId="19">
        <row r="84">
          <cell r="F84">
            <v>0.25</v>
          </cell>
        </row>
        <row r="90">
          <cell r="I90">
            <v>1.4141135470380567E-2</v>
          </cell>
        </row>
        <row r="91">
          <cell r="I91">
            <v>7.6741946460876703E-2</v>
          </cell>
        </row>
        <row r="93">
          <cell r="I93">
            <v>9.6741946460876707E-2</v>
          </cell>
        </row>
        <row r="94">
          <cell r="I94">
            <v>7.6741946460876703E-2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"/>
      <sheetName val="공시용BS"/>
      <sheetName val="공시용IS"/>
      <sheetName val="공시용CE"/>
      <sheetName val="공시용CF"/>
      <sheetName val="SAD"/>
      <sheetName val="CF정산표"/>
      <sheetName val="CF피벗"/>
      <sheetName val="금융보증부채"/>
      <sheetName val="BS_WTB"/>
      <sheetName val="IS_WTB"/>
      <sheetName val="BS_AR"/>
      <sheetName val="IS_AR"/>
      <sheetName val="EMreview(별도)"/>
      <sheetName val="세화개인탭1"/>
      <sheetName val="세화개인탭2"/>
      <sheetName val="&gt;&gt;주석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6(ver.2)"/>
      <sheetName val="주가"/>
      <sheetName val="27"/>
      <sheetName val="28"/>
      <sheetName val="26(ver_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2D31-0751-40A8-9BE4-F30261B36F3C}">
  <sheetPr codeName="Sheet2"/>
  <dimension ref="A1:T164"/>
  <sheetViews>
    <sheetView showGridLines="0" tabSelected="1" topLeftCell="A7" zoomScale="85" zoomScaleNormal="85" workbookViewId="0">
      <pane xSplit="9" ySplit="2" topLeftCell="J9" activePane="bottomRight" state="frozen"/>
      <selection activeCell="A7" sqref="A7"/>
      <selection pane="topRight" activeCell="J7" sqref="J7"/>
      <selection pane="bottomLeft" activeCell="A9" sqref="A9"/>
      <selection pane="bottomRight" activeCell="S22" sqref="S22"/>
    </sheetView>
  </sheetViews>
  <sheetFormatPr defaultColWidth="9" defaultRowHeight="15.6" x14ac:dyDescent="0.4"/>
  <cols>
    <col min="1" max="1" width="3.19921875" style="65" customWidth="1"/>
    <col min="2" max="2" width="6.19921875" style="65" customWidth="1"/>
    <col min="3" max="3" width="6.5" style="65" customWidth="1"/>
    <col min="4" max="6" width="6.19921875" style="65" customWidth="1"/>
    <col min="7" max="7" width="7.8984375" style="65" customWidth="1"/>
    <col min="8" max="8" width="8.19921875" style="65" customWidth="1"/>
    <col min="9" max="9" width="6.19921875" style="65" customWidth="1"/>
    <col min="10" max="10" width="9" style="110" customWidth="1"/>
    <col min="11" max="11" width="10" style="110" customWidth="1"/>
    <col min="12" max="12" width="12.19921875" style="110" customWidth="1"/>
    <col min="13" max="13" width="11" style="110" customWidth="1"/>
    <col min="14" max="19" width="12.19921875" style="110" customWidth="1"/>
    <col min="20" max="20" width="12.3984375" style="110" bestFit="1" customWidth="1"/>
    <col min="21" max="16384" width="9" style="65"/>
  </cols>
  <sheetData>
    <row r="1" spans="1:20" ht="16.5" customHeight="1" x14ac:dyDescent="0.4">
      <c r="B1" s="157" t="s">
        <v>153</v>
      </c>
      <c r="C1" s="102"/>
      <c r="D1" s="102"/>
      <c r="E1" s="102"/>
      <c r="F1" s="102"/>
      <c r="G1" s="102"/>
      <c r="H1" s="102"/>
      <c r="I1" s="102"/>
      <c r="J1" s="67"/>
      <c r="K1" s="165"/>
      <c r="L1" s="165"/>
      <c r="M1" s="165"/>
      <c r="N1" s="166"/>
      <c r="O1" s="103"/>
      <c r="P1" s="109"/>
      <c r="Q1" s="109"/>
      <c r="R1" s="109"/>
      <c r="S1" s="109"/>
      <c r="T1" s="109"/>
    </row>
    <row r="2" spans="1:20" ht="13.5" customHeight="1" x14ac:dyDescent="0.35">
      <c r="B2" s="111" t="s">
        <v>19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1:20" ht="13.5" customHeight="1" x14ac:dyDescent="0.2">
      <c r="B3" s="105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</row>
    <row r="4" spans="1:20" ht="13.5" customHeight="1" x14ac:dyDescent="0.4">
      <c r="B4" s="89"/>
      <c r="C4" s="89"/>
      <c r="D4" s="89"/>
      <c r="E4" s="84"/>
      <c r="F4" s="84"/>
      <c r="G4" s="84"/>
      <c r="H4" s="84"/>
      <c r="I4" s="84"/>
      <c r="J4" s="466"/>
      <c r="K4" s="466"/>
      <c r="L4" s="467"/>
      <c r="M4" s="468" t="s">
        <v>9</v>
      </c>
      <c r="N4" s="466"/>
      <c r="O4" s="466"/>
      <c r="P4" s="466"/>
      <c r="Q4" s="466"/>
      <c r="R4" s="466"/>
      <c r="S4" s="466"/>
      <c r="T4" s="466"/>
    </row>
    <row r="5" spans="1:20" s="112" customFormat="1" ht="13.5" customHeight="1" x14ac:dyDescent="0.4">
      <c r="B5" s="89" t="s">
        <v>81</v>
      </c>
      <c r="C5" s="89"/>
      <c r="D5" s="89"/>
      <c r="E5" s="113"/>
      <c r="F5" s="113"/>
      <c r="G5" s="113"/>
      <c r="H5" s="113"/>
      <c r="I5" s="113"/>
      <c r="J5" s="63" t="s">
        <v>11</v>
      </c>
      <c r="K5" s="62" t="s">
        <v>55</v>
      </c>
      <c r="L5" s="62" t="s">
        <v>119</v>
      </c>
      <c r="M5" s="62" t="s">
        <v>66</v>
      </c>
      <c r="N5" s="62" t="s">
        <v>120</v>
      </c>
      <c r="O5" s="62" t="s">
        <v>12</v>
      </c>
      <c r="P5" s="62" t="s">
        <v>13</v>
      </c>
      <c r="Q5" s="62" t="s">
        <v>14</v>
      </c>
      <c r="R5" s="62" t="s">
        <v>15</v>
      </c>
      <c r="S5" s="62" t="s">
        <v>15</v>
      </c>
      <c r="T5" s="63" t="s">
        <v>7</v>
      </c>
    </row>
    <row r="6" spans="1:20" ht="13.5" customHeight="1" x14ac:dyDescent="0.4"/>
    <row r="7" spans="1:20" x14ac:dyDescent="0.4">
      <c r="B7" s="89"/>
      <c r="C7" s="89"/>
      <c r="D7" s="89"/>
      <c r="E7" s="84"/>
      <c r="F7" s="84"/>
      <c r="G7" s="84"/>
      <c r="H7" s="84"/>
      <c r="I7" s="84"/>
      <c r="J7" s="466"/>
      <c r="K7" s="466"/>
      <c r="L7" s="467"/>
      <c r="M7" s="468" t="s">
        <v>9</v>
      </c>
      <c r="N7" s="466"/>
      <c r="O7" s="466"/>
      <c r="P7" s="466"/>
      <c r="Q7" s="466"/>
      <c r="R7" s="466"/>
      <c r="S7" s="466"/>
      <c r="T7" s="466"/>
    </row>
    <row r="8" spans="1:20" s="112" customFormat="1" x14ac:dyDescent="0.4">
      <c r="B8" s="89" t="s">
        <v>81</v>
      </c>
      <c r="C8" s="89"/>
      <c r="D8" s="89"/>
      <c r="E8" s="113"/>
      <c r="F8" s="113"/>
      <c r="G8" s="113"/>
      <c r="H8" s="113"/>
      <c r="I8" s="113"/>
      <c r="J8" s="63" t="s">
        <v>55</v>
      </c>
      <c r="K8" s="62" t="s">
        <v>157</v>
      </c>
      <c r="L8" s="62" t="s">
        <v>166</v>
      </c>
      <c r="M8" s="62" t="s">
        <v>162</v>
      </c>
      <c r="N8" s="62" t="s">
        <v>167</v>
      </c>
      <c r="O8" s="62" t="s">
        <v>163</v>
      </c>
      <c r="P8" s="62" t="s">
        <v>14</v>
      </c>
      <c r="Q8" s="62" t="s">
        <v>160</v>
      </c>
      <c r="R8" s="62" t="s">
        <v>161</v>
      </c>
      <c r="S8" s="62" t="s">
        <v>165</v>
      </c>
      <c r="T8" s="63" t="s">
        <v>7</v>
      </c>
    </row>
    <row r="9" spans="1:20" ht="13.5" customHeight="1" x14ac:dyDescent="0.4">
      <c r="B9" s="28" t="s">
        <v>0</v>
      </c>
      <c r="C9" s="29"/>
      <c r="D9" s="29"/>
      <c r="E9" s="29"/>
      <c r="F9" s="149"/>
      <c r="G9" s="149"/>
      <c r="H9" s="149"/>
      <c r="I9" s="149"/>
      <c r="J9" s="150"/>
      <c r="K9" s="150"/>
      <c r="L9" s="151"/>
      <c r="M9" s="162"/>
      <c r="N9" s="150"/>
      <c r="O9" s="150"/>
      <c r="P9" s="150"/>
      <c r="Q9" s="150"/>
      <c r="R9" s="150"/>
      <c r="S9" s="150"/>
      <c r="T9" s="150"/>
    </row>
    <row r="10" spans="1:20" ht="13.5" customHeight="1" x14ac:dyDescent="0.4">
      <c r="B10" s="33" t="s">
        <v>98</v>
      </c>
      <c r="C10" s="115"/>
      <c r="D10" s="115"/>
      <c r="E10" s="115"/>
      <c r="F10" s="115"/>
      <c r="G10" s="115"/>
      <c r="H10" s="115"/>
      <c r="I10" s="115"/>
      <c r="J10" s="35">
        <f t="shared" ref="J10:L10" si="0">J13+J17+J18+J19+J20+J21+J22+J23</f>
        <v>8194870.2824385148</v>
      </c>
      <c r="K10" s="35">
        <f t="shared" si="0"/>
        <v>8632227.6071886662</v>
      </c>
      <c r="L10" s="35">
        <f t="shared" si="0"/>
        <v>5689101.6368429996</v>
      </c>
      <c r="M10" s="35">
        <f>M13+M17+M18+M19+M20+M21+M22+M23</f>
        <v>7769855.7005226975</v>
      </c>
      <c r="N10" s="35">
        <f t="shared" ref="N10:S10" si="1">N13+N17+N18+N19+N20+N21+N22+N23</f>
        <v>2080754.0636796986</v>
      </c>
      <c r="O10" s="35">
        <f t="shared" si="1"/>
        <v>9617613.2221530732</v>
      </c>
      <c r="P10" s="35">
        <f t="shared" si="1"/>
        <v>11748989.037228577</v>
      </c>
      <c r="Q10" s="35">
        <f t="shared" si="1"/>
        <v>13995659.59960866</v>
      </c>
      <c r="R10" s="35">
        <f t="shared" si="1"/>
        <v>16419616.063647326</v>
      </c>
      <c r="S10" s="35">
        <f t="shared" si="1"/>
        <v>19012350.843182262</v>
      </c>
      <c r="T10" s="116"/>
    </row>
    <row r="11" spans="1:20" ht="13.5" customHeight="1" x14ac:dyDescent="0.4">
      <c r="B11" s="13" t="s">
        <v>18</v>
      </c>
      <c r="J11" s="314"/>
      <c r="K11" s="314">
        <f>K10/J10-1</f>
        <v>5.3369645848745373E-2</v>
      </c>
      <c r="L11" s="314"/>
      <c r="M11" s="314">
        <f>M10/K10-1</f>
        <v>-9.9901432852374072E-2</v>
      </c>
      <c r="N11" s="314"/>
      <c r="O11" s="314">
        <f>O10/M10-1</f>
        <v>0.23781104731534097</v>
      </c>
      <c r="P11" s="314">
        <f>P10/O10-1</f>
        <v>0.22161172068825996</v>
      </c>
      <c r="Q11" s="314">
        <f>Q10/P10-1</f>
        <v>0.19122245797158732</v>
      </c>
      <c r="R11" s="314">
        <f>R10/Q10-1</f>
        <v>0.17319344235168765</v>
      </c>
      <c r="S11" s="314">
        <f>S10/R10-1</f>
        <v>0.15790471406181017</v>
      </c>
      <c r="T11" s="242"/>
    </row>
    <row r="12" spans="1:20" ht="13.5" customHeight="1" x14ac:dyDescent="0.4">
      <c r="A12" s="66"/>
      <c r="B12" s="66"/>
      <c r="C12" s="66"/>
      <c r="D12" s="66"/>
      <c r="E12" s="66"/>
      <c r="F12" s="66"/>
      <c r="G12" s="66"/>
      <c r="H12" s="66"/>
      <c r="I12" s="66"/>
      <c r="J12" s="193"/>
      <c r="K12" s="123"/>
      <c r="L12" s="238"/>
      <c r="M12" s="140"/>
      <c r="N12" s="193"/>
      <c r="O12" s="140"/>
      <c r="P12" s="140"/>
      <c r="Q12" s="140"/>
      <c r="R12" s="193"/>
      <c r="S12" s="193"/>
      <c r="T12" s="222"/>
    </row>
    <row r="13" spans="1:20" ht="13.5" customHeight="1" x14ac:dyDescent="0.4">
      <c r="C13" s="65" t="s">
        <v>1</v>
      </c>
      <c r="J13" s="110">
        <f>SUM(J14:J16)</f>
        <v>7554411.597546001</v>
      </c>
      <c r="K13" s="110">
        <f t="shared" ref="K13:S13" si="2">SUM(K14:K16)</f>
        <v>7751939.9097290002</v>
      </c>
      <c r="L13" s="110">
        <f t="shared" si="2"/>
        <v>4844890.4732219996</v>
      </c>
      <c r="M13" s="110">
        <f t="shared" si="2"/>
        <v>6459853.9642960019</v>
      </c>
      <c r="N13" s="110">
        <f t="shared" si="2"/>
        <v>1614963.4910740021</v>
      </c>
      <c r="O13" s="110">
        <f t="shared" si="2"/>
        <v>7133541.1335792728</v>
      </c>
      <c r="P13" s="110">
        <f t="shared" si="2"/>
        <v>8073978.0695708925</v>
      </c>
      <c r="Q13" s="110">
        <f t="shared" si="2"/>
        <v>8893459.7127313092</v>
      </c>
      <c r="R13" s="110">
        <f t="shared" si="2"/>
        <v>9768967.4847142641</v>
      </c>
      <c r="S13" s="110">
        <f t="shared" si="2"/>
        <v>10770753.253443394</v>
      </c>
    </row>
    <row r="14" spans="1:20" ht="13.5" customHeight="1" x14ac:dyDescent="0.4">
      <c r="D14" s="91" t="s">
        <v>23</v>
      </c>
      <c r="E14" s="132"/>
      <c r="F14" s="132"/>
      <c r="G14" s="132"/>
      <c r="H14" s="132"/>
      <c r="I14" s="132"/>
      <c r="J14" s="182">
        <f>J32</f>
        <v>4637605.5029890006</v>
      </c>
      <c r="K14" s="182">
        <f t="shared" ref="K14:R14" si="3">K32</f>
        <v>4855159.0698180003</v>
      </c>
      <c r="L14" s="182">
        <f t="shared" si="3"/>
        <v>2945746.2399999998</v>
      </c>
      <c r="M14" s="182">
        <f t="shared" si="3"/>
        <v>3927661.6533333343</v>
      </c>
      <c r="N14" s="182">
        <f t="shared" si="3"/>
        <v>981915.41333333449</v>
      </c>
      <c r="O14" s="182">
        <f t="shared" si="3"/>
        <v>4425786.5292269262</v>
      </c>
      <c r="P14" s="182">
        <f t="shared" si="3"/>
        <v>5232025.8337303596</v>
      </c>
      <c r="Q14" s="182">
        <f t="shared" si="3"/>
        <v>5940928.068988895</v>
      </c>
      <c r="R14" s="182">
        <f t="shared" si="3"/>
        <v>6721156.1575542381</v>
      </c>
      <c r="S14" s="183">
        <f t="shared" ref="S14" si="4">S32</f>
        <v>7625810.7557241749</v>
      </c>
    </row>
    <row r="15" spans="1:20" ht="13.5" customHeight="1" x14ac:dyDescent="0.4">
      <c r="D15" s="92" t="s">
        <v>24</v>
      </c>
      <c r="E15" s="94"/>
      <c r="F15" s="94"/>
      <c r="G15" s="94"/>
      <c r="H15" s="94"/>
      <c r="I15" s="94"/>
      <c r="J15" s="118">
        <f t="shared" ref="J15:R15" si="5">J33</f>
        <v>2271576.1721279998</v>
      </c>
      <c r="K15" s="118">
        <f t="shared" si="5"/>
        <v>2162137.7802980002</v>
      </c>
      <c r="L15" s="118">
        <f t="shared" si="5"/>
        <v>1450276.425783</v>
      </c>
      <c r="M15" s="118">
        <f t="shared" si="5"/>
        <v>1933701.9010440006</v>
      </c>
      <c r="N15" s="118">
        <f t="shared" si="5"/>
        <v>483425.47526100068</v>
      </c>
      <c r="O15" s="118">
        <f t="shared" si="5"/>
        <v>2033360.7721235552</v>
      </c>
      <c r="P15" s="118">
        <f t="shared" si="5"/>
        <v>2093916.9905796249</v>
      </c>
      <c r="Q15" s="118">
        <f t="shared" si="5"/>
        <v>2128573.3347022543</v>
      </c>
      <c r="R15" s="118">
        <f t="shared" si="5"/>
        <v>2142739.264119057</v>
      </c>
      <c r="S15" s="133">
        <f t="shared" ref="S15" si="6">S33</f>
        <v>2147057.3186711092</v>
      </c>
    </row>
    <row r="16" spans="1:20" ht="13.5" customHeight="1" x14ac:dyDescent="0.4">
      <c r="D16" s="93" t="s">
        <v>25</v>
      </c>
      <c r="E16" s="142"/>
      <c r="F16" s="142"/>
      <c r="G16" s="142"/>
      <c r="H16" s="142"/>
      <c r="I16" s="142"/>
      <c r="J16" s="134">
        <f t="shared" ref="J16:R16" si="7">J34</f>
        <v>645229.92242899991</v>
      </c>
      <c r="K16" s="134">
        <f t="shared" si="7"/>
        <v>734643.0596129999</v>
      </c>
      <c r="L16" s="134">
        <f t="shared" si="7"/>
        <v>448867.80743900005</v>
      </c>
      <c r="M16" s="134">
        <f t="shared" si="7"/>
        <v>598490.40991866693</v>
      </c>
      <c r="N16" s="134">
        <f t="shared" si="7"/>
        <v>149622.60247966688</v>
      </c>
      <c r="O16" s="134">
        <f t="shared" si="7"/>
        <v>674393.83222879109</v>
      </c>
      <c r="P16" s="134">
        <f t="shared" si="7"/>
        <v>748035.24526090838</v>
      </c>
      <c r="Q16" s="134">
        <f t="shared" si="7"/>
        <v>823958.30904016062</v>
      </c>
      <c r="R16" s="134">
        <f t="shared" si="7"/>
        <v>905072.06304096966</v>
      </c>
      <c r="S16" s="184">
        <f t="shared" ref="S16" si="8">S34</f>
        <v>997885.17904810898</v>
      </c>
    </row>
    <row r="17" spans="1:20" ht="13.5" customHeight="1" x14ac:dyDescent="0.4">
      <c r="C17" s="312" t="s">
        <v>164</v>
      </c>
      <c r="D17" s="94"/>
      <c r="E17" s="94"/>
      <c r="F17" s="94"/>
      <c r="G17" s="94"/>
      <c r="H17" s="94"/>
      <c r="I17" s="94"/>
      <c r="J17" s="118">
        <f>J79</f>
        <v>0</v>
      </c>
      <c r="K17" s="118">
        <f t="shared" ref="K17:R17" si="9">K79</f>
        <v>64994.180829999998</v>
      </c>
      <c r="L17" s="118">
        <f t="shared" si="9"/>
        <v>121300.50834</v>
      </c>
      <c r="M17" s="118">
        <f t="shared" si="9"/>
        <v>175298.97960333101</v>
      </c>
      <c r="N17" s="118">
        <f t="shared" si="9"/>
        <v>53998.471263331012</v>
      </c>
      <c r="O17" s="118">
        <f t="shared" si="9"/>
        <v>398485.17330602673</v>
      </c>
      <c r="P17" s="118">
        <f t="shared" si="9"/>
        <v>619800.00591785088</v>
      </c>
      <c r="Q17" s="118">
        <f t="shared" si="9"/>
        <v>854287.69074097625</v>
      </c>
      <c r="R17" s="118">
        <f t="shared" si="9"/>
        <v>1110573.9979632692</v>
      </c>
      <c r="S17" s="118">
        <f t="shared" ref="S17" si="10">S79</f>
        <v>1388217.4974540863</v>
      </c>
    </row>
    <row r="18" spans="1:20" ht="13.5" customHeight="1" x14ac:dyDescent="0.4">
      <c r="C18" s="65" t="s">
        <v>2</v>
      </c>
      <c r="I18" s="121"/>
      <c r="J18" s="110">
        <f>J92</f>
        <v>19335.048170000002</v>
      </c>
      <c r="K18" s="110">
        <f t="shared" ref="K18:S18" si="11">K92</f>
        <v>38973.347989999995</v>
      </c>
      <c r="L18" s="110">
        <f t="shared" si="11"/>
        <v>109673.77984</v>
      </c>
      <c r="M18" s="110">
        <f t="shared" si="11"/>
        <v>175223.34975555999</v>
      </c>
      <c r="N18" s="110">
        <f t="shared" si="11"/>
        <v>65549.569915559987</v>
      </c>
      <c r="O18" s="110">
        <f t="shared" si="11"/>
        <v>499752.18972812395</v>
      </c>
      <c r="P18" s="110">
        <f t="shared" si="11"/>
        <v>949529.16048343549</v>
      </c>
      <c r="Q18" s="110">
        <f t="shared" si="11"/>
        <v>1519246.6567734969</v>
      </c>
      <c r="R18" s="110">
        <f t="shared" si="11"/>
        <v>2126945.3194828955</v>
      </c>
      <c r="S18" s="110">
        <f t="shared" si="11"/>
        <v>2765028.9153277641</v>
      </c>
    </row>
    <row r="19" spans="1:20" ht="13.5" customHeight="1" x14ac:dyDescent="0.4">
      <c r="C19" s="312" t="s">
        <v>186</v>
      </c>
      <c r="I19" s="121"/>
      <c r="J19" s="110">
        <f>J104</f>
        <v>0</v>
      </c>
      <c r="K19" s="110">
        <f t="shared" ref="K19:S19" si="12">K104</f>
        <v>0</v>
      </c>
      <c r="L19" s="110">
        <f t="shared" si="12"/>
        <v>50694.141649999998</v>
      </c>
      <c r="M19" s="110">
        <f t="shared" si="12"/>
        <v>192582.127175</v>
      </c>
      <c r="N19" s="110">
        <f t="shared" si="12"/>
        <v>141887.985525</v>
      </c>
      <c r="O19" s="110">
        <f t="shared" si="12"/>
        <v>690208.41553997272</v>
      </c>
      <c r="P19" s="110">
        <f t="shared" si="12"/>
        <v>1035312.6233099591</v>
      </c>
      <c r="Q19" s="110">
        <f t="shared" si="12"/>
        <v>1449437.6726339427</v>
      </c>
      <c r="R19" s="110">
        <f t="shared" si="12"/>
        <v>1884268.9744241256</v>
      </c>
      <c r="S19" s="110">
        <f t="shared" si="12"/>
        <v>2261122.7693089508</v>
      </c>
    </row>
    <row r="20" spans="1:20" ht="13.5" customHeight="1" x14ac:dyDescent="0.4">
      <c r="C20" s="65" t="s">
        <v>3</v>
      </c>
      <c r="J20" s="110">
        <f>J116</f>
        <v>528277.61866251298</v>
      </c>
      <c r="K20" s="110">
        <f t="shared" ref="K20:S20" si="13">K116</f>
        <v>664158.02397099999</v>
      </c>
      <c r="L20" s="110">
        <f t="shared" si="13"/>
        <v>488410.24839600001</v>
      </c>
      <c r="M20" s="110">
        <f t="shared" si="13"/>
        <v>661135.243166</v>
      </c>
      <c r="N20" s="110">
        <f t="shared" si="13"/>
        <v>172724.99476999999</v>
      </c>
      <c r="O20" s="110">
        <f t="shared" si="13"/>
        <v>793362.2917992</v>
      </c>
      <c r="P20" s="110">
        <f t="shared" si="13"/>
        <v>952034.75015903998</v>
      </c>
      <c r="Q20" s="110">
        <f t="shared" si="13"/>
        <v>1142441.700190848</v>
      </c>
      <c r="R20" s="110">
        <f t="shared" si="13"/>
        <v>1370930.0402290176</v>
      </c>
      <c r="S20" s="110">
        <f t="shared" si="13"/>
        <v>1645116.0482748211</v>
      </c>
    </row>
    <row r="21" spans="1:20" ht="13.5" customHeight="1" x14ac:dyDescent="0.4">
      <c r="C21" s="65" t="s">
        <v>4</v>
      </c>
      <c r="J21" s="110">
        <f>J120</f>
        <v>14190.763527000001</v>
      </c>
      <c r="K21" s="110">
        <f t="shared" ref="K21:S21" si="14">K120</f>
        <v>12388.636322</v>
      </c>
      <c r="L21" s="110">
        <f t="shared" si="14"/>
        <v>9546.0321809999987</v>
      </c>
      <c r="M21" s="110">
        <f t="shared" si="14"/>
        <v>12709.684466999999</v>
      </c>
      <c r="N21" s="110">
        <f t="shared" si="14"/>
        <v>3163.6522860000005</v>
      </c>
      <c r="O21" s="110">
        <f t="shared" si="14"/>
        <v>14616.137137049998</v>
      </c>
      <c r="P21" s="110">
        <f t="shared" si="14"/>
        <v>17539.364564459996</v>
      </c>
      <c r="Q21" s="110">
        <f t="shared" si="14"/>
        <v>20871.843831707396</v>
      </c>
      <c r="R21" s="110">
        <f t="shared" si="14"/>
        <v>24628.775721414728</v>
      </c>
      <c r="S21" s="110">
        <f t="shared" si="14"/>
        <v>28815.66759405523</v>
      </c>
    </row>
    <row r="22" spans="1:20" ht="13.5" customHeight="1" x14ac:dyDescent="0.4">
      <c r="C22" s="65" t="s">
        <v>32</v>
      </c>
      <c r="J22" s="110">
        <f>J124</f>
        <v>51228.368233000001</v>
      </c>
      <c r="K22" s="110">
        <f t="shared" ref="K22:S22" si="15">K124</f>
        <v>58294.632346666702</v>
      </c>
      <c r="L22" s="110">
        <f t="shared" si="15"/>
        <v>47749.649904999998</v>
      </c>
      <c r="M22" s="110">
        <f t="shared" si="15"/>
        <v>76215.548750805407</v>
      </c>
      <c r="N22" s="110">
        <f t="shared" si="15"/>
        <v>28465.898845805408</v>
      </c>
      <c r="O22" s="110">
        <f t="shared" si="15"/>
        <v>87647.881063426204</v>
      </c>
      <c r="P22" s="110">
        <f t="shared" si="15"/>
        <v>100795.06322294011</v>
      </c>
      <c r="Q22" s="110">
        <f t="shared" si="15"/>
        <v>115914.32270638114</v>
      </c>
      <c r="R22" s="110">
        <f t="shared" si="15"/>
        <v>133301.4711123383</v>
      </c>
      <c r="S22" s="110">
        <f t="shared" si="15"/>
        <v>153296.69177918902</v>
      </c>
    </row>
    <row r="23" spans="1:20" ht="13.5" customHeight="1" x14ac:dyDescent="0.4">
      <c r="C23" s="312" t="s">
        <v>17</v>
      </c>
      <c r="J23" s="110">
        <f>J128</f>
        <v>27426.8862999999</v>
      </c>
      <c r="K23" s="110">
        <f t="shared" ref="K23:S23" si="16">K128</f>
        <v>41478.8760000002</v>
      </c>
      <c r="L23" s="110">
        <f t="shared" si="16"/>
        <v>16836.803308999999</v>
      </c>
      <c r="M23" s="110">
        <f t="shared" si="16"/>
        <v>16836.803308999999</v>
      </c>
      <c r="N23" s="110">
        <f t="shared" si="16"/>
        <v>0</v>
      </c>
      <c r="O23" s="110">
        <f t="shared" si="16"/>
        <v>0</v>
      </c>
      <c r="P23" s="110">
        <f t="shared" si="16"/>
        <v>0</v>
      </c>
      <c r="Q23" s="110">
        <f t="shared" si="16"/>
        <v>0</v>
      </c>
      <c r="R23" s="110">
        <f t="shared" si="16"/>
        <v>0</v>
      </c>
      <c r="S23" s="110">
        <f t="shared" si="16"/>
        <v>0</v>
      </c>
    </row>
    <row r="24" spans="1:20" ht="13.5" customHeight="1" x14ac:dyDescent="0.4">
      <c r="A24" s="66"/>
      <c r="B24" s="66"/>
      <c r="C24" s="66"/>
      <c r="D24" s="66"/>
      <c r="E24" s="66"/>
      <c r="F24" s="66"/>
      <c r="G24" s="66"/>
      <c r="H24" s="66"/>
      <c r="I24" s="66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</row>
    <row r="25" spans="1:20" ht="13.5" customHeight="1" x14ac:dyDescent="0.4">
      <c r="B25" s="28" t="s">
        <v>22</v>
      </c>
      <c r="C25" s="29"/>
      <c r="D25" s="29"/>
      <c r="E25" s="29"/>
      <c r="F25" s="149"/>
      <c r="G25" s="149"/>
      <c r="H25" s="149"/>
      <c r="I25" s="149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</row>
    <row r="26" spans="1:20" ht="13.5" customHeight="1" x14ac:dyDescent="0.4">
      <c r="A26" s="66"/>
      <c r="B26" s="160"/>
      <c r="C26" s="161"/>
      <c r="D26" s="161"/>
      <c r="E26" s="161"/>
      <c r="F26" s="66"/>
      <c r="G26" s="66"/>
      <c r="H26" s="66"/>
      <c r="I26" s="66"/>
      <c r="J26" s="123"/>
      <c r="K26" s="123"/>
      <c r="L26" s="123"/>
      <c r="N26" s="123"/>
      <c r="O26" s="123"/>
      <c r="P26" s="123"/>
      <c r="Q26" s="123"/>
      <c r="R26" s="123"/>
      <c r="S26" s="123"/>
      <c r="T26" s="123"/>
    </row>
    <row r="27" spans="1:20" ht="13.5" customHeight="1" x14ac:dyDescent="0.4">
      <c r="B27" s="33" t="s">
        <v>94</v>
      </c>
      <c r="C27" s="115"/>
      <c r="D27" s="115"/>
      <c r="E27" s="115"/>
      <c r="F27" s="115"/>
      <c r="G27" s="115"/>
      <c r="H27" s="115"/>
      <c r="I27" s="115"/>
      <c r="J27" s="35">
        <f>J29+J79</f>
        <v>7554411.597546001</v>
      </c>
      <c r="K27" s="35">
        <f t="shared" ref="K27:S27" si="17">K29+K79</f>
        <v>7816934.0905590001</v>
      </c>
      <c r="L27" s="35">
        <f t="shared" si="17"/>
        <v>4966190.9815619998</v>
      </c>
      <c r="M27" s="35">
        <f t="shared" si="17"/>
        <v>6635152.9438993316</v>
      </c>
      <c r="N27" s="35">
        <f t="shared" si="17"/>
        <v>1668961.9623373323</v>
      </c>
      <c r="O27" s="35">
        <f t="shared" si="17"/>
        <v>7677608.778999161</v>
      </c>
      <c r="P27" s="35">
        <f t="shared" si="17"/>
        <v>8693778.0754887424</v>
      </c>
      <c r="Q27" s="35">
        <f t="shared" si="17"/>
        <v>9747747.4034722857</v>
      </c>
      <c r="R27" s="35">
        <f t="shared" si="17"/>
        <v>10879541.482677534</v>
      </c>
      <c r="S27" s="35">
        <f t="shared" si="17"/>
        <v>12158970.75089748</v>
      </c>
      <c r="T27" s="123"/>
    </row>
    <row r="28" spans="1:20" ht="13.5" customHeight="1" x14ac:dyDescent="0.4">
      <c r="B28" s="66"/>
      <c r="C28" s="66"/>
      <c r="D28" s="66"/>
      <c r="E28" s="66"/>
      <c r="F28" s="66"/>
      <c r="G28" s="66"/>
      <c r="H28" s="66"/>
      <c r="I28" s="66"/>
      <c r="J28" s="123"/>
      <c r="K28" s="123"/>
      <c r="L28" s="238"/>
      <c r="M28" s="243"/>
      <c r="N28" s="123"/>
      <c r="O28" s="140"/>
      <c r="P28" s="140"/>
      <c r="Q28" s="140"/>
      <c r="R28" s="140"/>
      <c r="S28" s="140"/>
      <c r="T28" s="222"/>
    </row>
    <row r="29" spans="1:20" ht="13.5" customHeight="1" x14ac:dyDescent="0.4">
      <c r="C29" s="177" t="s">
        <v>99</v>
      </c>
      <c r="D29" s="115"/>
      <c r="E29" s="115"/>
      <c r="F29" s="115"/>
      <c r="G29" s="115"/>
      <c r="H29" s="115"/>
      <c r="I29" s="115"/>
      <c r="J29" s="35">
        <f>SUM(J32:J34)</f>
        <v>7554411.597546001</v>
      </c>
      <c r="K29" s="35">
        <f t="shared" ref="K29:L29" si="18">SUM(K32:K34)</f>
        <v>7751939.9097290002</v>
      </c>
      <c r="L29" s="35">
        <f t="shared" si="18"/>
        <v>4844890.4732219996</v>
      </c>
      <c r="M29" s="35">
        <f>M41</f>
        <v>6459853.964296001</v>
      </c>
      <c r="N29" s="35">
        <f>M29-L29</f>
        <v>1614963.4910740014</v>
      </c>
      <c r="O29" s="35">
        <f>O41</f>
        <v>7279123.6056931345</v>
      </c>
      <c r="P29" s="35">
        <f t="shared" ref="P29:S29" si="19">P41</f>
        <v>8073978.0695708925</v>
      </c>
      <c r="Q29" s="35">
        <f t="shared" si="19"/>
        <v>8893459.7127313092</v>
      </c>
      <c r="R29" s="35">
        <f t="shared" si="19"/>
        <v>9768967.4847142641</v>
      </c>
      <c r="S29" s="35">
        <f t="shared" si="19"/>
        <v>10770753.253443394</v>
      </c>
      <c r="T29" s="123"/>
    </row>
    <row r="30" spans="1:20" ht="13.5" customHeight="1" x14ac:dyDescent="0.4">
      <c r="B30" s="66"/>
      <c r="C30" s="160"/>
      <c r="D30" s="66"/>
      <c r="E30" s="66"/>
      <c r="F30" s="66"/>
      <c r="G30" s="66"/>
      <c r="H30" s="66"/>
      <c r="I30" s="66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123"/>
    </row>
    <row r="31" spans="1:20" ht="13.5" customHeight="1" x14ac:dyDescent="0.4">
      <c r="K31" s="22"/>
      <c r="L31" s="22"/>
    </row>
    <row r="32" spans="1:20" ht="13.5" customHeight="1" x14ac:dyDescent="0.4">
      <c r="C32" s="175" t="s">
        <v>56</v>
      </c>
      <c r="J32" s="110">
        <v>4637605.5029890006</v>
      </c>
      <c r="K32" s="110">
        <v>4855159.0698180003</v>
      </c>
      <c r="L32" s="110">
        <v>2945746.2399999998</v>
      </c>
      <c r="M32" s="185">
        <f>$M$29*M36</f>
        <v>3927661.6533333343</v>
      </c>
      <c r="N32" s="110">
        <f>M32-L32</f>
        <v>981915.41333333449</v>
      </c>
      <c r="O32" s="185">
        <f>O$29*O36</f>
        <v>4425786.5292269262</v>
      </c>
      <c r="P32" s="185">
        <f t="shared" ref="P32:S32" si="20">P$29*P36</f>
        <v>5232025.8337303596</v>
      </c>
      <c r="Q32" s="185">
        <f t="shared" si="20"/>
        <v>5940928.068988895</v>
      </c>
      <c r="R32" s="185">
        <f t="shared" si="20"/>
        <v>6721156.1575542381</v>
      </c>
      <c r="S32" s="185">
        <f t="shared" si="20"/>
        <v>7625810.7557241749</v>
      </c>
    </row>
    <row r="33" spans="1:20" ht="13.5" customHeight="1" x14ac:dyDescent="0.4">
      <c r="C33" s="168" t="s">
        <v>88</v>
      </c>
      <c r="J33" s="110">
        <v>2271576.1721279998</v>
      </c>
      <c r="K33" s="110">
        <v>2162137.7802980002</v>
      </c>
      <c r="L33" s="110">
        <v>1450276.425783</v>
      </c>
      <c r="M33" s="185">
        <f>$M$29*M37</f>
        <v>1933701.9010440006</v>
      </c>
      <c r="N33" s="110">
        <f t="shared" ref="N33:N34" si="21">M33-L33</f>
        <v>483425.47526100068</v>
      </c>
      <c r="O33" s="185">
        <f t="shared" ref="O33:S33" si="22">O$29*O37</f>
        <v>2033360.7721235552</v>
      </c>
      <c r="P33" s="185">
        <f t="shared" si="22"/>
        <v>2093916.9905796249</v>
      </c>
      <c r="Q33" s="185">
        <f t="shared" si="22"/>
        <v>2128573.3347022543</v>
      </c>
      <c r="R33" s="185">
        <f t="shared" si="22"/>
        <v>2142739.264119057</v>
      </c>
      <c r="S33" s="185">
        <f t="shared" si="22"/>
        <v>2147057.3186711092</v>
      </c>
    </row>
    <row r="34" spans="1:20" ht="13.5" customHeight="1" x14ac:dyDescent="0.4">
      <c r="C34" s="168" t="s">
        <v>17</v>
      </c>
      <c r="J34" s="110">
        <v>645229.92242899991</v>
      </c>
      <c r="K34" s="110">
        <v>734643.0596129999</v>
      </c>
      <c r="L34" s="110">
        <v>448867.80743900005</v>
      </c>
      <c r="M34" s="185">
        <f>$M$29*M38</f>
        <v>598490.40991866693</v>
      </c>
      <c r="N34" s="110">
        <f t="shared" si="21"/>
        <v>149622.60247966688</v>
      </c>
      <c r="O34" s="185">
        <f t="shared" ref="O34:S34" si="23">O$29*O38</f>
        <v>674393.83222879109</v>
      </c>
      <c r="P34" s="185">
        <f t="shared" si="23"/>
        <v>748035.24526090838</v>
      </c>
      <c r="Q34" s="185">
        <f t="shared" si="23"/>
        <v>823958.30904016062</v>
      </c>
      <c r="R34" s="185">
        <f t="shared" si="23"/>
        <v>905072.06304096966</v>
      </c>
      <c r="S34" s="185">
        <f t="shared" si="23"/>
        <v>997885.17904810898</v>
      </c>
    </row>
    <row r="35" spans="1:20" ht="13.5" customHeight="1" x14ac:dyDescent="0.4">
      <c r="K35" s="22"/>
      <c r="L35" s="22"/>
    </row>
    <row r="36" spans="1:20" ht="13.5" customHeight="1" x14ac:dyDescent="0.4">
      <c r="C36" s="91" t="s">
        <v>23</v>
      </c>
      <c r="D36" s="132"/>
      <c r="E36" s="132"/>
      <c r="F36" s="132"/>
      <c r="G36" s="132"/>
      <c r="H36" s="132"/>
      <c r="I36" s="132"/>
      <c r="J36" s="186">
        <f>J32/J$29</f>
        <v>0.61389367564980113</v>
      </c>
      <c r="K36" s="186">
        <f t="shared" ref="K36:L36" si="24">K32/K$29</f>
        <v>0.626315364457944</v>
      </c>
      <c r="L36" s="186">
        <f t="shared" si="24"/>
        <v>0.60801090474208164</v>
      </c>
      <c r="M36" s="186">
        <f t="shared" ref="M36:N38" si="25">L36</f>
        <v>0.60801090474208164</v>
      </c>
      <c r="N36" s="186">
        <f t="shared" si="25"/>
        <v>0.60801090474208164</v>
      </c>
      <c r="O36" s="186">
        <f>L36</f>
        <v>0.60801090474208164</v>
      </c>
      <c r="P36" s="186">
        <f>1-P37-P38</f>
        <v>0.64801090474208156</v>
      </c>
      <c r="Q36" s="186">
        <f t="shared" ref="Q36:S36" si="26">1-Q37-Q38</f>
        <v>0.66801090474208158</v>
      </c>
      <c r="R36" s="186">
        <f t="shared" si="26"/>
        <v>0.6880109047420816</v>
      </c>
      <c r="S36" s="187">
        <f t="shared" si="26"/>
        <v>0.7080109047420815</v>
      </c>
    </row>
    <row r="37" spans="1:20" ht="13.5" customHeight="1" x14ac:dyDescent="0.4">
      <c r="C37" s="92" t="s">
        <v>24</v>
      </c>
      <c r="D37" s="94"/>
      <c r="E37" s="94"/>
      <c r="F37" s="94"/>
      <c r="G37" s="94"/>
      <c r="H37" s="94"/>
      <c r="I37" s="190">
        <v>0.02</v>
      </c>
      <c r="J37" s="120">
        <f t="shared" ref="J37:L37" si="27">J33/J$29</f>
        <v>0.30069531462462357</v>
      </c>
      <c r="K37" s="120">
        <f t="shared" si="27"/>
        <v>0.27891570438832081</v>
      </c>
      <c r="L37" s="120">
        <f t="shared" si="27"/>
        <v>0.299341426560366</v>
      </c>
      <c r="M37" s="120">
        <f t="shared" si="25"/>
        <v>0.299341426560366</v>
      </c>
      <c r="N37" s="120">
        <f t="shared" si="25"/>
        <v>0.299341426560366</v>
      </c>
      <c r="O37" s="120">
        <f>L37-$I37</f>
        <v>0.27934142656036598</v>
      </c>
      <c r="P37" s="120">
        <f>O37-$I37</f>
        <v>0.25934142656036596</v>
      </c>
      <c r="Q37" s="120">
        <f t="shared" ref="Q37:S37" si="28">P37-$I37</f>
        <v>0.23934142656036597</v>
      </c>
      <c r="R37" s="120">
        <f t="shared" si="28"/>
        <v>0.21934142656036598</v>
      </c>
      <c r="S37" s="188">
        <f t="shared" si="28"/>
        <v>0.19934142656036599</v>
      </c>
    </row>
    <row r="38" spans="1:20" ht="13.5" customHeight="1" x14ac:dyDescent="0.4">
      <c r="C38" s="93" t="s">
        <v>6</v>
      </c>
      <c r="D38" s="142"/>
      <c r="E38" s="142"/>
      <c r="F38" s="142"/>
      <c r="G38" s="142"/>
      <c r="H38" s="142"/>
      <c r="I38" s="142"/>
      <c r="J38" s="135">
        <f t="shared" ref="J38:L38" si="29">J34/J$29</f>
        <v>8.5411009725575249E-2</v>
      </c>
      <c r="K38" s="135">
        <f t="shared" si="29"/>
        <v>9.4768931153735206E-2</v>
      </c>
      <c r="L38" s="135">
        <f t="shared" si="29"/>
        <v>9.2647668697552477E-2</v>
      </c>
      <c r="M38" s="135">
        <f t="shared" si="25"/>
        <v>9.2647668697552477E-2</v>
      </c>
      <c r="N38" s="135">
        <f t="shared" si="25"/>
        <v>9.2647668697552477E-2</v>
      </c>
      <c r="O38" s="135">
        <f>L38</f>
        <v>9.2647668697552477E-2</v>
      </c>
      <c r="P38" s="135">
        <f>O38</f>
        <v>9.2647668697552477E-2</v>
      </c>
      <c r="Q38" s="135">
        <f t="shared" ref="Q38:S38" si="30">P38</f>
        <v>9.2647668697552477E-2</v>
      </c>
      <c r="R38" s="135">
        <f t="shared" si="30"/>
        <v>9.2647668697552477E-2</v>
      </c>
      <c r="S38" s="136">
        <f t="shared" si="30"/>
        <v>9.2647668697552477E-2</v>
      </c>
    </row>
    <row r="39" spans="1:20" ht="13.5" customHeight="1" x14ac:dyDescent="0.4">
      <c r="K39" s="367"/>
      <c r="L39" s="22"/>
    </row>
    <row r="40" spans="1:20" ht="13.5" customHeight="1" x14ac:dyDescent="0.4">
      <c r="K40" s="367"/>
      <c r="L40" s="22"/>
      <c r="M40" s="159"/>
    </row>
    <row r="41" spans="1:20" ht="13.5" customHeight="1" x14ac:dyDescent="0.4">
      <c r="C41" s="240" t="s">
        <v>89</v>
      </c>
      <c r="D41" s="69"/>
      <c r="E41" s="69"/>
      <c r="F41" s="69"/>
      <c r="G41" s="69"/>
      <c r="H41" s="69"/>
      <c r="I41" s="69"/>
      <c r="J41" s="223">
        <v>7554411.597546001</v>
      </c>
      <c r="K41" s="223">
        <v>7751939.9097290002</v>
      </c>
      <c r="L41" s="241">
        <v>4844890.4732220005</v>
      </c>
      <c r="M41" s="223">
        <f>M45*M74</f>
        <v>6459853.964296001</v>
      </c>
      <c r="N41" s="48">
        <f>M41-L41</f>
        <v>1614963.4910740005</v>
      </c>
      <c r="O41" s="223">
        <f>O45*O74</f>
        <v>7279123.6056931345</v>
      </c>
      <c r="P41" s="223">
        <f t="shared" ref="P41:S41" si="31">P45*P74</f>
        <v>8073978.0695708925</v>
      </c>
      <c r="Q41" s="223">
        <f t="shared" si="31"/>
        <v>8893459.7127313092</v>
      </c>
      <c r="R41" s="223">
        <f t="shared" si="31"/>
        <v>9768967.4847142641</v>
      </c>
      <c r="S41" s="223">
        <f t="shared" si="31"/>
        <v>10770753.253443394</v>
      </c>
    </row>
    <row r="42" spans="1:20" ht="13.5" customHeight="1" x14ac:dyDescent="0.4">
      <c r="B42" s="13"/>
      <c r="C42" s="314" t="s">
        <v>168</v>
      </c>
      <c r="J42" s="314"/>
      <c r="K42" s="314">
        <f>K41/J41-1</f>
        <v>2.614741196351611E-2</v>
      </c>
      <c r="L42" s="314"/>
      <c r="M42" s="314">
        <f t="shared" ref="M42" si="32">M41/L41-1</f>
        <v>0.33333333333333348</v>
      </c>
      <c r="N42" s="314"/>
      <c r="O42" s="314">
        <f t="shared" ref="O42:S42" si="33">O41/N41-1</f>
        <v>3.5072991717306827</v>
      </c>
      <c r="P42" s="314">
        <f t="shared" si="33"/>
        <v>0.10919645096507047</v>
      </c>
      <c r="Q42" s="314">
        <f t="shared" si="33"/>
        <v>0.10149663971083456</v>
      </c>
      <c r="R42" s="314">
        <f t="shared" si="33"/>
        <v>9.84440027011797E-2</v>
      </c>
      <c r="S42" s="314">
        <f t="shared" si="33"/>
        <v>0.10254776365021656</v>
      </c>
      <c r="T42" s="242"/>
    </row>
    <row r="43" spans="1:20" ht="13.5" customHeight="1" x14ac:dyDescent="0.4">
      <c r="D43" s="189"/>
      <c r="J43" s="127"/>
      <c r="K43" s="178"/>
      <c r="L43" s="178"/>
      <c r="M43" s="155"/>
      <c r="N43" s="155"/>
      <c r="O43" s="155"/>
      <c r="P43" s="155"/>
      <c r="Q43" s="155"/>
      <c r="R43" s="155"/>
      <c r="S43" s="155"/>
    </row>
    <row r="44" spans="1:20" ht="13.5" customHeight="1" x14ac:dyDescent="0.4">
      <c r="K44" s="22"/>
      <c r="L44" s="22"/>
    </row>
    <row r="45" spans="1:20" ht="13.5" customHeight="1" x14ac:dyDescent="0.4">
      <c r="A45" s="66"/>
      <c r="C45" s="239" t="s">
        <v>127</v>
      </c>
      <c r="D45" s="69"/>
      <c r="E45" s="69"/>
      <c r="F45" s="69"/>
      <c r="G45" s="69"/>
      <c r="H45" s="69"/>
      <c r="I45" s="69"/>
      <c r="J45" s="48">
        <v>9743153.1226920001</v>
      </c>
      <c r="K45" s="48">
        <v>10413691.591627637</v>
      </c>
      <c r="L45" s="48">
        <v>6184403.5109550003</v>
      </c>
      <c r="M45" s="48">
        <f>M48*M69</f>
        <v>8245871.3479400026</v>
      </c>
      <c r="N45" s="48">
        <f>M45-L45</f>
        <v>2061467.8369850023</v>
      </c>
      <c r="O45" s="48">
        <f>O48*O69</f>
        <v>9291652.2741919365</v>
      </c>
      <c r="P45" s="48">
        <f t="shared" ref="P45:S45" si="34">P48*P69</f>
        <v>10293128.757982813</v>
      </c>
      <c r="Q45" s="48">
        <f t="shared" si="34"/>
        <v>11323411.063448617</v>
      </c>
      <c r="R45" s="48">
        <f t="shared" si="34"/>
        <v>12422316.518781608</v>
      </c>
      <c r="S45" s="48">
        <f t="shared" si="34"/>
        <v>13678803.194521911</v>
      </c>
    </row>
    <row r="46" spans="1:20" ht="13.5" customHeight="1" x14ac:dyDescent="0.4">
      <c r="B46" s="13"/>
      <c r="C46" s="314" t="s">
        <v>106</v>
      </c>
      <c r="J46" s="314"/>
      <c r="K46" s="314">
        <f>K45/J45-1</f>
        <v>6.882150577865187E-2</v>
      </c>
      <c r="L46" s="314"/>
      <c r="M46" s="314">
        <f>M45/K45-1</f>
        <v>-0.20817019830225347</v>
      </c>
      <c r="N46" s="314"/>
      <c r="O46" s="314">
        <f>O45/M45-1</f>
        <v>0.1268247929326709</v>
      </c>
      <c r="P46" s="314">
        <f>P45/O45-1</f>
        <v>0.10778238942201179</v>
      </c>
      <c r="Q46" s="314">
        <f>Q45/P45-1</f>
        <v>0.10009418221517641</v>
      </c>
      <c r="R46" s="314">
        <f>R45/Q45-1</f>
        <v>9.7047210348143231E-2</v>
      </c>
      <c r="S46" s="314">
        <f>S45/R45-1</f>
        <v>0.10114753346049343</v>
      </c>
      <c r="T46" s="242"/>
    </row>
    <row r="47" spans="1:20" s="312" customFormat="1" ht="13.5" customHeight="1" x14ac:dyDescent="0.4">
      <c r="J47" s="346"/>
      <c r="K47" s="346"/>
      <c r="L47" s="346"/>
      <c r="M47" s="346"/>
      <c r="N47" s="346"/>
      <c r="O47" s="346"/>
      <c r="P47" s="346"/>
      <c r="Q47" s="346"/>
      <c r="R47" s="346"/>
      <c r="S47" s="346"/>
      <c r="T47" s="346"/>
    </row>
    <row r="48" spans="1:20" s="312" customFormat="1" ht="13.5" customHeight="1" x14ac:dyDescent="0.4">
      <c r="D48" s="347" t="s">
        <v>169</v>
      </c>
      <c r="E48" s="327"/>
      <c r="F48" s="327"/>
      <c r="G48" s="327"/>
      <c r="H48" s="327"/>
      <c r="I48" s="327"/>
      <c r="J48" s="348">
        <v>130.02828938746273</v>
      </c>
      <c r="K48" s="348">
        <v>122.43968504266016</v>
      </c>
      <c r="L48" s="349">
        <v>75.689707604207626</v>
      </c>
      <c r="M48" s="348">
        <f>M51*M64*12</f>
        <v>100.9196101389435</v>
      </c>
      <c r="N48" s="348">
        <f>M48-L48</f>
        <v>25.229902534735871</v>
      </c>
      <c r="O48" s="348">
        <f t="shared" ref="O48:S48" si="35">O51*O64*12</f>
        <v>111.13420246135038</v>
      </c>
      <c r="P48" s="348">
        <f t="shared" si="35"/>
        <v>121.67454050679137</v>
      </c>
      <c r="Q48" s="348">
        <f t="shared" si="35"/>
        <v>132.54350040258592</v>
      </c>
      <c r="R48" s="348">
        <f t="shared" si="35"/>
        <v>143.74395827605346</v>
      </c>
      <c r="S48" s="348">
        <f t="shared" si="35"/>
        <v>155.27879025451352</v>
      </c>
      <c r="T48" s="364"/>
    </row>
    <row r="49" spans="4:20" s="312" customFormat="1" ht="13.5" customHeight="1" x14ac:dyDescent="0.4">
      <c r="D49" s="312" t="s">
        <v>170</v>
      </c>
      <c r="J49" s="320"/>
      <c r="K49" s="226">
        <f t="shared" ref="K49" si="36">+K48/J48-1</f>
        <v>-5.8361179559855536E-2</v>
      </c>
      <c r="L49" s="226"/>
      <c r="M49" s="226">
        <f>+M48/L48-1</f>
        <v>0.33333333333333326</v>
      </c>
      <c r="N49" s="226">
        <f>+(N48*4/3)/M48-1</f>
        <v>-0.66666666666666674</v>
      </c>
      <c r="O49" s="226">
        <f>+O48/M48-1</f>
        <v>0.10121513854783726</v>
      </c>
      <c r="P49" s="226">
        <f>+P48/O48-1</f>
        <v>9.4843331863623703E-2</v>
      </c>
      <c r="Q49" s="226">
        <f t="shared" ref="Q49:S49" si="37">+Q48/P48-1</f>
        <v>8.9328135947946308E-2</v>
      </c>
      <c r="R49" s="226">
        <f t="shared" si="37"/>
        <v>8.4504014451462384E-2</v>
      </c>
      <c r="S49" s="226">
        <f t="shared" si="37"/>
        <v>8.024568209195948E-2</v>
      </c>
      <c r="T49" s="226"/>
    </row>
    <row r="50" spans="4:20" s="312" customFormat="1" ht="13.5" customHeight="1" x14ac:dyDescent="0.4">
      <c r="J50" s="320"/>
      <c r="K50" s="320"/>
      <c r="L50" s="320"/>
      <c r="M50" s="320"/>
      <c r="N50" s="320"/>
      <c r="O50" s="320"/>
      <c r="P50" s="320"/>
      <c r="Q50" s="320"/>
      <c r="R50" s="320"/>
      <c r="S50" s="320"/>
      <c r="T50" s="343"/>
    </row>
    <row r="51" spans="4:20" s="312" customFormat="1" ht="13.5" customHeight="1" x14ac:dyDescent="0.4">
      <c r="E51" s="347" t="s">
        <v>173</v>
      </c>
      <c r="F51" s="327"/>
      <c r="G51" s="327"/>
      <c r="H51" s="327"/>
      <c r="I51" s="327"/>
      <c r="J51" s="348">
        <v>3.7401054999999999</v>
      </c>
      <c r="K51" s="348">
        <v>3.5577943917582262</v>
      </c>
      <c r="L51" s="349">
        <v>3.2330961163918737</v>
      </c>
      <c r="M51" s="348">
        <f>L51</f>
        <v>3.2330961163918737</v>
      </c>
      <c r="N51" s="348">
        <f>M51</f>
        <v>3.2330961163918737</v>
      </c>
      <c r="O51" s="348">
        <f>O54*O59</f>
        <v>3.5067364359099646</v>
      </c>
      <c r="P51" s="348">
        <f>P54*P59</f>
        <v>3.7823862407396862</v>
      </c>
      <c r="Q51" s="348">
        <f>Q54*Q59</f>
        <v>4.0600455308810357</v>
      </c>
      <c r="R51" s="348">
        <f>R54*R59</f>
        <v>4.3397143063340131</v>
      </c>
      <c r="S51" s="348">
        <f>S54*S59</f>
        <v>4.621392567098618</v>
      </c>
      <c r="T51" s="364"/>
    </row>
    <row r="52" spans="4:20" s="312" customFormat="1" ht="13.5" customHeight="1" x14ac:dyDescent="0.4">
      <c r="D52" s="350"/>
      <c r="J52" s="326"/>
      <c r="K52" s="226">
        <f t="shared" ref="K52:L52" si="38">+K51/J51-1</f>
        <v>-4.8744910602594893E-2</v>
      </c>
      <c r="L52" s="226">
        <f t="shared" si="38"/>
        <v>-9.1263923547276748E-2</v>
      </c>
      <c r="M52" s="226">
        <f>+M51/L51-1</f>
        <v>0</v>
      </c>
      <c r="N52" s="226">
        <f>+(N51*4/3)/M51-1</f>
        <v>0.33333333333333348</v>
      </c>
      <c r="O52" s="226">
        <f>+O51/M51-1</f>
        <v>8.4637236155995499E-2</v>
      </c>
      <c r="P52" s="226">
        <f>+P51/O51-1</f>
        <v>7.8605794837327991E-2</v>
      </c>
      <c r="Q52" s="226">
        <f t="shared" ref="Q52:S52" si="39">+Q51/P51-1</f>
        <v>7.340849730011989E-2</v>
      </c>
      <c r="R52" s="226">
        <f t="shared" si="39"/>
        <v>6.8883162350223515E-2</v>
      </c>
      <c r="S52" s="226">
        <f t="shared" si="39"/>
        <v>6.4907097767584077E-2</v>
      </c>
      <c r="T52" s="226"/>
    </row>
    <row r="53" spans="4:20" s="312" customFormat="1" ht="13.5" customHeight="1" x14ac:dyDescent="0.4">
      <c r="D53" s="350"/>
      <c r="J53" s="326"/>
      <c r="K53" s="326"/>
      <c r="L53" s="351"/>
      <c r="M53" s="326"/>
      <c r="N53" s="326"/>
      <c r="O53" s="326"/>
      <c r="P53" s="326"/>
      <c r="Q53" s="326"/>
      <c r="R53" s="326"/>
      <c r="S53" s="326"/>
      <c r="T53" s="364"/>
    </row>
    <row r="54" spans="4:20" s="312" customFormat="1" ht="13.5" customHeight="1" x14ac:dyDescent="0.4">
      <c r="F54" s="307" t="s">
        <v>171</v>
      </c>
      <c r="G54" s="307"/>
      <c r="H54" s="307"/>
      <c r="I54" s="307"/>
      <c r="J54" s="352">
        <v>16.79730975</v>
      </c>
      <c r="K54" s="352">
        <v>12.757722916666699</v>
      </c>
      <c r="L54" s="353">
        <v>12.486815470930791</v>
      </c>
      <c r="M54" s="352">
        <f>L54</f>
        <v>12.486815470930791</v>
      </c>
      <c r="N54" s="352">
        <f>M54</f>
        <v>12.486815470930791</v>
      </c>
      <c r="O54" s="352">
        <f>O56</f>
        <v>13.491558126744632</v>
      </c>
      <c r="P54" s="352">
        <f t="shared" ref="P54:S54" si="40">P56</f>
        <v>14.496300782558473</v>
      </c>
      <c r="Q54" s="352">
        <f t="shared" si="40"/>
        <v>15.501043438372314</v>
      </c>
      <c r="R54" s="352">
        <f t="shared" si="40"/>
        <v>16.505786094186156</v>
      </c>
      <c r="S54" s="352">
        <f t="shared" si="40"/>
        <v>17.510528749999999</v>
      </c>
      <c r="T54" s="364"/>
    </row>
    <row r="55" spans="4:20" s="312" customFormat="1" ht="13.5" customHeight="1" x14ac:dyDescent="0.4">
      <c r="J55" s="326"/>
      <c r="K55" s="226">
        <f t="shared" ref="K55:L55" si="41">+K54/J54-1</f>
        <v>-0.24049010784797253</v>
      </c>
      <c r="L55" s="226">
        <f t="shared" si="41"/>
        <v>-2.1234780493781913E-2</v>
      </c>
      <c r="M55" s="226">
        <f>+M54/L54-1</f>
        <v>0</v>
      </c>
      <c r="N55" s="226">
        <f>+(N54*4/3)/M54-1</f>
        <v>0.33333333333333348</v>
      </c>
      <c r="O55" s="226">
        <f>+O54/M54-1</f>
        <v>8.0464283159535244E-2</v>
      </c>
      <c r="P55" s="226">
        <f>+P54/O54-1</f>
        <v>7.4471951006319648E-2</v>
      </c>
      <c r="Q55" s="226">
        <f t="shared" ref="Q55:S55" si="42">+Q54/P54-1</f>
        <v>6.9310279283299581E-2</v>
      </c>
      <c r="R55" s="226">
        <f t="shared" si="42"/>
        <v>6.4817743386657245E-2</v>
      </c>
      <c r="S55" s="226">
        <f t="shared" si="42"/>
        <v>6.0872148111003499E-2</v>
      </c>
      <c r="T55" s="226"/>
    </row>
    <row r="56" spans="4:20" s="312" customFormat="1" ht="13.5" customHeight="1" x14ac:dyDescent="0.4">
      <c r="J56" s="326"/>
      <c r="K56" s="326"/>
      <c r="L56" s="326"/>
      <c r="M56" s="53"/>
      <c r="N56" s="315" t="s">
        <v>174</v>
      </c>
      <c r="O56" s="354">
        <v>13.491558126744632</v>
      </c>
      <c r="P56" s="354">
        <v>14.496300782558473</v>
      </c>
      <c r="Q56" s="354">
        <v>15.501043438372314</v>
      </c>
      <c r="R56" s="354">
        <v>16.505786094186156</v>
      </c>
      <c r="S56" s="354">
        <v>17.510528749999999</v>
      </c>
      <c r="T56" s="365"/>
    </row>
    <row r="57" spans="4:20" s="312" customFormat="1" ht="13.5" customHeight="1" x14ac:dyDescent="0.4">
      <c r="J57" s="326"/>
      <c r="K57" s="326"/>
      <c r="L57" s="326"/>
      <c r="M57" s="320"/>
      <c r="N57" s="368"/>
      <c r="O57" s="181"/>
      <c r="P57" s="181"/>
      <c r="Q57" s="354"/>
      <c r="R57" s="354"/>
      <c r="S57" s="354"/>
      <c r="T57" s="365"/>
    </row>
    <row r="58" spans="4:20" s="312" customFormat="1" ht="13.5" customHeight="1" x14ac:dyDescent="0.4">
      <c r="J58" s="326"/>
      <c r="K58" s="326"/>
      <c r="L58" s="326"/>
      <c r="M58" s="320"/>
      <c r="N58" s="320"/>
      <c r="O58" s="355"/>
      <c r="P58" s="356"/>
      <c r="Q58" s="355"/>
      <c r="R58" s="355"/>
      <c r="S58" s="355"/>
      <c r="T58" s="365"/>
    </row>
    <row r="59" spans="4:20" s="312" customFormat="1" ht="13.5" customHeight="1" x14ac:dyDescent="0.4">
      <c r="F59" s="307" t="s">
        <v>172</v>
      </c>
      <c r="G59" s="307"/>
      <c r="H59" s="307"/>
      <c r="I59" s="307"/>
      <c r="J59" s="357">
        <v>0.22266098295889317</v>
      </c>
      <c r="K59" s="357">
        <v>0.27887377825946674</v>
      </c>
      <c r="L59" s="357">
        <v>0.25892078920510142</v>
      </c>
      <c r="M59" s="357">
        <f>L59</f>
        <v>0.25892078920510142</v>
      </c>
      <c r="N59" s="357">
        <f>M59</f>
        <v>0.25892078920510142</v>
      </c>
      <c r="O59" s="357">
        <f>N59+O61</f>
        <v>0.25992078920510142</v>
      </c>
      <c r="P59" s="357">
        <f>O59+P61</f>
        <v>0.26092078920510142</v>
      </c>
      <c r="Q59" s="357">
        <f t="shared" ref="Q59:S59" si="43">P59+Q61</f>
        <v>0.26192078920510142</v>
      </c>
      <c r="R59" s="357">
        <f t="shared" si="43"/>
        <v>0.26292078920510142</v>
      </c>
      <c r="S59" s="357">
        <f t="shared" si="43"/>
        <v>0.26392078920510142</v>
      </c>
      <c r="T59" s="322"/>
    </row>
    <row r="60" spans="4:20" s="312" customFormat="1" ht="13.5" customHeight="1" x14ac:dyDescent="0.4">
      <c r="F60" s="312" t="s">
        <v>175</v>
      </c>
      <c r="J60" s="320"/>
      <c r="K60" s="226">
        <f t="shared" ref="K60:L60" si="44">+K59/J59-1</f>
        <v>0.25245911768453566</v>
      </c>
      <c r="L60" s="226">
        <f t="shared" si="44"/>
        <v>-7.1548458872317755E-2</v>
      </c>
      <c r="M60" s="226">
        <f>+M59/L59-1</f>
        <v>0</v>
      </c>
      <c r="N60" s="226">
        <f>+(N59*4/3)/M59-1</f>
        <v>0.33333333333333326</v>
      </c>
      <c r="O60" s="226">
        <f>+O59/M59-1</f>
        <v>3.8621850453570694E-3</v>
      </c>
      <c r="P60" s="226">
        <f>+P59/O59-1</f>
        <v>3.8473259605675825E-3</v>
      </c>
      <c r="Q60" s="226">
        <f t="shared" ref="Q60:S60" si="45">+Q59/P59-1</f>
        <v>3.8325807730634764E-3</v>
      </c>
      <c r="R60" s="226">
        <f t="shared" si="45"/>
        <v>3.8179481782827374E-3</v>
      </c>
      <c r="S60" s="226">
        <f t="shared" si="45"/>
        <v>3.8034268915110303E-3</v>
      </c>
      <c r="T60" s="226"/>
    </row>
    <row r="61" spans="4:20" s="312" customFormat="1" ht="13.5" customHeight="1" x14ac:dyDescent="0.4">
      <c r="J61" s="320"/>
      <c r="K61" s="13"/>
      <c r="L61" s="13"/>
      <c r="M61" s="53"/>
      <c r="N61" s="315" t="s">
        <v>176</v>
      </c>
      <c r="O61" s="54">
        <v>1E-3</v>
      </c>
      <c r="P61" s="54">
        <v>1E-3</v>
      </c>
      <c r="Q61" s="54">
        <v>1E-3</v>
      </c>
      <c r="R61" s="54">
        <f>+Q61</f>
        <v>1E-3</v>
      </c>
      <c r="S61" s="54">
        <f>+R61</f>
        <v>1E-3</v>
      </c>
      <c r="T61" s="19"/>
    </row>
    <row r="62" spans="4:20" s="312" customFormat="1" ht="13.5" customHeight="1" x14ac:dyDescent="0.4">
      <c r="J62" s="320"/>
      <c r="K62" s="13"/>
      <c r="L62" s="13"/>
      <c r="M62" s="320"/>
      <c r="N62" s="53"/>
      <c r="O62" s="359"/>
      <c r="P62" s="358"/>
      <c r="Q62" s="54"/>
      <c r="R62" s="54"/>
      <c r="S62" s="54"/>
      <c r="T62" s="19"/>
    </row>
    <row r="63" spans="4:20" s="312" customFormat="1" ht="13.5" customHeight="1" x14ac:dyDescent="0.4">
      <c r="F63" s="37"/>
      <c r="J63" s="320"/>
      <c r="K63" s="13"/>
      <c r="L63" s="13"/>
      <c r="M63" s="360"/>
      <c r="N63" s="13"/>
      <c r="O63" s="320"/>
      <c r="P63" s="13"/>
      <c r="Q63" s="320"/>
      <c r="R63" s="320"/>
      <c r="T63" s="366"/>
    </row>
    <row r="64" spans="4:20" s="312" customFormat="1" ht="13.5" customHeight="1" x14ac:dyDescent="0.4">
      <c r="E64" s="347" t="s">
        <v>177</v>
      </c>
      <c r="F64" s="327"/>
      <c r="G64" s="327"/>
      <c r="H64" s="327"/>
      <c r="I64" s="327"/>
      <c r="J64" s="348">
        <v>2.8971617999247781</v>
      </c>
      <c r="K64" s="348">
        <v>2.8678742960876877</v>
      </c>
      <c r="L64" s="348">
        <v>2.6012117205362042</v>
      </c>
      <c r="M64" s="348">
        <f>L64</f>
        <v>2.6012117205362042</v>
      </c>
      <c r="N64" s="348">
        <f>M64</f>
        <v>2.6012117205362042</v>
      </c>
      <c r="O64" s="348">
        <f>O66</f>
        <v>2.6409693764289632</v>
      </c>
      <c r="P64" s="348">
        <f t="shared" ref="P64:S64" si="46">P66</f>
        <v>2.6807270323217223</v>
      </c>
      <c r="Q64" s="348">
        <f t="shared" si="46"/>
        <v>2.7204846882144813</v>
      </c>
      <c r="R64" s="348">
        <f t="shared" si="46"/>
        <v>2.7602423441072403</v>
      </c>
      <c r="S64" s="348">
        <f t="shared" si="46"/>
        <v>2.7999999999999994</v>
      </c>
      <c r="T64" s="364"/>
    </row>
    <row r="65" spans="3:20" s="312" customFormat="1" ht="13.5" customHeight="1" x14ac:dyDescent="0.4">
      <c r="J65" s="320"/>
      <c r="K65" s="226">
        <f t="shared" ref="K65:L65" si="47">+K64/J64-1</f>
        <v>-1.0109032860315503E-2</v>
      </c>
      <c r="L65" s="226">
        <f t="shared" si="47"/>
        <v>-9.2982658241074434E-2</v>
      </c>
      <c r="M65" s="226">
        <f>+M64/L64-1</f>
        <v>0</v>
      </c>
      <c r="N65" s="226">
        <f>+(N64*4/3)/M64-1</f>
        <v>0.33333333333333326</v>
      </c>
      <c r="O65" s="226">
        <f>+O64/M64-1</f>
        <v>1.528428292817452E-2</v>
      </c>
      <c r="P65" s="226">
        <f>+P64/O64-1</f>
        <v>1.5054190422502334E-2</v>
      </c>
      <c r="Q65" s="226">
        <f>+Q64/P64-1</f>
        <v>1.4830922885246345E-2</v>
      </c>
      <c r="R65" s="226">
        <f t="shared" ref="R65:S65" si="48">+R64/Q64-1</f>
        <v>1.461418109243362E-2</v>
      </c>
      <c r="S65" s="226">
        <f t="shared" si="48"/>
        <v>1.4403683059799555E-2</v>
      </c>
      <c r="T65" s="226"/>
    </row>
    <row r="66" spans="3:20" s="312" customFormat="1" ht="13.5" customHeight="1" x14ac:dyDescent="0.4">
      <c r="J66" s="320"/>
      <c r="K66" s="12"/>
      <c r="L66" s="12"/>
      <c r="M66" s="53"/>
      <c r="N66" s="361" t="s">
        <v>181</v>
      </c>
      <c r="O66" s="369">
        <v>2.6409693764289632</v>
      </c>
      <c r="P66" s="370">
        <v>2.6807270323217223</v>
      </c>
      <c r="Q66" s="369">
        <v>2.7204846882144813</v>
      </c>
      <c r="R66" s="369">
        <v>2.7602423441072403</v>
      </c>
      <c r="S66" s="369">
        <v>2.7999999999999994</v>
      </c>
      <c r="T66" s="53"/>
    </row>
    <row r="67" spans="3:20" s="312" customFormat="1" ht="13.5" customHeight="1" x14ac:dyDescent="0.4">
      <c r="J67" s="320"/>
      <c r="K67" s="12"/>
      <c r="L67" s="12"/>
      <c r="M67" s="320"/>
      <c r="N67" s="53"/>
      <c r="O67" s="359"/>
      <c r="P67" s="358"/>
      <c r="Q67" s="98"/>
      <c r="R67" s="98"/>
      <c r="S67" s="98"/>
      <c r="T67" s="53"/>
    </row>
    <row r="68" spans="3:20" s="312" customFormat="1" ht="13.5" customHeight="1" x14ac:dyDescent="0.4">
      <c r="J68" s="320"/>
      <c r="K68" s="12"/>
      <c r="L68" s="320"/>
      <c r="M68" s="320"/>
      <c r="N68" s="320"/>
      <c r="O68" s="320"/>
      <c r="P68" s="320"/>
      <c r="Q68" s="320"/>
      <c r="R68" s="320"/>
      <c r="S68" s="320"/>
      <c r="T68" s="343"/>
    </row>
    <row r="69" spans="3:20" s="312" customFormat="1" ht="13.5" customHeight="1" x14ac:dyDescent="0.4">
      <c r="D69" s="347" t="s">
        <v>178</v>
      </c>
      <c r="E69" s="327"/>
      <c r="F69" s="327"/>
      <c r="G69" s="327"/>
      <c r="H69" s="327"/>
      <c r="I69" s="327"/>
      <c r="J69" s="328">
        <v>74931.025922051616</v>
      </c>
      <c r="K69" s="328">
        <v>85051.6038815301</v>
      </c>
      <c r="L69" s="328">
        <v>81707.324637771599</v>
      </c>
      <c r="M69" s="328">
        <f>L69</f>
        <v>81707.324637771599</v>
      </c>
      <c r="N69" s="328">
        <f>M69</f>
        <v>81707.324637771599</v>
      </c>
      <c r="O69" s="328">
        <f>N69*(1+O71)</f>
        <v>83607.494978184899</v>
      </c>
      <c r="P69" s="328">
        <f t="shared" ref="P69:S69" si="49">O69*(1+P71)</f>
        <v>84595.583555199803</v>
      </c>
      <c r="Q69" s="328">
        <f t="shared" si="49"/>
        <v>85431.658504981649</v>
      </c>
      <c r="R69" s="328">
        <f t="shared" si="49"/>
        <v>86419.747081996567</v>
      </c>
      <c r="S69" s="328">
        <f t="shared" si="49"/>
        <v>88091.896981560276</v>
      </c>
      <c r="T69" s="343"/>
    </row>
    <row r="70" spans="3:20" s="312" customFormat="1" ht="13.5" customHeight="1" x14ac:dyDescent="0.4">
      <c r="J70" s="320"/>
      <c r="K70" s="226">
        <f t="shared" ref="K70:L70" si="50">+K69/J69-1</f>
        <v>0.13506525281005222</v>
      </c>
      <c r="L70" s="226">
        <f t="shared" si="50"/>
        <v>-3.9320589984602861E-2</v>
      </c>
      <c r="M70" s="226">
        <f>+M69/L69-1</f>
        <v>0</v>
      </c>
      <c r="N70" s="226">
        <f>+(N69*4/3)/M69-1</f>
        <v>0.33333333333333326</v>
      </c>
      <c r="O70" s="226">
        <f>+O69/M69-1</f>
        <v>2.3255813953488413E-2</v>
      </c>
      <c r="P70" s="226">
        <f t="shared" ref="P70:S70" si="51">+P69/O69-1</f>
        <v>1.1818181818181728E-2</v>
      </c>
      <c r="Q70" s="226">
        <f t="shared" si="51"/>
        <v>9.8831985624439067E-3</v>
      </c>
      <c r="R70" s="226">
        <f t="shared" si="51"/>
        <v>1.1565836298932375E-2</v>
      </c>
      <c r="S70" s="226">
        <f t="shared" si="51"/>
        <v>1.9349164467898028E-2</v>
      </c>
      <c r="T70" s="226"/>
    </row>
    <row r="71" spans="3:20" s="312" customFormat="1" ht="13.5" customHeight="1" x14ac:dyDescent="0.4">
      <c r="J71" s="320"/>
      <c r="K71" s="226"/>
      <c r="L71" s="226"/>
      <c r="M71" s="226"/>
      <c r="N71" s="227" t="s">
        <v>179</v>
      </c>
      <c r="O71" s="229">
        <v>2.3255813953488413E-2</v>
      </c>
      <c r="P71" s="229">
        <v>1.1818181818181728E-2</v>
      </c>
      <c r="Q71" s="229">
        <v>9.8831985624439067E-3</v>
      </c>
      <c r="R71" s="229">
        <v>1.1565836298932375E-2</v>
      </c>
      <c r="S71" s="229">
        <v>1.9349164467898028E-2</v>
      </c>
      <c r="T71" s="226"/>
    </row>
    <row r="72" spans="3:20" s="312" customFormat="1" ht="13.5" customHeight="1" x14ac:dyDescent="0.4">
      <c r="J72" s="320"/>
      <c r="K72" s="226"/>
      <c r="L72" s="226"/>
      <c r="M72" s="226"/>
      <c r="N72" s="226"/>
      <c r="O72" s="229"/>
      <c r="P72" s="229"/>
      <c r="Q72" s="229"/>
      <c r="R72" s="229"/>
      <c r="S72" s="229"/>
      <c r="T72" s="226"/>
    </row>
    <row r="73" spans="3:20" s="312" customFormat="1" ht="13.5" customHeight="1" x14ac:dyDescent="0.4">
      <c r="J73" s="320"/>
      <c r="K73" s="226"/>
      <c r="L73" s="226"/>
      <c r="M73" s="226"/>
      <c r="N73" s="226"/>
      <c r="O73" s="226"/>
      <c r="P73" s="226"/>
      <c r="Q73" s="226"/>
      <c r="R73" s="226"/>
      <c r="S73" s="226"/>
      <c r="T73" s="226"/>
    </row>
    <row r="74" spans="3:20" s="312" customFormat="1" ht="13.5" customHeight="1" x14ac:dyDescent="0.4">
      <c r="C74" s="362" t="s">
        <v>92</v>
      </c>
      <c r="D74" s="362"/>
      <c r="E74" s="362"/>
      <c r="F74" s="362"/>
      <c r="G74" s="362"/>
      <c r="H74" s="362"/>
      <c r="I74" s="362"/>
      <c r="J74" s="363">
        <v>0.77535593482069209</v>
      </c>
      <c r="K74" s="363">
        <v>0.74439883700429321</v>
      </c>
      <c r="L74" s="363">
        <v>0.7834046508510969</v>
      </c>
      <c r="M74" s="363">
        <f>L74</f>
        <v>0.7834046508510969</v>
      </c>
      <c r="N74" s="363">
        <f>M74</f>
        <v>0.7834046508510969</v>
      </c>
      <c r="O74" s="363">
        <f>+M74+O76</f>
        <v>0.7834046508510969</v>
      </c>
      <c r="P74" s="363">
        <f>O74+P76</f>
        <v>0.7844046508510969</v>
      </c>
      <c r="Q74" s="363">
        <f t="shared" ref="Q74:S74" si="52">P74+Q76</f>
        <v>0.7854046508510969</v>
      </c>
      <c r="R74" s="363">
        <f t="shared" si="52"/>
        <v>0.7864046508510969</v>
      </c>
      <c r="S74" s="363">
        <f t="shared" si="52"/>
        <v>0.7874046508510969</v>
      </c>
      <c r="T74" s="322"/>
    </row>
    <row r="75" spans="3:20" s="312" customFormat="1" ht="13.5" customHeight="1" x14ac:dyDescent="0.4">
      <c r="J75" s="318"/>
      <c r="K75" s="226">
        <f t="shared" ref="K75:L75" si="53">+K74/J74-1</f>
        <v>-3.9926305360076908E-2</v>
      </c>
      <c r="L75" s="226">
        <f t="shared" si="53"/>
        <v>5.2399079509280133E-2</v>
      </c>
      <c r="M75" s="226">
        <f>+M74/L74-1</f>
        <v>0</v>
      </c>
      <c r="N75" s="226">
        <f>+N74/M74-1</f>
        <v>0</v>
      </c>
      <c r="O75" s="226">
        <f>+O74/M74-1</f>
        <v>0</v>
      </c>
      <c r="P75" s="226"/>
      <c r="Q75" s="226">
        <f>+Q74/O74-1</f>
        <v>2.552959058677029E-3</v>
      </c>
      <c r="R75" s="226">
        <f t="shared" ref="R75:S75" si="54">+R74/Q74-1</f>
        <v>1.2732290277583935E-3</v>
      </c>
      <c r="S75" s="226">
        <f t="shared" si="54"/>
        <v>1.27160997702358E-3</v>
      </c>
      <c r="T75" s="226"/>
    </row>
    <row r="76" spans="3:20" s="312" customFormat="1" ht="13.5" customHeight="1" x14ac:dyDescent="0.4">
      <c r="J76" s="318"/>
      <c r="K76" s="318"/>
      <c r="L76" s="318"/>
      <c r="M76" s="356"/>
      <c r="N76" s="322"/>
      <c r="O76" s="98">
        <v>0</v>
      </c>
      <c r="P76" s="98">
        <v>1E-3</v>
      </c>
      <c r="Q76" s="98">
        <v>1E-3</v>
      </c>
      <c r="R76" s="98">
        <v>1E-3</v>
      </c>
      <c r="S76" s="98">
        <v>1E-3</v>
      </c>
      <c r="T76" s="53"/>
    </row>
    <row r="77" spans="3:20" s="312" customFormat="1" ht="13.5" customHeight="1" x14ac:dyDescent="0.4">
      <c r="J77" s="318"/>
      <c r="K77" s="318"/>
      <c r="L77" s="318"/>
      <c r="M77" s="320"/>
      <c r="N77" s="322"/>
      <c r="O77" s="181" t="s">
        <v>180</v>
      </c>
      <c r="P77" s="181"/>
      <c r="Q77" s="98"/>
      <c r="R77" s="98"/>
      <c r="S77" s="98"/>
      <c r="T77" s="53"/>
    </row>
    <row r="78" spans="3:20" s="312" customFormat="1" ht="13.5" customHeight="1" x14ac:dyDescent="0.4">
      <c r="J78" s="318"/>
      <c r="K78" s="318"/>
      <c r="L78" s="318"/>
      <c r="M78" s="318"/>
      <c r="N78" s="318"/>
      <c r="O78" s="320"/>
      <c r="P78" s="318"/>
      <c r="Q78" s="313"/>
      <c r="R78" s="320"/>
      <c r="S78" s="320"/>
      <c r="T78" s="320"/>
    </row>
    <row r="79" spans="3:20" ht="13.5" customHeight="1" x14ac:dyDescent="0.4">
      <c r="C79" s="177" t="s">
        <v>100</v>
      </c>
      <c r="D79" s="115"/>
      <c r="E79" s="115"/>
      <c r="F79" s="115"/>
      <c r="G79" s="115"/>
      <c r="H79" s="115"/>
      <c r="I79" s="115"/>
      <c r="J79" s="35">
        <f>J81</f>
        <v>0</v>
      </c>
      <c r="K79" s="35">
        <f t="shared" ref="K79:R79" si="55">K81</f>
        <v>64994.180829999998</v>
      </c>
      <c r="L79" s="35">
        <f t="shared" si="55"/>
        <v>121300.50834</v>
      </c>
      <c r="M79" s="35">
        <f>M81</f>
        <v>175298.97960333101</v>
      </c>
      <c r="N79" s="35">
        <f t="shared" si="55"/>
        <v>53998.471263331012</v>
      </c>
      <c r="O79" s="35">
        <f t="shared" si="55"/>
        <v>398485.17330602673</v>
      </c>
      <c r="P79" s="35">
        <f t="shared" si="55"/>
        <v>619800.00591785088</v>
      </c>
      <c r="Q79" s="35">
        <f t="shared" si="55"/>
        <v>854287.69074097625</v>
      </c>
      <c r="R79" s="35">
        <f t="shared" si="55"/>
        <v>1110573.9979632692</v>
      </c>
      <c r="S79" s="35">
        <f t="shared" ref="S79" si="56">S81</f>
        <v>1388217.4974540863</v>
      </c>
      <c r="T79" s="123"/>
    </row>
    <row r="80" spans="3:20" ht="13.5" customHeight="1" x14ac:dyDescent="0.4">
      <c r="J80" s="127"/>
      <c r="K80" s="127"/>
      <c r="L80" s="127"/>
      <c r="N80" s="127"/>
      <c r="O80" s="174"/>
      <c r="P80" s="123"/>
      <c r="Q80" s="123"/>
      <c r="R80" s="123"/>
      <c r="S80" s="123"/>
    </row>
    <row r="81" spans="1:20" ht="13.5" customHeight="1" x14ac:dyDescent="0.4">
      <c r="C81" s="176" t="s">
        <v>90</v>
      </c>
      <c r="D81" s="90"/>
      <c r="E81" s="90"/>
      <c r="F81" s="90"/>
      <c r="G81" s="90"/>
      <c r="H81" s="90"/>
      <c r="I81" s="90"/>
      <c r="J81" s="122"/>
      <c r="K81" s="122">
        <v>64994.180829999998</v>
      </c>
      <c r="L81" s="122">
        <v>121300.50834</v>
      </c>
      <c r="M81" s="122">
        <v>175298.97960333101</v>
      </c>
      <c r="N81" s="122">
        <f>M81-L81</f>
        <v>53998.471263331012</v>
      </c>
      <c r="O81" s="122">
        <f>O84*O88</f>
        <v>398485.17330602673</v>
      </c>
      <c r="P81" s="122">
        <f t="shared" ref="P81:S81" si="57">P84*P88</f>
        <v>619800.00591785088</v>
      </c>
      <c r="Q81" s="122">
        <f t="shared" si="57"/>
        <v>854287.69074097625</v>
      </c>
      <c r="R81" s="122">
        <f t="shared" si="57"/>
        <v>1110573.9979632692</v>
      </c>
      <c r="S81" s="122">
        <f t="shared" si="57"/>
        <v>1388217.4974540863</v>
      </c>
    </row>
    <row r="82" spans="1:20" ht="13.5" customHeight="1" x14ac:dyDescent="0.4">
      <c r="B82" s="13"/>
      <c r="C82" s="314" t="s">
        <v>183</v>
      </c>
      <c r="D82" s="312"/>
      <c r="J82" s="314"/>
      <c r="K82" s="314"/>
      <c r="L82" s="314"/>
      <c r="M82" s="314">
        <f>M81/K81-1</f>
        <v>1.6971488426301784</v>
      </c>
      <c r="N82" s="314"/>
      <c r="O82" s="314">
        <f>O81/M81-1</f>
        <v>1.2731745170891728</v>
      </c>
      <c r="P82" s="314">
        <f>P81/O81-1</f>
        <v>0.55539038197002077</v>
      </c>
      <c r="Q82" s="314">
        <f>Q81/P81-1</f>
        <v>0.37832798093616771</v>
      </c>
      <c r="R82" s="314">
        <f>R81/Q81-1</f>
        <v>0.30000000000000004</v>
      </c>
      <c r="S82" s="314">
        <f>S81/R81-1</f>
        <v>0.24999999999999978</v>
      </c>
      <c r="T82" s="242"/>
    </row>
    <row r="83" spans="1:20" ht="13.5" customHeight="1" x14ac:dyDescent="0.4">
      <c r="J83" s="127"/>
      <c r="K83" s="127"/>
      <c r="L83" s="127"/>
      <c r="M83" s="226"/>
      <c r="N83" s="226"/>
      <c r="O83" s="226"/>
      <c r="P83" s="226"/>
      <c r="Q83" s="226"/>
      <c r="R83" s="226"/>
      <c r="S83" s="226"/>
    </row>
    <row r="84" spans="1:20" ht="13.5" customHeight="1" x14ac:dyDescent="0.4">
      <c r="C84" s="176" t="s">
        <v>91</v>
      </c>
      <c r="D84" s="90"/>
      <c r="E84" s="90"/>
      <c r="F84" s="90"/>
      <c r="G84" s="90"/>
      <c r="H84" s="90"/>
      <c r="I84" s="90"/>
      <c r="J84" s="128"/>
      <c r="K84" s="122">
        <v>99256.810840000006</v>
      </c>
      <c r="L84" s="122">
        <v>153574.69502000001</v>
      </c>
      <c r="M84" s="122">
        <v>236073.55682903153</v>
      </c>
      <c r="N84" s="122">
        <f>M84-L84</f>
        <v>82498.861809031514</v>
      </c>
      <c r="O84" s="122">
        <f>M84*(1+O86)</f>
        <v>500320.83341805515</v>
      </c>
      <c r="P84" s="122">
        <f>O84*(1+P86)</f>
        <v>769246.77654413483</v>
      </c>
      <c r="Q84" s="122">
        <f t="shared" ref="Q84:S84" si="58">P84*(1+Q86)</f>
        <v>1056113.688673276</v>
      </c>
      <c r="R84" s="122">
        <f t="shared" si="58"/>
        <v>1372947.7952752588</v>
      </c>
      <c r="S84" s="122">
        <f t="shared" si="58"/>
        <v>1716184.7440940735</v>
      </c>
    </row>
    <row r="85" spans="1:20" ht="13.5" customHeight="1" x14ac:dyDescent="0.4">
      <c r="B85" s="13"/>
      <c r="J85" s="314"/>
      <c r="K85" s="314"/>
      <c r="L85" s="314"/>
      <c r="M85" s="314">
        <f>M84/K84-1</f>
        <v>1.3784116659719943</v>
      </c>
      <c r="N85" s="314"/>
      <c r="O85" s="314">
        <f>O84/M84-1</f>
        <v>1.1193429714806897</v>
      </c>
      <c r="P85" s="314">
        <f>P84/O84-1</f>
        <v>0.53750698584516488</v>
      </c>
      <c r="Q85" s="314">
        <f>Q84/P84-1</f>
        <v>0.37291922550251</v>
      </c>
      <c r="R85" s="314">
        <f>R84/Q84-1</f>
        <v>0.30000000000000004</v>
      </c>
      <c r="S85" s="314">
        <f>S84/R84-1</f>
        <v>0.25</v>
      </c>
      <c r="T85" s="242"/>
    </row>
    <row r="86" spans="1:20" ht="13.5" customHeight="1" x14ac:dyDescent="0.4">
      <c r="D86" s="189"/>
      <c r="J86" s="127"/>
      <c r="K86" s="178"/>
      <c r="L86" s="178"/>
      <c r="M86" s="181" t="s">
        <v>182</v>
      </c>
      <c r="N86" s="155"/>
      <c r="O86" s="194">
        <v>1.1193429714806897</v>
      </c>
      <c r="P86" s="194">
        <v>0.53750698584516488</v>
      </c>
      <c r="Q86" s="194">
        <v>0.37291922550251</v>
      </c>
      <c r="R86" s="194">
        <v>0.3</v>
      </c>
      <c r="S86" s="194">
        <v>0.25</v>
      </c>
    </row>
    <row r="87" spans="1:20" ht="13.5" customHeight="1" x14ac:dyDescent="0.4">
      <c r="J87" s="127"/>
      <c r="K87" s="127"/>
      <c r="L87" s="127"/>
      <c r="N87" s="127"/>
      <c r="O87" s="174"/>
      <c r="P87" s="123"/>
      <c r="Q87" s="123"/>
      <c r="R87" s="123"/>
      <c r="S87" s="123"/>
    </row>
    <row r="88" spans="1:20" ht="13.5" customHeight="1" x14ac:dyDescent="0.4">
      <c r="C88" s="176" t="s">
        <v>92</v>
      </c>
      <c r="D88" s="90"/>
      <c r="E88" s="90"/>
      <c r="F88" s="90"/>
      <c r="G88" s="90"/>
      <c r="H88" s="90"/>
      <c r="I88" s="90"/>
      <c r="J88" s="128"/>
      <c r="K88" s="202">
        <f t="shared" ref="K88" si="59">K81/K84</f>
        <v>0.65480827239925443</v>
      </c>
      <c r="L88" s="202">
        <f>L81/L84</f>
        <v>0.78984697527286674</v>
      </c>
      <c r="M88" s="202">
        <f t="shared" ref="M88" si="60">M81/M84</f>
        <v>0.74256084399272848</v>
      </c>
      <c r="N88" s="128">
        <f>M88</f>
        <v>0.74256084399272848</v>
      </c>
      <c r="O88" s="128">
        <f>O90</f>
        <v>0.79645928510249109</v>
      </c>
      <c r="P88" s="128">
        <f t="shared" ref="P88:S88" si="61">P90</f>
        <v>0.80572324098948034</v>
      </c>
      <c r="Q88" s="128">
        <f t="shared" si="61"/>
        <v>0.80889746994394129</v>
      </c>
      <c r="R88" s="128">
        <f t="shared" si="61"/>
        <v>0.80889746994394129</v>
      </c>
      <c r="S88" s="128">
        <f t="shared" si="61"/>
        <v>0.80889746994394129</v>
      </c>
    </row>
    <row r="89" spans="1:20" ht="13.5" customHeight="1" x14ac:dyDescent="0.4">
      <c r="B89" s="13"/>
      <c r="J89" s="314"/>
      <c r="K89" s="314"/>
      <c r="L89" s="314"/>
      <c r="M89" s="314">
        <f>M88/K88-1</f>
        <v>0.13401261910138018</v>
      </c>
      <c r="N89" s="314"/>
      <c r="O89" s="314">
        <f>O88/M88-1</f>
        <v>7.2584545153165037E-2</v>
      </c>
      <c r="P89" s="314">
        <f>P88/O88-1</f>
        <v>1.163142430538322E-2</v>
      </c>
      <c r="Q89" s="314">
        <f>Q88/P88-1</f>
        <v>3.9396020779576268E-3</v>
      </c>
      <c r="R89" s="314">
        <f>R88/Q88-1</f>
        <v>0</v>
      </c>
      <c r="S89" s="314">
        <f>S88/R88-1</f>
        <v>0</v>
      </c>
      <c r="T89" s="242"/>
    </row>
    <row r="90" spans="1:20" ht="13.5" customHeight="1" x14ac:dyDescent="0.4">
      <c r="J90" s="127"/>
      <c r="K90" s="178"/>
      <c r="L90" s="178"/>
      <c r="M90" s="181" t="s">
        <v>93</v>
      </c>
      <c r="N90" s="126"/>
      <c r="O90" s="98">
        <v>0.79645928510249109</v>
      </c>
      <c r="P90" s="98">
        <v>0.80572324098948034</v>
      </c>
      <c r="Q90" s="98">
        <v>0.80889746994394129</v>
      </c>
      <c r="R90" s="98">
        <v>0.80889746994394129</v>
      </c>
      <c r="S90" s="98">
        <v>0.80889746994394129</v>
      </c>
    </row>
    <row r="91" spans="1:20" ht="13.5" customHeight="1" x14ac:dyDescent="0.4">
      <c r="J91" s="127"/>
      <c r="K91" s="178"/>
      <c r="L91" s="178"/>
      <c r="M91" s="159"/>
      <c r="N91" s="127"/>
      <c r="O91" s="123"/>
      <c r="P91" s="123"/>
      <c r="Q91" s="123"/>
      <c r="R91" s="123"/>
      <c r="S91" s="123"/>
      <c r="T91" s="123"/>
    </row>
    <row r="92" spans="1:20" ht="13.5" customHeight="1" x14ac:dyDescent="0.4">
      <c r="A92" s="66"/>
      <c r="B92" s="33" t="s">
        <v>101</v>
      </c>
      <c r="C92" s="115"/>
      <c r="D92" s="115"/>
      <c r="E92" s="115"/>
      <c r="F92" s="115"/>
      <c r="G92" s="115"/>
      <c r="H92" s="115"/>
      <c r="I92" s="115"/>
      <c r="J92" s="35">
        <f>J96+J100</f>
        <v>19335.048170000002</v>
      </c>
      <c r="K92" s="35">
        <f t="shared" ref="K92:S92" si="62">K96+K100</f>
        <v>38973.347989999995</v>
      </c>
      <c r="L92" s="35">
        <f t="shared" si="62"/>
        <v>109673.77984</v>
      </c>
      <c r="M92" s="35">
        <f t="shared" si="62"/>
        <v>175223.34975555999</v>
      </c>
      <c r="N92" s="35">
        <f t="shared" si="62"/>
        <v>65549.569915559987</v>
      </c>
      <c r="O92" s="35">
        <f t="shared" si="62"/>
        <v>499752.18972812395</v>
      </c>
      <c r="P92" s="35">
        <f t="shared" si="62"/>
        <v>949529.16048343549</v>
      </c>
      <c r="Q92" s="35">
        <f t="shared" si="62"/>
        <v>1519246.6567734969</v>
      </c>
      <c r="R92" s="35">
        <f t="shared" si="62"/>
        <v>2126945.3194828955</v>
      </c>
      <c r="S92" s="35">
        <f t="shared" si="62"/>
        <v>2765028.9153277641</v>
      </c>
      <c r="T92" s="123"/>
    </row>
    <row r="93" spans="1:20" ht="13.5" customHeight="1" x14ac:dyDescent="0.4">
      <c r="B93" s="13"/>
      <c r="J93" s="314"/>
      <c r="K93" s="314">
        <f>K92/J92-1</f>
        <v>1.0156840390224895</v>
      </c>
      <c r="L93" s="314"/>
      <c r="M93" s="314">
        <f>M92/K92-1</f>
        <v>3.4959788879446485</v>
      </c>
      <c r="N93" s="314"/>
      <c r="O93" s="314">
        <f>O92/M92-1</f>
        <v>1.8520867248873398</v>
      </c>
      <c r="P93" s="314">
        <f>P92/O92-1</f>
        <v>0.89999999999999991</v>
      </c>
      <c r="Q93" s="314">
        <f>Q92/P92-1</f>
        <v>0.60000000000000009</v>
      </c>
      <c r="R93" s="314">
        <f>R92/Q92-1</f>
        <v>0.39999999999999991</v>
      </c>
      <c r="S93" s="314">
        <f>S92/R92-1</f>
        <v>0.30000000000000004</v>
      </c>
      <c r="T93" s="242"/>
    </row>
    <row r="94" spans="1:20" ht="13.5" customHeight="1" x14ac:dyDescent="0.4">
      <c r="B94" s="146"/>
      <c r="C94" s="66"/>
      <c r="D94" s="66"/>
      <c r="E94" s="66"/>
      <c r="F94" s="66"/>
      <c r="G94" s="66"/>
      <c r="H94" s="66"/>
      <c r="I94" s="66"/>
      <c r="J94" s="25"/>
      <c r="K94" s="25"/>
      <c r="L94" s="123"/>
      <c r="M94" s="219"/>
      <c r="N94" s="126"/>
      <c r="O94" s="126"/>
      <c r="P94" s="126"/>
      <c r="Q94" s="126"/>
      <c r="R94" s="126"/>
      <c r="S94" s="126"/>
      <c r="T94" s="123"/>
    </row>
    <row r="95" spans="1:20" ht="13.5" customHeight="1" x14ac:dyDescent="0.4">
      <c r="C95" s="14"/>
      <c r="J95" s="127"/>
      <c r="K95" s="178"/>
      <c r="L95" s="178"/>
      <c r="M95" s="123"/>
      <c r="N95" s="210"/>
      <c r="P95" s="123"/>
      <c r="Q95" s="123"/>
      <c r="R95" s="123"/>
      <c r="S95" s="123"/>
      <c r="T95" s="123"/>
    </row>
    <row r="96" spans="1:20" ht="13.5" customHeight="1" x14ac:dyDescent="0.4">
      <c r="C96" s="230" t="s">
        <v>125</v>
      </c>
      <c r="D96" s="217"/>
      <c r="E96" s="217"/>
      <c r="F96" s="217"/>
      <c r="G96" s="217"/>
      <c r="H96" s="217"/>
      <c r="I96" s="217"/>
      <c r="J96" s="232">
        <v>8502.7416099999991</v>
      </c>
      <c r="K96" s="232">
        <v>20439.37185</v>
      </c>
      <c r="L96" s="232">
        <v>106814.64697</v>
      </c>
      <c r="M96" s="218">
        <v>172328.34128555999</v>
      </c>
      <c r="N96" s="218">
        <f>M96-L96</f>
        <v>65513.694315559987</v>
      </c>
      <c r="O96" s="218">
        <f>M96*(1+O98)</f>
        <v>499752.18972812395</v>
      </c>
      <c r="P96" s="218">
        <f>O96*(1+P98)</f>
        <v>949529.16048343549</v>
      </c>
      <c r="Q96" s="218">
        <f t="shared" ref="Q96:S96" si="63">P96*(1+Q98)</f>
        <v>1519246.6567734969</v>
      </c>
      <c r="R96" s="218">
        <f t="shared" si="63"/>
        <v>2126945.3194828955</v>
      </c>
      <c r="S96" s="218">
        <f t="shared" si="63"/>
        <v>2765028.9153277641</v>
      </c>
      <c r="T96" s="123"/>
    </row>
    <row r="97" spans="2:20" ht="13.5" customHeight="1" x14ac:dyDescent="0.4">
      <c r="B97" s="13"/>
      <c r="J97" s="314"/>
      <c r="K97" s="314">
        <f>K96/J96-1</f>
        <v>1.4038566367771819</v>
      </c>
      <c r="L97" s="314"/>
      <c r="M97" s="314">
        <f>M96/K96-1</f>
        <v>7.4311955646308174</v>
      </c>
      <c r="N97" s="314"/>
      <c r="O97" s="314">
        <f>O96/M96-1</f>
        <v>1.9</v>
      </c>
      <c r="P97" s="314">
        <f>P96/O96-1</f>
        <v>0.89999999999999991</v>
      </c>
      <c r="Q97" s="314">
        <f>Q96/P96-1</f>
        <v>0.60000000000000009</v>
      </c>
      <c r="R97" s="314">
        <f>R96/Q96-1</f>
        <v>0.39999999999999991</v>
      </c>
      <c r="S97" s="314">
        <f>S96/R96-1</f>
        <v>0.30000000000000004</v>
      </c>
      <c r="T97" s="242"/>
    </row>
    <row r="98" spans="2:20" ht="13.5" customHeight="1" x14ac:dyDescent="0.4">
      <c r="C98" s="14"/>
      <c r="I98" s="234"/>
      <c r="K98" s="123"/>
      <c r="L98" s="123"/>
      <c r="M98" s="98" t="s">
        <v>180</v>
      </c>
      <c r="N98" s="54"/>
      <c r="O98" s="237">
        <v>1.9</v>
      </c>
      <c r="P98" s="237">
        <v>0.9</v>
      </c>
      <c r="Q98" s="237">
        <v>0.6</v>
      </c>
      <c r="R98" s="237">
        <v>0.4</v>
      </c>
      <c r="S98" s="237">
        <v>0.3</v>
      </c>
      <c r="T98" s="123"/>
    </row>
    <row r="99" spans="2:20" ht="13.5" customHeight="1" x14ac:dyDescent="0.4">
      <c r="C99" s="14"/>
      <c r="I99" s="234"/>
      <c r="K99" s="127"/>
      <c r="M99" s="123"/>
      <c r="N99" s="19"/>
      <c r="P99" s="123"/>
      <c r="Q99" s="123"/>
      <c r="R99" s="123"/>
      <c r="S99" s="123"/>
      <c r="T99" s="117"/>
    </row>
    <row r="100" spans="2:20" ht="13.5" customHeight="1" x14ac:dyDescent="0.4">
      <c r="C100" s="230" t="s">
        <v>126</v>
      </c>
      <c r="D100" s="217"/>
      <c r="E100" s="217"/>
      <c r="F100" s="217"/>
      <c r="G100" s="217"/>
      <c r="H100" s="217"/>
      <c r="I100" s="217"/>
      <c r="J100" s="231">
        <v>10832.306560000001</v>
      </c>
      <c r="K100" s="231">
        <v>18533.976139999999</v>
      </c>
      <c r="L100" s="231">
        <v>2859.1328699999999</v>
      </c>
      <c r="M100" s="218">
        <v>2895.0084700000002</v>
      </c>
      <c r="N100" s="218">
        <f>M100-L100</f>
        <v>35.875600000000304</v>
      </c>
      <c r="O100" s="218">
        <v>0</v>
      </c>
      <c r="P100" s="218">
        <v>0</v>
      </c>
      <c r="Q100" s="218">
        <v>0</v>
      </c>
      <c r="R100" s="218">
        <v>0</v>
      </c>
      <c r="S100" s="218">
        <v>0</v>
      </c>
      <c r="T100" s="123"/>
    </row>
    <row r="101" spans="2:20" ht="13.5" customHeight="1" x14ac:dyDescent="0.4">
      <c r="B101" s="13"/>
      <c r="J101" s="314"/>
      <c r="K101" s="314">
        <f>K100/J100-1</f>
        <v>0.71099073289151793</v>
      </c>
      <c r="L101" s="314"/>
      <c r="M101" s="314">
        <f>M100/K100-1</f>
        <v>-0.84379992462858533</v>
      </c>
      <c r="N101" s="314"/>
      <c r="O101" s="314">
        <f>O100/M100-1</f>
        <v>-1</v>
      </c>
      <c r="P101" s="314" t="e">
        <f>P100/O100-1</f>
        <v>#DIV/0!</v>
      </c>
      <c r="Q101" s="314" t="e">
        <f>Q100/P100-1</f>
        <v>#DIV/0!</v>
      </c>
      <c r="R101" s="314" t="e">
        <f>R100/Q100-1</f>
        <v>#DIV/0!</v>
      </c>
      <c r="S101" s="314" t="e">
        <f>S100/R100-1</f>
        <v>#DIV/0!</v>
      </c>
      <c r="T101" s="242"/>
    </row>
    <row r="102" spans="2:20" ht="13.5" customHeight="1" x14ac:dyDescent="0.4">
      <c r="C102" s="14"/>
      <c r="J102" s="226"/>
      <c r="K102" s="123"/>
      <c r="L102" s="123"/>
      <c r="M102" s="98"/>
      <c r="N102" s="235"/>
      <c r="O102" s="237"/>
      <c r="P102" s="237"/>
      <c r="Q102" s="237"/>
      <c r="R102" s="220"/>
      <c r="S102" s="220"/>
      <c r="T102" s="123"/>
    </row>
    <row r="103" spans="2:20" ht="13.5" customHeight="1" x14ac:dyDescent="0.4">
      <c r="C103" s="14"/>
      <c r="I103" s="234"/>
      <c r="K103" s="127"/>
      <c r="M103" s="123"/>
      <c r="N103" s="19"/>
      <c r="O103" s="123"/>
      <c r="P103" s="123"/>
      <c r="Q103" s="123"/>
      <c r="R103" s="123"/>
      <c r="S103" s="123"/>
      <c r="T103" s="123"/>
    </row>
    <row r="104" spans="2:20" ht="13.5" customHeight="1" x14ac:dyDescent="0.4">
      <c r="B104" s="33" t="s">
        <v>184</v>
      </c>
      <c r="C104" s="177"/>
      <c r="D104" s="115"/>
      <c r="E104" s="115"/>
      <c r="F104" s="115"/>
      <c r="G104" s="115"/>
      <c r="H104" s="115"/>
      <c r="I104" s="115"/>
      <c r="J104" s="35">
        <f>J106</f>
        <v>0</v>
      </c>
      <c r="K104" s="35">
        <f t="shared" ref="K104:L104" si="64">K106</f>
        <v>0</v>
      </c>
      <c r="L104" s="35">
        <f t="shared" si="64"/>
        <v>50694.141649999998</v>
      </c>
      <c r="M104" s="35">
        <f>M106</f>
        <v>192582.127175</v>
      </c>
      <c r="N104" s="35">
        <f t="shared" ref="N104:S104" si="65">N106</f>
        <v>141887.985525</v>
      </c>
      <c r="O104" s="35">
        <f t="shared" si="65"/>
        <v>690208.41553997272</v>
      </c>
      <c r="P104" s="35">
        <f t="shared" si="65"/>
        <v>1035312.6233099591</v>
      </c>
      <c r="Q104" s="35">
        <f t="shared" si="65"/>
        <v>1449437.6726339427</v>
      </c>
      <c r="R104" s="35">
        <f t="shared" si="65"/>
        <v>1884268.9744241256</v>
      </c>
      <c r="S104" s="35">
        <f t="shared" si="65"/>
        <v>2261122.7693089508</v>
      </c>
      <c r="T104" s="123"/>
    </row>
    <row r="105" spans="2:20" ht="13.5" customHeight="1" x14ac:dyDescent="0.4">
      <c r="J105" s="127"/>
      <c r="K105" s="127"/>
      <c r="L105" s="127"/>
      <c r="N105" s="127"/>
      <c r="O105" s="174"/>
      <c r="P105" s="123"/>
      <c r="Q105" s="123"/>
      <c r="R105" s="123"/>
      <c r="S105" s="123"/>
    </row>
    <row r="106" spans="2:20" ht="13.5" customHeight="1" x14ac:dyDescent="0.4">
      <c r="C106" s="327" t="s">
        <v>185</v>
      </c>
      <c r="D106" s="90"/>
      <c r="E106" s="90"/>
      <c r="F106" s="90"/>
      <c r="G106" s="90"/>
      <c r="H106" s="90"/>
      <c r="I106" s="90"/>
      <c r="J106" s="122"/>
      <c r="K106" s="122"/>
      <c r="L106" s="122">
        <v>50694.141649999998</v>
      </c>
      <c r="M106" s="122">
        <v>192582.127175</v>
      </c>
      <c r="N106" s="122">
        <f>M106-L106</f>
        <v>141887.985525</v>
      </c>
      <c r="O106" s="122">
        <f>O109*O113</f>
        <v>690208.41553997272</v>
      </c>
      <c r="P106" s="122">
        <f t="shared" ref="P106:S106" si="66">P109*P113</f>
        <v>1035312.6233099591</v>
      </c>
      <c r="Q106" s="122">
        <f t="shared" si="66"/>
        <v>1449437.6726339427</v>
      </c>
      <c r="R106" s="122">
        <f t="shared" si="66"/>
        <v>1884268.9744241256</v>
      </c>
      <c r="S106" s="122">
        <f t="shared" si="66"/>
        <v>2261122.7693089508</v>
      </c>
    </row>
    <row r="107" spans="2:20" ht="13.5" customHeight="1" x14ac:dyDescent="0.4">
      <c r="B107" s="13"/>
      <c r="C107" s="314" t="s">
        <v>183</v>
      </c>
      <c r="D107" s="312"/>
      <c r="J107" s="314"/>
      <c r="K107" s="314"/>
      <c r="L107" s="314"/>
      <c r="M107" s="314" t="e">
        <f>M106/K106-1</f>
        <v>#DIV/0!</v>
      </c>
      <c r="N107" s="314"/>
      <c r="O107" s="314">
        <f>O106/M106-1</f>
        <v>2.5839692170020436</v>
      </c>
      <c r="P107" s="314">
        <f>P106/O106-1</f>
        <v>0.5</v>
      </c>
      <c r="Q107" s="314">
        <f>Q106/P106-1</f>
        <v>0.39999999999999991</v>
      </c>
      <c r="R107" s="314">
        <f>R106/Q106-1</f>
        <v>0.30000000000000004</v>
      </c>
      <c r="S107" s="314">
        <f>S106/R106-1</f>
        <v>0.19999999999999996</v>
      </c>
      <c r="T107" s="242"/>
    </row>
    <row r="108" spans="2:20" ht="13.5" customHeight="1" x14ac:dyDescent="0.4">
      <c r="J108" s="127"/>
      <c r="K108" s="127"/>
      <c r="L108" s="127"/>
      <c r="M108" s="226"/>
      <c r="N108" s="226"/>
      <c r="O108" s="226"/>
      <c r="P108" s="226"/>
      <c r="Q108" s="226"/>
      <c r="R108" s="226"/>
      <c r="S108" s="226"/>
    </row>
    <row r="109" spans="2:20" ht="13.5" customHeight="1" x14ac:dyDescent="0.4">
      <c r="C109" s="176" t="s">
        <v>91</v>
      </c>
      <c r="D109" s="90"/>
      <c r="E109" s="90"/>
      <c r="F109" s="90"/>
      <c r="G109" s="90"/>
      <c r="H109" s="90"/>
      <c r="I109" s="90"/>
      <c r="J109" s="128"/>
      <c r="K109" s="122"/>
      <c r="L109" s="122">
        <v>131609.42655</v>
      </c>
      <c r="M109" s="122">
        <v>320555.91940000001</v>
      </c>
      <c r="N109" s="122">
        <f>M109-L109</f>
        <v>188946.49285000001</v>
      </c>
      <c r="O109" s="122">
        <f>M109*(1+O111)</f>
        <v>929612.16625999997</v>
      </c>
      <c r="P109" s="122">
        <f>O109*(1+P111)</f>
        <v>1394418.24939</v>
      </c>
      <c r="Q109" s="122">
        <f t="shared" ref="Q109:S109" si="67">P109*(1+Q111)</f>
        <v>1952185.5491459998</v>
      </c>
      <c r="R109" s="122">
        <f t="shared" si="67"/>
        <v>2537841.2138898</v>
      </c>
      <c r="S109" s="122">
        <f t="shared" si="67"/>
        <v>3045409.4566677599</v>
      </c>
    </row>
    <row r="110" spans="2:20" ht="13.5" customHeight="1" x14ac:dyDescent="0.4">
      <c r="B110" s="13"/>
      <c r="J110" s="314"/>
      <c r="K110" s="314"/>
      <c r="L110" s="314"/>
      <c r="M110" s="314" t="e">
        <f>M109/K109-1</f>
        <v>#DIV/0!</v>
      </c>
      <c r="N110" s="314"/>
      <c r="O110" s="314">
        <f>O109/M109-1</f>
        <v>1.9</v>
      </c>
      <c r="P110" s="314">
        <f>P109/O109-1</f>
        <v>0.5</v>
      </c>
      <c r="Q110" s="314">
        <f>Q109/P109-1</f>
        <v>0.39999999999999991</v>
      </c>
      <c r="R110" s="314">
        <f>R109/Q109-1</f>
        <v>0.30000000000000004</v>
      </c>
      <c r="S110" s="314">
        <f>S109/R109-1</f>
        <v>0.19999999999999996</v>
      </c>
      <c r="T110" s="242"/>
    </row>
    <row r="111" spans="2:20" ht="13.5" customHeight="1" x14ac:dyDescent="0.4">
      <c r="D111" s="189"/>
      <c r="J111" s="127"/>
      <c r="K111" s="178"/>
      <c r="L111" s="178"/>
      <c r="M111" s="181" t="s">
        <v>182</v>
      </c>
      <c r="N111" s="155"/>
      <c r="O111" s="194">
        <v>1.9</v>
      </c>
      <c r="P111" s="194">
        <v>0.5</v>
      </c>
      <c r="Q111" s="194">
        <v>0.4</v>
      </c>
      <c r="R111" s="194">
        <v>0.3</v>
      </c>
      <c r="S111" s="194">
        <v>0.2</v>
      </c>
    </row>
    <row r="112" spans="2:20" ht="13.5" customHeight="1" x14ac:dyDescent="0.4">
      <c r="J112" s="127"/>
      <c r="K112" s="127"/>
      <c r="L112" s="127"/>
      <c r="N112" s="127"/>
      <c r="O112" s="174"/>
      <c r="P112" s="123"/>
      <c r="Q112" s="123"/>
      <c r="R112" s="123"/>
      <c r="S112" s="123"/>
    </row>
    <row r="113" spans="1:20" ht="13.5" customHeight="1" x14ac:dyDescent="0.4">
      <c r="C113" s="176" t="s">
        <v>92</v>
      </c>
      <c r="D113" s="90"/>
      <c r="E113" s="90"/>
      <c r="F113" s="90"/>
      <c r="G113" s="90"/>
      <c r="H113" s="90"/>
      <c r="I113" s="90"/>
      <c r="J113" s="128"/>
      <c r="K113" s="202"/>
      <c r="L113" s="202">
        <f>L106/L109</f>
        <v>0.38518625131111472</v>
      </c>
      <c r="M113" s="202">
        <f t="shared" ref="M113" si="68">M106/M109</f>
        <v>0.60077545139539235</v>
      </c>
      <c r="N113" s="128">
        <f>M113</f>
        <v>0.60077545139539235</v>
      </c>
      <c r="O113" s="128">
        <f>O115</f>
        <v>0.74246921521779086</v>
      </c>
      <c r="P113" s="128">
        <f t="shared" ref="P113:S113" si="69">P115</f>
        <v>0.74246921521779086</v>
      </c>
      <c r="Q113" s="128">
        <f t="shared" si="69"/>
        <v>0.74246921521779086</v>
      </c>
      <c r="R113" s="128">
        <f t="shared" si="69"/>
        <v>0.74246921521779086</v>
      </c>
      <c r="S113" s="128">
        <f t="shared" si="69"/>
        <v>0.74246921521779086</v>
      </c>
    </row>
    <row r="114" spans="1:20" ht="13.5" customHeight="1" x14ac:dyDescent="0.4">
      <c r="B114" s="13"/>
      <c r="J114" s="314"/>
      <c r="K114" s="314"/>
      <c r="L114" s="314"/>
      <c r="M114" s="314"/>
      <c r="N114" s="314"/>
      <c r="O114" s="314">
        <f>O113/M113-1</f>
        <v>0.23585145413863562</v>
      </c>
      <c r="P114" s="314">
        <f>P113/O113-1</f>
        <v>0</v>
      </c>
      <c r="Q114" s="314">
        <f>Q113/P113-1</f>
        <v>0</v>
      </c>
      <c r="R114" s="314">
        <f>R113/Q113-1</f>
        <v>0</v>
      </c>
      <c r="S114" s="314">
        <f>S113/R113-1</f>
        <v>0</v>
      </c>
      <c r="T114" s="242"/>
    </row>
    <row r="115" spans="1:20" ht="13.5" customHeight="1" x14ac:dyDescent="0.4">
      <c r="J115" s="127"/>
      <c r="K115" s="178"/>
      <c r="L115" s="178"/>
      <c r="M115" s="181" t="s">
        <v>93</v>
      </c>
      <c r="N115" s="126"/>
      <c r="O115" s="98">
        <v>0.74246921521779086</v>
      </c>
      <c r="P115" s="98">
        <v>0.74246921521779086</v>
      </c>
      <c r="Q115" s="98">
        <v>0.74246921521779086</v>
      </c>
      <c r="R115" s="98">
        <v>0.74246921521779086</v>
      </c>
      <c r="S115" s="98">
        <v>0.74246921521779086</v>
      </c>
    </row>
    <row r="116" spans="1:20" ht="13.5" customHeight="1" x14ac:dyDescent="0.4">
      <c r="A116" s="66"/>
      <c r="B116" s="33" t="s">
        <v>95</v>
      </c>
      <c r="C116" s="115"/>
      <c r="D116" s="115"/>
      <c r="E116" s="115"/>
      <c r="F116" s="115"/>
      <c r="G116" s="115"/>
      <c r="H116" s="115"/>
      <c r="I116" s="115"/>
      <c r="J116" s="35">
        <v>528277.61866251298</v>
      </c>
      <c r="K116" s="35">
        <v>664158.02397099999</v>
      </c>
      <c r="L116" s="35">
        <v>488410.24839600001</v>
      </c>
      <c r="M116" s="35">
        <v>661135.243166</v>
      </c>
      <c r="N116" s="35">
        <f>M116-L116</f>
        <v>172724.99476999999</v>
      </c>
      <c r="O116" s="35">
        <f>M116*(1+O118)</f>
        <v>793362.2917992</v>
      </c>
      <c r="P116" s="35">
        <f>O116*(1+P118)</f>
        <v>952034.75015903998</v>
      </c>
      <c r="Q116" s="35">
        <f t="shared" ref="Q116:S116" si="70">P116*(1+Q118)</f>
        <v>1142441.700190848</v>
      </c>
      <c r="R116" s="35">
        <f t="shared" si="70"/>
        <v>1370930.0402290176</v>
      </c>
      <c r="S116" s="35">
        <f t="shared" si="70"/>
        <v>1645116.0482748211</v>
      </c>
      <c r="T116" s="123"/>
    </row>
    <row r="117" spans="1:20" ht="13.5" customHeight="1" x14ac:dyDescent="0.4">
      <c r="B117" s="13"/>
      <c r="J117" s="314"/>
      <c r="K117" s="314">
        <f>K116/J116-1</f>
        <v>0.25721401117182929</v>
      </c>
      <c r="L117" s="314"/>
      <c r="M117" s="314">
        <f>M116/K116-1</f>
        <v>-4.5512975766320851E-3</v>
      </c>
      <c r="N117" s="314"/>
      <c r="O117" s="314">
        <f>O116/M116-1</f>
        <v>0.19999999999999996</v>
      </c>
      <c r="P117" s="314">
        <f>P116/O116-1</f>
        <v>0.19999999999999996</v>
      </c>
      <c r="Q117" s="314">
        <f>Q116/P116-1</f>
        <v>0.19999999999999996</v>
      </c>
      <c r="R117" s="314">
        <f>R116/Q116-1</f>
        <v>0.19999999999999996</v>
      </c>
      <c r="S117" s="314">
        <f>S116/R116-1</f>
        <v>0.19999999999999996</v>
      </c>
      <c r="T117" s="242"/>
    </row>
    <row r="118" spans="1:20" ht="13.5" customHeight="1" x14ac:dyDescent="0.4">
      <c r="J118" s="145"/>
      <c r="K118" s="145"/>
      <c r="L118" s="145"/>
      <c r="O118" s="98">
        <v>0.2</v>
      </c>
      <c r="P118" s="98">
        <v>0.2</v>
      </c>
      <c r="Q118" s="98">
        <v>0.2</v>
      </c>
      <c r="R118" s="98">
        <v>0.2</v>
      </c>
      <c r="S118" s="98">
        <v>0.2</v>
      </c>
      <c r="T118" s="236"/>
    </row>
    <row r="119" spans="1:20" ht="13.5" customHeight="1" x14ac:dyDescent="0.4">
      <c r="E119" s="13"/>
      <c r="H119" s="13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3"/>
    </row>
    <row r="120" spans="1:20" ht="13.5" customHeight="1" x14ac:dyDescent="0.4">
      <c r="B120" s="33" t="s">
        <v>96</v>
      </c>
      <c r="C120" s="115"/>
      <c r="D120" s="115"/>
      <c r="E120" s="115"/>
      <c r="F120" s="115"/>
      <c r="G120" s="115"/>
      <c r="H120" s="115"/>
      <c r="I120" s="115"/>
      <c r="J120" s="35">
        <v>14190.763527000001</v>
      </c>
      <c r="K120" s="35">
        <v>12388.636322</v>
      </c>
      <c r="L120" s="35">
        <v>9546.0321809999987</v>
      </c>
      <c r="M120" s="35">
        <v>12709.684466999999</v>
      </c>
      <c r="N120" s="35">
        <f>M120-L120</f>
        <v>3163.6522860000005</v>
      </c>
      <c r="O120" s="35">
        <f>M120*(1+O122)</f>
        <v>14616.137137049998</v>
      </c>
      <c r="P120" s="35">
        <f>O120*(1+P122)</f>
        <v>17539.364564459996</v>
      </c>
      <c r="Q120" s="35">
        <f t="shared" ref="Q120:S120" si="71">P120*(1+Q122)</f>
        <v>20871.843831707396</v>
      </c>
      <c r="R120" s="35">
        <f t="shared" si="71"/>
        <v>24628.775721414728</v>
      </c>
      <c r="S120" s="35">
        <f t="shared" si="71"/>
        <v>28815.66759405523</v>
      </c>
      <c r="T120" s="123"/>
    </row>
    <row r="121" spans="1:20" ht="13.5" customHeight="1" x14ac:dyDescent="0.4">
      <c r="B121" s="13"/>
      <c r="J121" s="314"/>
      <c r="K121" s="314">
        <f>K120/J120-1</f>
        <v>-0.1269929698688298</v>
      </c>
      <c r="L121" s="314"/>
      <c r="M121" s="314">
        <f>M120/K120-1</f>
        <v>2.5914728357137706E-2</v>
      </c>
      <c r="N121" s="314"/>
      <c r="O121" s="314">
        <f>O120/M120-1</f>
        <v>0.14999999999999991</v>
      </c>
      <c r="P121" s="314">
        <f>P120/O120-1</f>
        <v>0.19999999999999996</v>
      </c>
      <c r="Q121" s="314">
        <f>Q120/P120-1</f>
        <v>0.18999999999999995</v>
      </c>
      <c r="R121" s="314">
        <f>R120/Q120-1</f>
        <v>0.17999999999999994</v>
      </c>
      <c r="S121" s="314">
        <f>S120/R120-1</f>
        <v>0.16999999999999993</v>
      </c>
      <c r="T121" s="242"/>
    </row>
    <row r="122" spans="1:20" ht="13.5" customHeight="1" x14ac:dyDescent="0.4">
      <c r="C122" s="156"/>
      <c r="K122" s="252"/>
      <c r="L122" s="123"/>
      <c r="M122" s="180"/>
      <c r="N122" s="180"/>
      <c r="O122" s="371">
        <v>0.15</v>
      </c>
      <c r="P122" s="371">
        <v>0.2</v>
      </c>
      <c r="Q122" s="371">
        <v>0.19</v>
      </c>
      <c r="R122" s="371">
        <v>0.18</v>
      </c>
      <c r="S122" s="371">
        <v>0.17</v>
      </c>
      <c r="T122" s="123"/>
    </row>
    <row r="123" spans="1:20" ht="13.5" customHeight="1" x14ac:dyDescent="0.4">
      <c r="C123" s="156"/>
      <c r="K123" s="11"/>
      <c r="M123" s="11"/>
      <c r="N123" s="11"/>
      <c r="O123" s="203"/>
      <c r="P123" s="203"/>
      <c r="Q123" s="203"/>
      <c r="R123" s="203"/>
      <c r="S123" s="203"/>
      <c r="T123" s="123"/>
    </row>
    <row r="124" spans="1:20" ht="13.5" customHeight="1" x14ac:dyDescent="0.4">
      <c r="A124" s="66"/>
      <c r="B124" s="33" t="s">
        <v>97</v>
      </c>
      <c r="C124" s="115"/>
      <c r="D124" s="115"/>
      <c r="E124" s="115"/>
      <c r="F124" s="115"/>
      <c r="G124" s="115"/>
      <c r="H124" s="115"/>
      <c r="I124" s="115"/>
      <c r="J124" s="35">
        <v>51228.368233000001</v>
      </c>
      <c r="K124" s="35">
        <v>58294.632346666702</v>
      </c>
      <c r="L124" s="35">
        <v>47749.649904999998</v>
      </c>
      <c r="M124" s="35">
        <v>76215.548750805407</v>
      </c>
      <c r="N124" s="35">
        <f>M124-L124</f>
        <v>28465.898845805408</v>
      </c>
      <c r="O124" s="35">
        <f>M124*(1+O126)</f>
        <v>87647.881063426204</v>
      </c>
      <c r="P124" s="35">
        <f>O124*(1+P126)</f>
        <v>100795.06322294011</v>
      </c>
      <c r="Q124" s="35">
        <f t="shared" ref="Q124:S124" si="72">P124*(1+Q126)</f>
        <v>115914.32270638114</v>
      </c>
      <c r="R124" s="35">
        <f t="shared" si="72"/>
        <v>133301.4711123383</v>
      </c>
      <c r="S124" s="35">
        <f t="shared" si="72"/>
        <v>153296.69177918902</v>
      </c>
      <c r="T124" s="25"/>
    </row>
    <row r="125" spans="1:20" ht="13.5" customHeight="1" x14ac:dyDescent="0.4">
      <c r="B125" s="13"/>
      <c r="J125" s="314"/>
      <c r="K125" s="314">
        <f>K124/J124-1</f>
        <v>0.1379365448754386</v>
      </c>
      <c r="L125" s="314"/>
      <c r="M125" s="314">
        <f>M124/K124-1</f>
        <v>0.3074196659748456</v>
      </c>
      <c r="N125" s="314"/>
      <c r="O125" s="314">
        <f>O124/M124-1</f>
        <v>0.14999999999999991</v>
      </c>
      <c r="P125" s="314">
        <f>P124/O124-1</f>
        <v>0.14999999999999969</v>
      </c>
      <c r="Q125" s="314">
        <f>Q124/P124-1</f>
        <v>0.15000000000000013</v>
      </c>
      <c r="R125" s="314">
        <f>R124/Q124-1</f>
        <v>0.14999999999999991</v>
      </c>
      <c r="S125" s="314">
        <f>S124/R124-1</f>
        <v>0.14999999999999969</v>
      </c>
      <c r="T125" s="242"/>
    </row>
    <row r="126" spans="1:20" ht="13.5" customHeight="1" x14ac:dyDescent="0.4">
      <c r="C126" s="156"/>
      <c r="K126" s="252"/>
      <c r="L126" s="123"/>
      <c r="M126" s="180"/>
      <c r="N126" s="180"/>
      <c r="O126" s="371">
        <v>0.14999999999999991</v>
      </c>
      <c r="P126" s="371">
        <v>0.14999999999999969</v>
      </c>
      <c r="Q126" s="371">
        <v>0.15000000000000013</v>
      </c>
      <c r="R126" s="371">
        <v>0.14999999999999991</v>
      </c>
      <c r="S126" s="371">
        <v>0.14999999999999969</v>
      </c>
      <c r="T126" s="123"/>
    </row>
    <row r="127" spans="1:20" ht="13.5" customHeight="1" x14ac:dyDescent="0.4"/>
    <row r="128" spans="1:20" ht="13.5" customHeight="1" x14ac:dyDescent="0.4">
      <c r="A128" s="66"/>
      <c r="B128" s="33" t="s">
        <v>187</v>
      </c>
      <c r="C128" s="115"/>
      <c r="D128" s="115"/>
      <c r="E128" s="115"/>
      <c r="F128" s="115"/>
      <c r="G128" s="115"/>
      <c r="H128" s="115"/>
      <c r="I128" s="115"/>
      <c r="J128" s="35">
        <v>27426.8862999999</v>
      </c>
      <c r="K128" s="35">
        <v>41478.8760000002</v>
      </c>
      <c r="L128" s="35">
        <v>16836.803308999999</v>
      </c>
      <c r="M128" s="35">
        <f>L128</f>
        <v>16836.803308999999</v>
      </c>
      <c r="N128" s="35">
        <f>M128-L128</f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25"/>
    </row>
    <row r="129" spans="2:20" ht="13.5" customHeight="1" x14ac:dyDescent="0.4">
      <c r="B129" s="13"/>
      <c r="J129" s="314"/>
      <c r="K129" s="314">
        <f>K128/J128-1</f>
        <v>0.51234360132234014</v>
      </c>
      <c r="L129" s="314"/>
      <c r="M129" s="314">
        <f>M128/K128-1</f>
        <v>-0.59408728170454961</v>
      </c>
      <c r="N129" s="314"/>
      <c r="O129" s="314">
        <f>O128/M128-1</f>
        <v>-1</v>
      </c>
      <c r="P129" s="314" t="e">
        <f>P128/O128-1</f>
        <v>#DIV/0!</v>
      </c>
      <c r="Q129" s="314" t="e">
        <f>Q128/P128-1</f>
        <v>#DIV/0!</v>
      </c>
      <c r="R129" s="314" t="e">
        <f>R128/Q128-1</f>
        <v>#DIV/0!</v>
      </c>
      <c r="S129" s="314" t="e">
        <f>S128/R128-1</f>
        <v>#DIV/0!</v>
      </c>
      <c r="T129" s="242"/>
    </row>
    <row r="130" spans="2:20" ht="13.5" customHeight="1" x14ac:dyDescent="0.4">
      <c r="C130" s="156"/>
      <c r="K130" s="252"/>
      <c r="L130" s="123"/>
      <c r="M130" s="180"/>
      <c r="N130" s="180"/>
      <c r="O130" s="371"/>
      <c r="P130" s="371"/>
      <c r="Q130" s="371"/>
      <c r="R130" s="371"/>
      <c r="S130" s="371"/>
      <c r="T130" s="123"/>
    </row>
    <row r="131" spans="2:20" ht="13.5" customHeight="1" x14ac:dyDescent="0.4"/>
    <row r="132" spans="2:20" ht="13.5" customHeight="1" x14ac:dyDescent="0.4"/>
    <row r="133" spans="2:20" ht="13.5" customHeight="1" x14ac:dyDescent="0.4"/>
    <row r="134" spans="2:20" ht="13.5" customHeight="1" x14ac:dyDescent="0.4"/>
    <row r="135" spans="2:20" ht="13.5" customHeight="1" x14ac:dyDescent="0.4"/>
    <row r="136" spans="2:20" ht="13.5" customHeight="1" x14ac:dyDescent="0.4"/>
    <row r="137" spans="2:20" ht="13.5" customHeight="1" x14ac:dyDescent="0.4"/>
    <row r="138" spans="2:20" ht="13.5" customHeight="1" x14ac:dyDescent="0.4"/>
    <row r="139" spans="2:20" ht="13.5" customHeight="1" x14ac:dyDescent="0.4"/>
    <row r="140" spans="2:20" ht="13.5" customHeight="1" x14ac:dyDescent="0.4"/>
    <row r="141" spans="2:20" ht="13.5" customHeight="1" x14ac:dyDescent="0.4"/>
    <row r="142" spans="2:20" ht="13.5" customHeight="1" x14ac:dyDescent="0.4"/>
    <row r="143" spans="2:20" ht="13.5" customHeight="1" x14ac:dyDescent="0.4"/>
    <row r="144" spans="2:20" ht="13.5" customHeight="1" x14ac:dyDescent="0.4"/>
    <row r="145" ht="13.5" customHeight="1" x14ac:dyDescent="0.4"/>
    <row r="146" ht="13.5" customHeight="1" x14ac:dyDescent="0.4"/>
    <row r="147" ht="13.5" customHeight="1" x14ac:dyDescent="0.4"/>
    <row r="148" ht="13.5" customHeight="1" x14ac:dyDescent="0.4"/>
    <row r="149" ht="13.5" customHeight="1" x14ac:dyDescent="0.4"/>
    <row r="150" ht="13.5" customHeight="1" x14ac:dyDescent="0.4"/>
    <row r="151" ht="13.5" customHeight="1" x14ac:dyDescent="0.4"/>
    <row r="152" ht="13.5" customHeight="1" x14ac:dyDescent="0.4"/>
    <row r="153" ht="13.5" customHeight="1" x14ac:dyDescent="0.4"/>
    <row r="154" ht="13.5" customHeight="1" x14ac:dyDescent="0.4"/>
    <row r="155" ht="13.5" customHeight="1" x14ac:dyDescent="0.4"/>
    <row r="156" ht="13.5" customHeight="1" x14ac:dyDescent="0.4"/>
    <row r="157" ht="13.5" customHeight="1" x14ac:dyDescent="0.4"/>
    <row r="158" ht="13.5" customHeight="1" x14ac:dyDescent="0.4"/>
    <row r="159" ht="13.5" customHeight="1" x14ac:dyDescent="0.4"/>
    <row r="160" ht="13.5" customHeight="1" x14ac:dyDescent="0.4"/>
    <row r="161" ht="13.5" customHeight="1" x14ac:dyDescent="0.4"/>
    <row r="162" ht="13.5" customHeight="1" x14ac:dyDescent="0.4"/>
    <row r="163" ht="13.5" customHeight="1" x14ac:dyDescent="0.4"/>
    <row r="164" ht="13.5" customHeight="1" x14ac:dyDescent="0.4"/>
  </sheetData>
  <mergeCells count="4">
    <mergeCell ref="J4:L4"/>
    <mergeCell ref="M4:T4"/>
    <mergeCell ref="J7:L7"/>
    <mergeCell ref="M7:T7"/>
  </mergeCells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5796-460C-4EFA-B0A2-A6A6D5ABE7B5}">
  <sheetPr codeName="Sheet3"/>
  <dimension ref="A1:Z112"/>
  <sheetViews>
    <sheetView showGridLines="0" zoomScale="90" zoomScaleNormal="9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S4" sqref="S4"/>
    </sheetView>
  </sheetViews>
  <sheetFormatPr defaultColWidth="9" defaultRowHeight="15.6" x14ac:dyDescent="0.4"/>
  <cols>
    <col min="1" max="1" width="3.59765625" style="65" customWidth="1"/>
    <col min="2" max="2" width="4.5" style="65" customWidth="1"/>
    <col min="3" max="3" width="3" style="65" customWidth="1"/>
    <col min="4" max="4" width="4.3984375" style="65" customWidth="1"/>
    <col min="5" max="8" width="3.09765625" style="65" customWidth="1"/>
    <col min="9" max="9" width="5.19921875" style="65" bestFit="1" customWidth="1"/>
    <col min="10" max="10" width="11.5" style="110" customWidth="1"/>
    <col min="11" max="11" width="11.59765625" style="110" customWidth="1"/>
    <col min="12" max="12" width="12.09765625" style="110" customWidth="1"/>
    <col min="13" max="19" width="12.19921875" style="110" customWidth="1"/>
    <col min="20" max="20" width="11" style="110" customWidth="1"/>
    <col min="21" max="39" width="14.69921875" style="65" bestFit="1" customWidth="1"/>
    <col min="40" max="16384" width="9" style="65"/>
  </cols>
  <sheetData>
    <row r="1" spans="2:20" ht="8.25" customHeight="1" x14ac:dyDescent="0.4"/>
    <row r="2" spans="2:20" x14ac:dyDescent="0.4">
      <c r="B2" s="89"/>
      <c r="C2" s="89"/>
      <c r="D2" s="89"/>
      <c r="E2" s="84"/>
      <c r="F2" s="84"/>
      <c r="G2" s="84"/>
      <c r="H2" s="84"/>
      <c r="I2" s="84"/>
      <c r="J2" s="466"/>
      <c r="K2" s="466"/>
      <c r="L2" s="467"/>
      <c r="M2" s="468" t="s">
        <v>9</v>
      </c>
      <c r="N2" s="466"/>
      <c r="O2" s="466"/>
      <c r="P2" s="466"/>
      <c r="Q2" s="466"/>
      <c r="R2" s="466"/>
      <c r="S2" s="466"/>
      <c r="T2" s="466"/>
    </row>
    <row r="3" spans="2:20" s="112" customFormat="1" x14ac:dyDescent="0.4">
      <c r="B3" s="89" t="s">
        <v>81</v>
      </c>
      <c r="C3" s="89"/>
      <c r="D3" s="89"/>
      <c r="E3" s="113"/>
      <c r="F3" s="113"/>
      <c r="G3" s="113"/>
      <c r="H3" s="113"/>
      <c r="I3" s="113"/>
      <c r="J3" s="63" t="s">
        <v>55</v>
      </c>
      <c r="K3" s="62" t="s">
        <v>157</v>
      </c>
      <c r="L3" s="62" t="s">
        <v>166</v>
      </c>
      <c r="M3" s="62" t="s">
        <v>162</v>
      </c>
      <c r="N3" s="62" t="s">
        <v>167</v>
      </c>
      <c r="O3" s="62" t="s">
        <v>163</v>
      </c>
      <c r="P3" s="62" t="s">
        <v>14</v>
      </c>
      <c r="Q3" s="62" t="s">
        <v>160</v>
      </c>
      <c r="R3" s="62" t="s">
        <v>161</v>
      </c>
      <c r="S3" s="62" t="s">
        <v>165</v>
      </c>
      <c r="T3" s="63" t="s">
        <v>7</v>
      </c>
    </row>
    <row r="5" spans="2:20" x14ac:dyDescent="0.4">
      <c r="B5" s="28" t="s">
        <v>28</v>
      </c>
      <c r="C5" s="244"/>
      <c r="D5" s="244"/>
      <c r="E5" s="244"/>
      <c r="F5" s="244"/>
      <c r="G5" s="244"/>
      <c r="H5" s="244"/>
      <c r="I5" s="244"/>
      <c r="J5" s="245">
        <f>SUM(J7:J13)</f>
        <v>545555.728382</v>
      </c>
      <c r="K5" s="245">
        <f t="shared" ref="K5:S5" si="0">SUM(K7:K13)</f>
        <v>561432.97979799996</v>
      </c>
      <c r="L5" s="245">
        <f t="shared" si="0"/>
        <v>471682.90854199999</v>
      </c>
      <c r="M5" s="245">
        <f t="shared" si="0"/>
        <v>752003.80945555062</v>
      </c>
      <c r="N5" s="245">
        <f t="shared" si="0"/>
        <v>280320.90091355052</v>
      </c>
      <c r="O5" s="245">
        <f t="shared" si="0"/>
        <v>1536878.3757769305</v>
      </c>
      <c r="P5" s="245">
        <f t="shared" si="0"/>
        <v>2300793.1218356481</v>
      </c>
      <c r="Q5" s="245">
        <f t="shared" si="0"/>
        <v>3215898.294059671</v>
      </c>
      <c r="R5" s="245">
        <f t="shared" si="0"/>
        <v>4208420.6283346694</v>
      </c>
      <c r="S5" s="245">
        <f t="shared" si="0"/>
        <v>5203624.2296363302</v>
      </c>
      <c r="T5" s="245"/>
    </row>
    <row r="7" spans="2:20" x14ac:dyDescent="0.4">
      <c r="C7" s="65" t="s">
        <v>1</v>
      </c>
      <c r="J7" s="123">
        <f>J17</f>
        <v>473228.91992700001</v>
      </c>
      <c r="K7" s="123">
        <f t="shared" ref="K7:R7" si="1">K17</f>
        <v>467720.14261806197</v>
      </c>
      <c r="L7" s="123">
        <f t="shared" si="1"/>
        <v>300915.40626399999</v>
      </c>
      <c r="M7" s="123">
        <f t="shared" si="1"/>
        <v>396998.73941204388</v>
      </c>
      <c r="N7" s="123">
        <f t="shared" si="1"/>
        <v>96083.33314804385</v>
      </c>
      <c r="O7" s="123">
        <f t="shared" si="1"/>
        <v>536125.91219150764</v>
      </c>
      <c r="P7" s="123">
        <f t="shared" si="1"/>
        <v>683689.29941563855</v>
      </c>
      <c r="Q7" s="123">
        <f t="shared" si="1"/>
        <v>833992.23369020678</v>
      </c>
      <c r="R7" s="123">
        <f t="shared" si="1"/>
        <v>1007329.334105182</v>
      </c>
      <c r="S7" s="123">
        <f t="shared" ref="S7" si="2">S17</f>
        <v>1210399.2784028547</v>
      </c>
    </row>
    <row r="8" spans="2:20" x14ac:dyDescent="0.4">
      <c r="C8" s="168" t="s">
        <v>63</v>
      </c>
      <c r="J8" s="123">
        <f>J67</f>
        <v>8508.5005669999991</v>
      </c>
      <c r="K8" s="123">
        <f t="shared" ref="K8:S8" si="3">K67</f>
        <v>18550.8676420595</v>
      </c>
      <c r="L8" s="123">
        <f t="shared" si="3"/>
        <v>74351.761809999996</v>
      </c>
      <c r="M8" s="123">
        <f t="shared" si="3"/>
        <v>120513.27704391329</v>
      </c>
      <c r="N8" s="123">
        <f t="shared" si="3"/>
        <v>46161.515233913298</v>
      </c>
      <c r="O8" s="123">
        <f t="shared" si="3"/>
        <v>348101.46317937778</v>
      </c>
      <c r="P8" s="123">
        <f t="shared" si="3"/>
        <v>663291.83836178458</v>
      </c>
      <c r="Q8" s="123">
        <f t="shared" si="3"/>
        <v>1065824.681349176</v>
      </c>
      <c r="R8" s="123">
        <f t="shared" si="3"/>
        <v>1500662.3351667777</v>
      </c>
      <c r="S8" s="123">
        <f t="shared" si="3"/>
        <v>1950861.0357168112</v>
      </c>
    </row>
    <row r="9" spans="2:20" x14ac:dyDescent="0.4">
      <c r="C9" s="312" t="s">
        <v>186</v>
      </c>
      <c r="J9" s="123">
        <f>J85</f>
        <v>0</v>
      </c>
      <c r="K9" s="123">
        <f t="shared" ref="K9:S9" si="4">K85</f>
        <v>0</v>
      </c>
      <c r="L9" s="123">
        <f t="shared" si="4"/>
        <v>41304.060998000001</v>
      </c>
      <c r="M9" s="123">
        <f t="shared" si="4"/>
        <v>157751.516748091</v>
      </c>
      <c r="N9" s="123">
        <f t="shared" si="4"/>
        <v>116447.455750091</v>
      </c>
      <c r="O9" s="123">
        <f t="shared" si="4"/>
        <v>566106.45936738129</v>
      </c>
      <c r="P9" s="123">
        <f t="shared" si="4"/>
        <v>851230.3142976918</v>
      </c>
      <c r="Q9" s="123">
        <f t="shared" si="4"/>
        <v>1194621.3153620365</v>
      </c>
      <c r="R9" s="123">
        <f t="shared" si="4"/>
        <v>1556776.2479194957</v>
      </c>
      <c r="S9" s="123">
        <f t="shared" si="4"/>
        <v>1872653.7430420127</v>
      </c>
    </row>
    <row r="10" spans="2:20" x14ac:dyDescent="0.4">
      <c r="C10" s="65" t="s">
        <v>3</v>
      </c>
      <c r="J10" s="123">
        <f>J93</f>
        <v>35653.745930000005</v>
      </c>
      <c r="K10" s="123">
        <f t="shared" ref="K10:S10" si="5">K93</f>
        <v>42525.913373999996</v>
      </c>
      <c r="L10" s="123">
        <f t="shared" si="5"/>
        <v>28441.581558999998</v>
      </c>
      <c r="M10" s="123">
        <f t="shared" si="5"/>
        <v>38744.011820286702</v>
      </c>
      <c r="N10" s="123">
        <f t="shared" si="5"/>
        <v>10302.430261286703</v>
      </c>
      <c r="O10" s="123">
        <f t="shared" si="5"/>
        <v>46492.814184344046</v>
      </c>
      <c r="P10" s="123">
        <f t="shared" si="5"/>
        <v>55791.377021212851</v>
      </c>
      <c r="Q10" s="123">
        <f t="shared" si="5"/>
        <v>66949.652425455424</v>
      </c>
      <c r="R10" s="123">
        <f t="shared" si="5"/>
        <v>80339.582910546509</v>
      </c>
      <c r="S10" s="123">
        <f t="shared" si="5"/>
        <v>96407.499492655814</v>
      </c>
    </row>
    <row r="11" spans="2:20" x14ac:dyDescent="0.4">
      <c r="C11" s="65" t="s">
        <v>4</v>
      </c>
      <c r="J11" s="123">
        <f>J101</f>
        <v>14190.763527000001</v>
      </c>
      <c r="K11" s="123">
        <f t="shared" ref="K11:S11" si="6">K101</f>
        <v>12388.636322</v>
      </c>
      <c r="L11" s="123">
        <f t="shared" si="6"/>
        <v>9546.0321809999987</v>
      </c>
      <c r="M11" s="123">
        <f t="shared" si="6"/>
        <v>12709.684466999999</v>
      </c>
      <c r="N11" s="123">
        <f t="shared" si="6"/>
        <v>3163.6522860000005</v>
      </c>
      <c r="O11" s="123">
        <f t="shared" si="6"/>
        <v>14616.137137049998</v>
      </c>
      <c r="P11" s="123">
        <f t="shared" si="6"/>
        <v>17539.364564459996</v>
      </c>
      <c r="Q11" s="123">
        <f t="shared" si="6"/>
        <v>20871.843831707396</v>
      </c>
      <c r="R11" s="123">
        <f t="shared" si="6"/>
        <v>24628.775721414728</v>
      </c>
      <c r="S11" s="123">
        <f t="shared" si="6"/>
        <v>28815.66759405523</v>
      </c>
    </row>
    <row r="12" spans="2:20" x14ac:dyDescent="0.4">
      <c r="C12" s="65" t="s">
        <v>32</v>
      </c>
      <c r="J12" s="123">
        <f>J104</f>
        <v>12441.401615000001</v>
      </c>
      <c r="K12" s="123">
        <f t="shared" ref="K12:S12" si="7">K104</f>
        <v>17661</v>
      </c>
      <c r="L12" s="123">
        <f t="shared" si="7"/>
        <v>14494.337663</v>
      </c>
      <c r="M12" s="123">
        <f t="shared" si="7"/>
        <v>22117.904101973701</v>
      </c>
      <c r="N12" s="123">
        <f t="shared" si="7"/>
        <v>7623.5664389737012</v>
      </c>
      <c r="O12" s="123">
        <f t="shared" si="7"/>
        <v>25435.589717269755</v>
      </c>
      <c r="P12" s="123">
        <f t="shared" si="7"/>
        <v>29250.928174860212</v>
      </c>
      <c r="Q12" s="123">
        <f t="shared" si="7"/>
        <v>33638.567401089247</v>
      </c>
      <c r="R12" s="123">
        <f t="shared" si="7"/>
        <v>38684.352511252633</v>
      </c>
      <c r="S12" s="123">
        <f t="shared" si="7"/>
        <v>44487.005387940517</v>
      </c>
    </row>
    <row r="13" spans="2:20" x14ac:dyDescent="0.4">
      <c r="C13" s="312" t="s">
        <v>17</v>
      </c>
      <c r="J13" s="137">
        <f>J112</f>
        <v>1532.3968159999899</v>
      </c>
      <c r="K13" s="137">
        <f t="shared" ref="K13:S13" si="8">K112</f>
        <v>2586.4198418785486</v>
      </c>
      <c r="L13" s="137">
        <f t="shared" si="8"/>
        <v>2629.7280670000055</v>
      </c>
      <c r="M13" s="137">
        <f t="shared" si="8"/>
        <v>3168.6758622419602</v>
      </c>
      <c r="N13" s="137">
        <f t="shared" si="8"/>
        <v>538.94779524195474</v>
      </c>
      <c r="O13" s="376">
        <f t="shared" si="8"/>
        <v>0</v>
      </c>
      <c r="P13" s="376">
        <f t="shared" si="8"/>
        <v>0</v>
      </c>
      <c r="Q13" s="376">
        <f t="shared" si="8"/>
        <v>0</v>
      </c>
      <c r="R13" s="376">
        <f t="shared" si="8"/>
        <v>0</v>
      </c>
      <c r="S13" s="376">
        <f t="shared" si="8"/>
        <v>0</v>
      </c>
    </row>
    <row r="14" spans="2:20" x14ac:dyDescent="0.4">
      <c r="M14" s="23"/>
    </row>
    <row r="15" spans="2:20" x14ac:dyDescent="0.4">
      <c r="B15" s="28" t="s">
        <v>29</v>
      </c>
      <c r="C15" s="29"/>
      <c r="D15" s="29"/>
      <c r="E15" s="29"/>
      <c r="F15" s="149"/>
      <c r="G15" s="149"/>
      <c r="H15" s="149"/>
      <c r="I15" s="149"/>
      <c r="J15" s="150"/>
      <c r="K15" s="150"/>
      <c r="L15" s="150"/>
      <c r="M15" s="162"/>
      <c r="N15" s="150"/>
      <c r="O15" s="150"/>
      <c r="P15" s="150"/>
      <c r="Q15" s="150"/>
      <c r="R15" s="150"/>
      <c r="S15" s="150"/>
      <c r="T15" s="150"/>
    </row>
    <row r="16" spans="2:20" x14ac:dyDescent="0.4">
      <c r="L16" s="246"/>
      <c r="M16" s="119"/>
      <c r="N16" s="119"/>
      <c r="O16" s="119"/>
      <c r="P16" s="119"/>
      <c r="Q16" s="119"/>
      <c r="R16" s="119"/>
      <c r="S16" s="119"/>
      <c r="T16" s="119"/>
    </row>
    <row r="17" spans="1:20" x14ac:dyDescent="0.4">
      <c r="B17" s="33" t="s">
        <v>105</v>
      </c>
      <c r="C17" s="115"/>
      <c r="D17" s="115"/>
      <c r="E17" s="115"/>
      <c r="F17" s="115"/>
      <c r="G17" s="115"/>
      <c r="H17" s="115"/>
      <c r="I17" s="115"/>
      <c r="J17" s="35">
        <f>J19+J23+J24+J25</f>
        <v>473228.91992700001</v>
      </c>
      <c r="K17" s="35">
        <f t="shared" ref="K17:S17" si="9">K19+K23+K24+K25</f>
        <v>467720.14261806197</v>
      </c>
      <c r="L17" s="35">
        <f t="shared" si="9"/>
        <v>300915.40626399999</v>
      </c>
      <c r="M17" s="35">
        <f t="shared" si="9"/>
        <v>396998.73941204388</v>
      </c>
      <c r="N17" s="35">
        <f t="shared" si="9"/>
        <v>96083.33314804385</v>
      </c>
      <c r="O17" s="35">
        <f t="shared" si="9"/>
        <v>536125.91219150764</v>
      </c>
      <c r="P17" s="35">
        <f t="shared" si="9"/>
        <v>683689.29941563855</v>
      </c>
      <c r="Q17" s="35">
        <f t="shared" si="9"/>
        <v>833992.23369020678</v>
      </c>
      <c r="R17" s="35">
        <f t="shared" si="9"/>
        <v>1007329.334105182</v>
      </c>
      <c r="S17" s="35">
        <f t="shared" si="9"/>
        <v>1210399.2784028547</v>
      </c>
      <c r="T17" s="119"/>
    </row>
    <row r="18" spans="1:20" x14ac:dyDescent="0.4">
      <c r="C18" s="167" t="s">
        <v>106</v>
      </c>
      <c r="M18" s="129"/>
      <c r="N18" s="129"/>
      <c r="O18" s="129"/>
      <c r="P18" s="129"/>
      <c r="Q18" s="129"/>
      <c r="R18" s="129"/>
      <c r="S18" s="129"/>
      <c r="T18" s="123"/>
    </row>
    <row r="19" spans="1:20" x14ac:dyDescent="0.4">
      <c r="C19" s="312" t="s">
        <v>209</v>
      </c>
      <c r="J19" s="110">
        <f>SUM(J20:J22)</f>
        <v>241232.93056899999</v>
      </c>
      <c r="K19" s="110">
        <f t="shared" ref="K19:S19" si="10">SUM(K20:K22)</f>
        <v>212259.80614600002</v>
      </c>
      <c r="L19" s="110">
        <f t="shared" si="10"/>
        <v>131402.876193</v>
      </c>
      <c r="M19" s="110">
        <f t="shared" si="10"/>
        <v>170823.69552385999</v>
      </c>
      <c r="N19" s="110">
        <f t="shared" si="10"/>
        <v>39420.819330859988</v>
      </c>
      <c r="O19" s="110">
        <f t="shared" si="10"/>
        <v>250420.04595625715</v>
      </c>
      <c r="P19" s="110">
        <f t="shared" si="10"/>
        <v>319863.30237847916</v>
      </c>
      <c r="Q19" s="110">
        <f t="shared" si="10"/>
        <v>394693.43849551486</v>
      </c>
      <c r="R19" s="110">
        <f t="shared" si="10"/>
        <v>482572.269050412</v>
      </c>
      <c r="S19" s="110">
        <f t="shared" si="10"/>
        <v>585859.30101409392</v>
      </c>
      <c r="T19" s="123"/>
    </row>
    <row r="20" spans="1:20" x14ac:dyDescent="0.4">
      <c r="D20" s="91" t="s">
        <v>23</v>
      </c>
      <c r="E20" s="132"/>
      <c r="F20" s="132"/>
      <c r="G20" s="132"/>
      <c r="H20" s="132"/>
      <c r="I20" s="132"/>
      <c r="J20" s="182">
        <f>J28</f>
        <v>162997.63056971741</v>
      </c>
      <c r="K20" s="182">
        <f t="shared" ref="K20:S20" si="11">K28</f>
        <v>142929.21836615857</v>
      </c>
      <c r="L20" s="182">
        <f t="shared" si="11"/>
        <v>87194.919533001012</v>
      </c>
      <c r="M20" s="182">
        <f t="shared" si="11"/>
        <v>113353.3665096922</v>
      </c>
      <c r="N20" s="182">
        <f t="shared" si="11"/>
        <v>26158.446976691193</v>
      </c>
      <c r="O20" s="182">
        <f t="shared" si="11"/>
        <v>156036.72809722534</v>
      </c>
      <c r="P20" s="182">
        <f t="shared" si="11"/>
        <v>217773.94228489266</v>
      </c>
      <c r="Q20" s="182">
        <f t="shared" si="11"/>
        <v>285106.55230271834</v>
      </c>
      <c r="R20" s="182">
        <f t="shared" si="11"/>
        <v>365343.37543894356</v>
      </c>
      <c r="S20" s="183">
        <f t="shared" si="11"/>
        <v>463071.29847964627</v>
      </c>
      <c r="T20" s="123"/>
    </row>
    <row r="21" spans="1:20" x14ac:dyDescent="0.4">
      <c r="D21" s="92" t="s">
        <v>24</v>
      </c>
      <c r="E21" s="94"/>
      <c r="F21" s="94"/>
      <c r="G21" s="94"/>
      <c r="H21" s="94"/>
      <c r="I21" s="94"/>
      <c r="J21" s="118">
        <f t="shared" ref="J21:S21" si="12">J29</f>
        <v>50437.887192770933</v>
      </c>
      <c r="K21" s="118">
        <f t="shared" si="12"/>
        <v>39386.503662960284</v>
      </c>
      <c r="L21" s="118">
        <f t="shared" si="12"/>
        <v>28015.274938173799</v>
      </c>
      <c r="M21" s="118">
        <f t="shared" si="12"/>
        <v>36419.848139600806</v>
      </c>
      <c r="N21" s="118">
        <f t="shared" si="12"/>
        <v>8404.573201427007</v>
      </c>
      <c r="O21" s="118">
        <f t="shared" si="12"/>
        <v>61000.823163706656</v>
      </c>
      <c r="P21" s="118">
        <f t="shared" si="12"/>
        <v>62817.509717388748</v>
      </c>
      <c r="Q21" s="118">
        <f t="shared" si="12"/>
        <v>63857.200041067626</v>
      </c>
      <c r="R21" s="118">
        <f t="shared" si="12"/>
        <v>64282.177923571704</v>
      </c>
      <c r="S21" s="133">
        <f t="shared" si="12"/>
        <v>64411.719560133271</v>
      </c>
      <c r="T21" s="123"/>
    </row>
    <row r="22" spans="1:20" x14ac:dyDescent="0.4">
      <c r="D22" s="93" t="s">
        <v>6</v>
      </c>
      <c r="E22" s="142"/>
      <c r="F22" s="142"/>
      <c r="G22" s="142"/>
      <c r="H22" s="142"/>
      <c r="I22" s="142"/>
      <c r="J22" s="134">
        <f t="shared" ref="J22:S22" si="13">J30</f>
        <v>27797.412806511653</v>
      </c>
      <c r="K22" s="134">
        <f t="shared" si="13"/>
        <v>29944.084116881164</v>
      </c>
      <c r="L22" s="134">
        <f t="shared" si="13"/>
        <v>16192.681721825193</v>
      </c>
      <c r="M22" s="134">
        <f t="shared" si="13"/>
        <v>21050.480874566983</v>
      </c>
      <c r="N22" s="134">
        <f t="shared" si="13"/>
        <v>4857.7991527417907</v>
      </c>
      <c r="O22" s="134">
        <f t="shared" si="13"/>
        <v>33382.494695325164</v>
      </c>
      <c r="P22" s="134">
        <f t="shared" si="13"/>
        <v>39271.850376197697</v>
      </c>
      <c r="Q22" s="134">
        <f t="shared" si="13"/>
        <v>45729.686151728922</v>
      </c>
      <c r="R22" s="134">
        <f t="shared" si="13"/>
        <v>52946.715687896736</v>
      </c>
      <c r="S22" s="184">
        <f t="shared" si="13"/>
        <v>58376.282974314388</v>
      </c>
      <c r="T22" s="123"/>
    </row>
    <row r="23" spans="1:20" x14ac:dyDescent="0.4">
      <c r="C23" s="312" t="s">
        <v>210</v>
      </c>
      <c r="D23" s="94"/>
      <c r="E23" s="94"/>
      <c r="F23" s="94"/>
      <c r="G23" s="94"/>
      <c r="H23" s="94"/>
      <c r="I23" s="94"/>
      <c r="J23" s="118">
        <f>J45</f>
        <v>0</v>
      </c>
      <c r="K23" s="118">
        <f t="shared" ref="K23:S23" si="14">K45</f>
        <v>1698.49712</v>
      </c>
      <c r="L23" s="118">
        <f t="shared" si="14"/>
        <v>4111.9103270000005</v>
      </c>
      <c r="M23" s="118">
        <f t="shared" si="14"/>
        <v>6276.3707270640298</v>
      </c>
      <c r="N23" s="118">
        <f t="shared" si="14"/>
        <v>2164.4604000640293</v>
      </c>
      <c r="O23" s="118">
        <f t="shared" si="14"/>
        <v>25447.658987571856</v>
      </c>
      <c r="P23" s="118">
        <f t="shared" si="14"/>
        <v>42454.740684766679</v>
      </c>
      <c r="Q23" s="118">
        <f t="shared" si="14"/>
        <v>58656.04789305872</v>
      </c>
      <c r="R23" s="118">
        <f t="shared" si="14"/>
        <v>76252.862260976355</v>
      </c>
      <c r="S23" s="118">
        <f t="shared" si="14"/>
        <v>95316.077826220411</v>
      </c>
      <c r="T23" s="123"/>
    </row>
    <row r="24" spans="1:20" x14ac:dyDescent="0.4">
      <c r="C24" s="168" t="s">
        <v>30</v>
      </c>
      <c r="J24" s="110">
        <f>J51</f>
        <v>226753.57822299999</v>
      </c>
      <c r="K24" s="110">
        <f t="shared" ref="K24:S24" si="15">K51</f>
        <v>249639.652562</v>
      </c>
      <c r="L24" s="110">
        <f t="shared" si="15"/>
        <v>159964.64313000001</v>
      </c>
      <c r="M24" s="110">
        <f t="shared" si="15"/>
        <v>212685.63050097699</v>
      </c>
      <c r="N24" s="110">
        <f t="shared" si="15"/>
        <v>52720.987370976974</v>
      </c>
      <c r="O24" s="110">
        <f t="shared" si="15"/>
        <v>251778.30296281961</v>
      </c>
      <c r="P24" s="110">
        <f t="shared" si="15"/>
        <v>311170.93492750661</v>
      </c>
      <c r="Q24" s="110">
        <f t="shared" si="15"/>
        <v>368691.66193028388</v>
      </c>
      <c r="R24" s="110">
        <f t="shared" si="15"/>
        <v>434488.74220107251</v>
      </c>
      <c r="S24" s="110">
        <f t="shared" si="15"/>
        <v>512685.35084217932</v>
      </c>
      <c r="T24" s="123"/>
    </row>
    <row r="25" spans="1:20" x14ac:dyDescent="0.4">
      <c r="C25" s="175" t="s">
        <v>17</v>
      </c>
      <c r="J25" s="110">
        <f>J56</f>
        <v>5242.4111350000003</v>
      </c>
      <c r="K25" s="110">
        <f t="shared" ref="K25:S25" si="16">K56</f>
        <v>4122.1867900620009</v>
      </c>
      <c r="L25" s="110">
        <f t="shared" si="16"/>
        <v>5435.9766140000011</v>
      </c>
      <c r="M25" s="110">
        <f t="shared" si="16"/>
        <v>7213.0426601428535</v>
      </c>
      <c r="N25" s="110">
        <f t="shared" si="16"/>
        <v>1777.0660461428517</v>
      </c>
      <c r="O25" s="110">
        <f t="shared" si="16"/>
        <v>8479.9042848590834</v>
      </c>
      <c r="P25" s="110">
        <f t="shared" si="16"/>
        <v>10200.321424886135</v>
      </c>
      <c r="Q25" s="110">
        <f t="shared" si="16"/>
        <v>11951.085371349378</v>
      </c>
      <c r="R25" s="110">
        <f t="shared" si="16"/>
        <v>14015.460592721154</v>
      </c>
      <c r="S25" s="110">
        <f t="shared" si="16"/>
        <v>16538.548720360945</v>
      </c>
      <c r="T25" s="123"/>
    </row>
    <row r="26" spans="1:20" x14ac:dyDescent="0.4">
      <c r="C26" s="33" t="s">
        <v>143</v>
      </c>
      <c r="D26" s="115"/>
      <c r="E26" s="115"/>
      <c r="F26" s="115"/>
      <c r="G26" s="115"/>
      <c r="H26" s="115"/>
      <c r="I26" s="115"/>
      <c r="J26" s="35">
        <f>SUM(J28:J30)</f>
        <v>241232.93056899999</v>
      </c>
      <c r="K26" s="35">
        <f t="shared" ref="K26:S26" si="17">SUM(K28:K30)</f>
        <v>212259.80614600002</v>
      </c>
      <c r="L26" s="35">
        <f t="shared" si="17"/>
        <v>131402.876193</v>
      </c>
      <c r="M26" s="35">
        <f t="shared" si="17"/>
        <v>170823.69552385999</v>
      </c>
      <c r="N26" s="35">
        <f t="shared" si="17"/>
        <v>39420.819330859988</v>
      </c>
      <c r="O26" s="35">
        <f t="shared" si="17"/>
        <v>250420.04595625715</v>
      </c>
      <c r="P26" s="35">
        <f t="shared" si="17"/>
        <v>319863.30237847916</v>
      </c>
      <c r="Q26" s="35">
        <f t="shared" si="17"/>
        <v>394693.43849551486</v>
      </c>
      <c r="R26" s="35">
        <f t="shared" si="17"/>
        <v>482572.269050412</v>
      </c>
      <c r="S26" s="35">
        <f t="shared" si="17"/>
        <v>585859.30101409392</v>
      </c>
      <c r="T26" s="123"/>
    </row>
    <row r="27" spans="1:20" x14ac:dyDescent="0.4">
      <c r="A27" s="66"/>
      <c r="B27" s="66"/>
      <c r="C27" s="146"/>
      <c r="D27" s="66"/>
      <c r="E27" s="66"/>
      <c r="F27" s="66"/>
      <c r="G27" s="66"/>
      <c r="H27" s="66"/>
      <c r="I27" s="66"/>
      <c r="J27" s="25"/>
      <c r="K27" s="205">
        <v>241232.93056900002</v>
      </c>
      <c r="L27" s="205">
        <v>144839.22287</v>
      </c>
      <c r="M27" s="25"/>
      <c r="N27" s="25"/>
      <c r="O27" s="25"/>
      <c r="P27" s="25"/>
      <c r="Q27" s="25"/>
      <c r="R27" s="25"/>
      <c r="S27" s="25"/>
      <c r="T27" s="123"/>
    </row>
    <row r="28" spans="1:20" x14ac:dyDescent="0.4">
      <c r="D28" s="91" t="s">
        <v>23</v>
      </c>
      <c r="E28" s="132"/>
      <c r="F28" s="132"/>
      <c r="G28" s="132"/>
      <c r="H28" s="132"/>
      <c r="I28" s="132"/>
      <c r="J28" s="182">
        <v>162997.63056971741</v>
      </c>
      <c r="K28" s="182">
        <v>142929.21836615857</v>
      </c>
      <c r="L28" s="182">
        <v>87194.919533001012</v>
      </c>
      <c r="M28" s="182">
        <v>113353.3665096922</v>
      </c>
      <c r="N28" s="182">
        <f>M28-L28</f>
        <v>26158.446976691193</v>
      </c>
      <c r="O28" s="182">
        <f>O33*O38</f>
        <v>156036.72809722534</v>
      </c>
      <c r="P28" s="182">
        <f t="shared" ref="P28:S28" si="18">P33*P38</f>
        <v>217773.94228489266</v>
      </c>
      <c r="Q28" s="182">
        <f t="shared" si="18"/>
        <v>285106.55230271834</v>
      </c>
      <c r="R28" s="182">
        <f t="shared" si="18"/>
        <v>365343.37543894356</v>
      </c>
      <c r="S28" s="183">
        <f t="shared" si="18"/>
        <v>463071.29847964627</v>
      </c>
      <c r="T28" s="123"/>
    </row>
    <row r="29" spans="1:20" x14ac:dyDescent="0.4">
      <c r="D29" s="92" t="s">
        <v>24</v>
      </c>
      <c r="E29" s="94"/>
      <c r="F29" s="94"/>
      <c r="G29" s="94"/>
      <c r="H29" s="94"/>
      <c r="I29" s="94"/>
      <c r="J29" s="118">
        <v>50437.887192770933</v>
      </c>
      <c r="K29" s="118">
        <v>39386.503662960284</v>
      </c>
      <c r="L29" s="118">
        <v>28015.274938173799</v>
      </c>
      <c r="M29" s="118">
        <v>36419.848139600806</v>
      </c>
      <c r="N29" s="118">
        <f t="shared" ref="N29:N30" si="19">M29-L29</f>
        <v>8404.573201427007</v>
      </c>
      <c r="O29" s="118">
        <f>O34*O40</f>
        <v>61000.823163706656</v>
      </c>
      <c r="P29" s="118">
        <f t="shared" ref="P29:S29" si="20">P34*P40</f>
        <v>62817.509717388748</v>
      </c>
      <c r="Q29" s="118">
        <f t="shared" si="20"/>
        <v>63857.200041067626</v>
      </c>
      <c r="R29" s="118">
        <f t="shared" si="20"/>
        <v>64282.177923571704</v>
      </c>
      <c r="S29" s="133">
        <f t="shared" si="20"/>
        <v>64411.719560133271</v>
      </c>
      <c r="T29" s="123"/>
    </row>
    <row r="30" spans="1:20" x14ac:dyDescent="0.4">
      <c r="D30" s="93" t="s">
        <v>6</v>
      </c>
      <c r="E30" s="142"/>
      <c r="F30" s="142"/>
      <c r="G30" s="142"/>
      <c r="H30" s="142"/>
      <c r="I30" s="142"/>
      <c r="J30" s="134">
        <v>27797.412806511653</v>
      </c>
      <c r="K30" s="134">
        <v>29944.084116881164</v>
      </c>
      <c r="L30" s="134">
        <v>16192.681721825193</v>
      </c>
      <c r="M30" s="134">
        <v>21050.480874566983</v>
      </c>
      <c r="N30" s="134">
        <f t="shared" si="19"/>
        <v>4857.7991527417907</v>
      </c>
      <c r="O30" s="134">
        <f>O35*O42</f>
        <v>33382.494695325164</v>
      </c>
      <c r="P30" s="134">
        <f t="shared" ref="P30:S30" si="21">P35*P42</f>
        <v>39271.850376197697</v>
      </c>
      <c r="Q30" s="134">
        <f t="shared" si="21"/>
        <v>45729.686151728922</v>
      </c>
      <c r="R30" s="134">
        <f t="shared" si="21"/>
        <v>52946.715687896736</v>
      </c>
      <c r="S30" s="184">
        <f t="shared" si="21"/>
        <v>58376.282974314388</v>
      </c>
      <c r="T30" s="123"/>
    </row>
    <row r="31" spans="1:20" x14ac:dyDescent="0.4">
      <c r="M31" s="127"/>
      <c r="N31" s="127"/>
      <c r="O31" s="139"/>
      <c r="P31" s="127"/>
      <c r="Q31" s="127"/>
      <c r="R31" s="127"/>
      <c r="S31" s="127"/>
      <c r="T31" s="123"/>
    </row>
    <row r="32" spans="1:20" x14ac:dyDescent="0.4">
      <c r="D32" s="305" t="s">
        <v>57</v>
      </c>
      <c r="E32" s="90"/>
      <c r="F32" s="141"/>
      <c r="G32" s="90"/>
      <c r="H32" s="90"/>
      <c r="I32" s="90"/>
      <c r="J32" s="124">
        <f>SUM(J33:J35)</f>
        <v>7554411.597546001</v>
      </c>
      <c r="K32" s="124">
        <f t="shared" ref="K32:S32" si="22">SUM(K33:K35)</f>
        <v>7751939.9097290002</v>
      </c>
      <c r="L32" s="124">
        <f t="shared" si="22"/>
        <v>4844890.4732219996</v>
      </c>
      <c r="M32" s="124">
        <f t="shared" si="22"/>
        <v>6459853.9642960019</v>
      </c>
      <c r="N32" s="124">
        <f t="shared" si="22"/>
        <v>1614963.4910740021</v>
      </c>
      <c r="O32" s="124">
        <f t="shared" si="22"/>
        <v>7133541.1335792728</v>
      </c>
      <c r="P32" s="124">
        <f t="shared" si="22"/>
        <v>8073978.0695708925</v>
      </c>
      <c r="Q32" s="124">
        <f t="shared" si="22"/>
        <v>8893459.7127313092</v>
      </c>
      <c r="R32" s="124">
        <f t="shared" si="22"/>
        <v>9768967.4847142641</v>
      </c>
      <c r="S32" s="124">
        <f t="shared" si="22"/>
        <v>10770753.253443394</v>
      </c>
    </row>
    <row r="33" spans="3:20" x14ac:dyDescent="0.4">
      <c r="D33" s="91" t="s">
        <v>23</v>
      </c>
      <c r="E33" s="132"/>
      <c r="F33" s="195"/>
      <c r="G33" s="132"/>
      <c r="H33" s="132"/>
      <c r="I33" s="132"/>
      <c r="J33" s="182">
        <f>GMV!J32</f>
        <v>4637605.5029890006</v>
      </c>
      <c r="K33" s="182">
        <f>GMV!K32</f>
        <v>4855159.0698180003</v>
      </c>
      <c r="L33" s="182">
        <f>GMV!L32</f>
        <v>2945746.2399999998</v>
      </c>
      <c r="M33" s="182">
        <f>GMV!M32</f>
        <v>3927661.6533333343</v>
      </c>
      <c r="N33" s="182">
        <f>GMV!N32</f>
        <v>981915.41333333449</v>
      </c>
      <c r="O33" s="182">
        <f>GMV!O32</f>
        <v>4425786.5292269262</v>
      </c>
      <c r="P33" s="182">
        <f>GMV!P32</f>
        <v>5232025.8337303596</v>
      </c>
      <c r="Q33" s="182">
        <f>GMV!Q32</f>
        <v>5940928.068988895</v>
      </c>
      <c r="R33" s="182">
        <f>GMV!R32</f>
        <v>6721156.1575542381</v>
      </c>
      <c r="S33" s="183">
        <f>GMV!S32</f>
        <v>7625810.7557241749</v>
      </c>
    </row>
    <row r="34" spans="3:20" x14ac:dyDescent="0.4">
      <c r="D34" s="92" t="s">
        <v>24</v>
      </c>
      <c r="E34" s="94"/>
      <c r="F34" s="95"/>
      <c r="G34" s="94"/>
      <c r="H34" s="94"/>
      <c r="I34" s="94"/>
      <c r="J34" s="118">
        <f>GMV!J33</f>
        <v>2271576.1721279998</v>
      </c>
      <c r="K34" s="118">
        <f>GMV!K33</f>
        <v>2162137.7802980002</v>
      </c>
      <c r="L34" s="118">
        <f>GMV!L33</f>
        <v>1450276.425783</v>
      </c>
      <c r="M34" s="118">
        <f>GMV!M33</f>
        <v>1933701.9010440006</v>
      </c>
      <c r="N34" s="118">
        <f>GMV!N33</f>
        <v>483425.47526100068</v>
      </c>
      <c r="O34" s="118">
        <f>GMV!O33</f>
        <v>2033360.7721235552</v>
      </c>
      <c r="P34" s="118">
        <f>GMV!P33</f>
        <v>2093916.9905796249</v>
      </c>
      <c r="Q34" s="118">
        <f>GMV!Q33</f>
        <v>2128573.3347022543</v>
      </c>
      <c r="R34" s="118">
        <f>GMV!R33</f>
        <v>2142739.264119057</v>
      </c>
      <c r="S34" s="133">
        <f>GMV!S33</f>
        <v>2147057.3186711092</v>
      </c>
    </row>
    <row r="35" spans="3:20" x14ac:dyDescent="0.4">
      <c r="D35" s="93" t="s">
        <v>6</v>
      </c>
      <c r="E35" s="142"/>
      <c r="F35" s="196"/>
      <c r="G35" s="142"/>
      <c r="H35" s="142"/>
      <c r="I35" s="142"/>
      <c r="J35" s="134">
        <f>GMV!J34</f>
        <v>645229.92242899991</v>
      </c>
      <c r="K35" s="134">
        <f>GMV!K34</f>
        <v>734643.0596129999</v>
      </c>
      <c r="L35" s="134">
        <f>GMV!L34</f>
        <v>448867.80743900005</v>
      </c>
      <c r="M35" s="134">
        <f>GMV!M34</f>
        <v>598490.40991866693</v>
      </c>
      <c r="N35" s="134">
        <f>GMV!N34</f>
        <v>149622.60247966688</v>
      </c>
      <c r="O35" s="134">
        <f>GMV!O34</f>
        <v>674393.83222879109</v>
      </c>
      <c r="P35" s="134">
        <f>GMV!P34</f>
        <v>748035.24526090838</v>
      </c>
      <c r="Q35" s="134">
        <f>GMV!Q34</f>
        <v>823958.30904016062</v>
      </c>
      <c r="R35" s="134">
        <f>GMV!R34</f>
        <v>905072.06304096966</v>
      </c>
      <c r="S35" s="184">
        <f>GMV!S34</f>
        <v>997885.17904810898</v>
      </c>
    </row>
    <row r="36" spans="3:20" x14ac:dyDescent="0.4">
      <c r="F36" s="37"/>
      <c r="J36" s="13"/>
      <c r="K36" s="131"/>
      <c r="L36" s="13"/>
      <c r="M36" s="13"/>
      <c r="N36" s="13"/>
      <c r="O36" s="13"/>
      <c r="P36" s="13"/>
      <c r="Q36" s="13"/>
      <c r="R36" s="13"/>
      <c r="S36" s="13"/>
    </row>
    <row r="37" spans="3:20" x14ac:dyDescent="0.4">
      <c r="D37" s="305" t="s">
        <v>58</v>
      </c>
      <c r="E37" s="90"/>
      <c r="F37" s="141"/>
      <c r="G37" s="90"/>
      <c r="H37" s="90"/>
      <c r="I37" s="90"/>
      <c r="J37" s="250">
        <f>J26/J32</f>
        <v>3.19327226818516E-2</v>
      </c>
      <c r="K37" s="250">
        <f t="shared" ref="K37:S37" si="23">K26/K32</f>
        <v>2.7381508192498412E-2</v>
      </c>
      <c r="L37" s="250">
        <f t="shared" si="23"/>
        <v>2.7121949798302271E-2</v>
      </c>
      <c r="M37" s="250">
        <f t="shared" si="23"/>
        <v>2.644389431526049E-2</v>
      </c>
      <c r="N37" s="250">
        <f t="shared" si="23"/>
        <v>2.4409727866135159E-2</v>
      </c>
      <c r="O37" s="250">
        <f t="shared" si="23"/>
        <v>3.5104591291619601E-2</v>
      </c>
      <c r="P37" s="250">
        <f t="shared" si="23"/>
        <v>3.9616568143029267E-2</v>
      </c>
      <c r="Q37" s="250">
        <f t="shared" si="23"/>
        <v>4.4380190751918167E-2</v>
      </c>
      <c r="R37" s="250">
        <f t="shared" si="23"/>
        <v>4.9398492707187769E-2</v>
      </c>
      <c r="S37" s="250">
        <f t="shared" si="23"/>
        <v>5.4393531002745382E-2</v>
      </c>
    </row>
    <row r="38" spans="3:20" x14ac:dyDescent="0.4">
      <c r="D38" s="224" t="s">
        <v>23</v>
      </c>
      <c r="E38" s="224"/>
      <c r="F38" s="249"/>
      <c r="G38" s="224"/>
      <c r="H38" s="224"/>
      <c r="I38" s="224"/>
      <c r="J38" s="304">
        <f>J28/J33</f>
        <v>3.5146937458277377E-2</v>
      </c>
      <c r="K38" s="304">
        <f t="shared" ref="K38:N38" si="24">K28/K33</f>
        <v>2.9438627305678863E-2</v>
      </c>
      <c r="L38" s="304">
        <f t="shared" si="24"/>
        <v>2.9600282043643046E-2</v>
      </c>
      <c r="M38" s="304">
        <f t="shared" si="24"/>
        <v>2.8860267638759384E-2</v>
      </c>
      <c r="N38" s="304">
        <f t="shared" si="24"/>
        <v>2.6640224424108402E-2</v>
      </c>
      <c r="O38" s="304">
        <f>O39</f>
        <v>3.5256270736691186E-2</v>
      </c>
      <c r="P38" s="304">
        <f t="shared" ref="P38:S38" si="25">P39</f>
        <v>4.1623254396208315E-2</v>
      </c>
      <c r="Q38" s="304">
        <f t="shared" si="25"/>
        <v>4.7990238055725443E-2</v>
      </c>
      <c r="R38" s="304">
        <f t="shared" si="25"/>
        <v>5.4357221715242571E-2</v>
      </c>
      <c r="S38" s="304">
        <f t="shared" si="25"/>
        <v>6.0724205374759699E-2</v>
      </c>
    </row>
    <row r="39" spans="3:20" x14ac:dyDescent="0.4">
      <c r="F39" s="37"/>
      <c r="J39" s="12"/>
      <c r="K39" s="248"/>
      <c r="L39" s="259" t="s">
        <v>188</v>
      </c>
      <c r="M39" s="98"/>
      <c r="N39" s="98"/>
      <c r="O39" s="98">
        <v>3.5256270736691186E-2</v>
      </c>
      <c r="P39" s="98">
        <v>4.1623254396208315E-2</v>
      </c>
      <c r="Q39" s="98">
        <v>4.7990238055725443E-2</v>
      </c>
      <c r="R39" s="98">
        <v>5.4357221715242571E-2</v>
      </c>
      <c r="S39" s="98">
        <v>6.0724205374759699E-2</v>
      </c>
      <c r="T39" s="204"/>
    </row>
    <row r="40" spans="3:20" x14ac:dyDescent="0.4">
      <c r="D40" s="224" t="s">
        <v>24</v>
      </c>
      <c r="E40" s="224"/>
      <c r="F40" s="249"/>
      <c r="G40" s="224"/>
      <c r="H40" s="224"/>
      <c r="I40" s="224"/>
      <c r="J40" s="304">
        <f>J29/J34</f>
        <v>2.2203916299016732E-2</v>
      </c>
      <c r="K40" s="304">
        <f t="shared" ref="K40:N40" si="26">K29/K34</f>
        <v>1.8216463364111687E-2</v>
      </c>
      <c r="L40" s="304">
        <f t="shared" si="26"/>
        <v>1.9317196666868826E-2</v>
      </c>
      <c r="M40" s="304">
        <f t="shared" si="26"/>
        <v>1.8834261951098989E-2</v>
      </c>
      <c r="N40" s="304">
        <f t="shared" si="26"/>
        <v>1.738545780378949E-2</v>
      </c>
      <c r="O40" s="304">
        <f>O41</f>
        <v>0.03</v>
      </c>
      <c r="P40" s="304">
        <f t="shared" ref="P40:S40" si="27">P41</f>
        <v>0.03</v>
      </c>
      <c r="Q40" s="304">
        <f t="shared" si="27"/>
        <v>0.03</v>
      </c>
      <c r="R40" s="304">
        <f t="shared" si="27"/>
        <v>0.03</v>
      </c>
      <c r="S40" s="304">
        <f t="shared" si="27"/>
        <v>0.03</v>
      </c>
    </row>
    <row r="41" spans="3:20" x14ac:dyDescent="0.4">
      <c r="F41" s="37"/>
      <c r="J41" s="12"/>
      <c r="L41" s="259" t="s">
        <v>180</v>
      </c>
      <c r="M41" s="98"/>
      <c r="N41" s="98"/>
      <c r="O41" s="98">
        <v>0.03</v>
      </c>
      <c r="P41" s="98">
        <v>0.03</v>
      </c>
      <c r="Q41" s="98">
        <v>0.03</v>
      </c>
      <c r="R41" s="98">
        <v>0.03</v>
      </c>
      <c r="S41" s="98">
        <v>0.03</v>
      </c>
      <c r="T41" s="127"/>
    </row>
    <row r="42" spans="3:20" x14ac:dyDescent="0.4">
      <c r="D42" s="224" t="s">
        <v>122</v>
      </c>
      <c r="E42" s="224"/>
      <c r="F42" s="249"/>
      <c r="G42" s="224"/>
      <c r="H42" s="224"/>
      <c r="I42" s="224"/>
      <c r="J42" s="304">
        <f>J30/J35</f>
        <v>4.3081406860157566E-2</v>
      </c>
      <c r="K42" s="304">
        <f t="shared" ref="K42:N42" si="28">K30/K35</f>
        <v>4.0760044929377411E-2</v>
      </c>
      <c r="L42" s="304">
        <f t="shared" si="28"/>
        <v>3.6074500005273236E-2</v>
      </c>
      <c r="M42" s="304">
        <f t="shared" si="28"/>
        <v>3.5172628542916307E-2</v>
      </c>
      <c r="N42" s="304">
        <f t="shared" si="28"/>
        <v>3.2467014155845512E-2</v>
      </c>
      <c r="O42" s="304">
        <f>O43</f>
        <v>4.9500000000000002E-2</v>
      </c>
      <c r="P42" s="304">
        <f t="shared" ref="P42:S42" si="29">P43</f>
        <v>5.2500000000000005E-2</v>
      </c>
      <c r="Q42" s="304">
        <f t="shared" si="29"/>
        <v>5.5500000000000008E-2</v>
      </c>
      <c r="R42" s="304">
        <f t="shared" si="29"/>
        <v>5.850000000000001E-2</v>
      </c>
      <c r="S42" s="304">
        <f t="shared" si="29"/>
        <v>5.850000000000001E-2</v>
      </c>
    </row>
    <row r="43" spans="3:20" x14ac:dyDescent="0.4">
      <c r="F43" s="37"/>
      <c r="J43" s="303"/>
      <c r="L43" s="259" t="s">
        <v>180</v>
      </c>
      <c r="M43" s="98"/>
      <c r="N43" s="98"/>
      <c r="O43" s="98">
        <v>4.9500000000000002E-2</v>
      </c>
      <c r="P43" s="98">
        <v>5.2500000000000005E-2</v>
      </c>
      <c r="Q43" s="98">
        <v>5.5500000000000008E-2</v>
      </c>
      <c r="R43" s="98">
        <v>5.850000000000001E-2</v>
      </c>
      <c r="S43" s="98">
        <v>5.850000000000001E-2</v>
      </c>
      <c r="T43" s="127"/>
    </row>
    <row r="44" spans="3:20" x14ac:dyDescent="0.4">
      <c r="F44" s="37"/>
      <c r="K44" s="65"/>
      <c r="L44" s="65"/>
      <c r="M44" s="65"/>
      <c r="N44" s="65"/>
      <c r="O44" s="65"/>
      <c r="P44" s="65"/>
      <c r="Q44" s="65"/>
      <c r="R44" s="65"/>
      <c r="S44" s="65"/>
      <c r="T44" s="127"/>
    </row>
    <row r="45" spans="3:20" x14ac:dyDescent="0.4">
      <c r="C45" s="33" t="s">
        <v>107</v>
      </c>
      <c r="D45" s="115"/>
      <c r="E45" s="115"/>
      <c r="F45" s="115"/>
      <c r="G45" s="115"/>
      <c r="H45" s="115"/>
      <c r="I45" s="115"/>
      <c r="J45" s="35"/>
      <c r="K45" s="35">
        <v>1698.49712</v>
      </c>
      <c r="L45" s="35">
        <v>4111.9103270000005</v>
      </c>
      <c r="M45" s="35">
        <v>6276.3707270640298</v>
      </c>
      <c r="N45" s="35">
        <f>M45-L45</f>
        <v>2164.4604000640293</v>
      </c>
      <c r="O45" s="35">
        <f>O47*O48</f>
        <v>25447.658987571856</v>
      </c>
      <c r="P45" s="35">
        <f t="shared" ref="P45:S45" si="30">P47*P48</f>
        <v>42454.740684766679</v>
      </c>
      <c r="Q45" s="35">
        <f t="shared" si="30"/>
        <v>58656.04789305872</v>
      </c>
      <c r="R45" s="35">
        <f t="shared" si="30"/>
        <v>76252.862260976355</v>
      </c>
      <c r="S45" s="35">
        <f t="shared" si="30"/>
        <v>95316.077826220411</v>
      </c>
      <c r="T45" s="178"/>
    </row>
    <row r="46" spans="3:20" x14ac:dyDescent="0.4">
      <c r="F46" s="37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78"/>
    </row>
    <row r="47" spans="3:20" s="66" customFormat="1" x14ac:dyDescent="0.4">
      <c r="C47" s="50" t="s">
        <v>189</v>
      </c>
      <c r="F47" s="97"/>
      <c r="J47" s="49">
        <f>GMV!J17</f>
        <v>0</v>
      </c>
      <c r="K47" s="49">
        <f>GMV!K17</f>
        <v>64994.180829999998</v>
      </c>
      <c r="L47" s="49">
        <f>GMV!L17</f>
        <v>121300.50834</v>
      </c>
      <c r="M47" s="49">
        <f>GMV!M17</f>
        <v>175298.97960333101</v>
      </c>
      <c r="N47" s="49">
        <f>GMV!N17</f>
        <v>53998.471263331012</v>
      </c>
      <c r="O47" s="49">
        <f>GMV!O17</f>
        <v>398485.17330602673</v>
      </c>
      <c r="P47" s="49">
        <f>GMV!P17</f>
        <v>619800.00591785088</v>
      </c>
      <c r="Q47" s="49">
        <f>GMV!Q17</f>
        <v>854287.69074097625</v>
      </c>
      <c r="R47" s="49">
        <f>GMV!R17</f>
        <v>1110573.9979632692</v>
      </c>
      <c r="S47" s="49">
        <f>GMV!S17</f>
        <v>1388217.4974540863</v>
      </c>
      <c r="T47" s="178"/>
    </row>
    <row r="48" spans="3:20" s="66" customFormat="1" x14ac:dyDescent="0.4">
      <c r="C48" s="50" t="s">
        <v>190</v>
      </c>
      <c r="D48" s="50"/>
      <c r="E48" s="50"/>
      <c r="F48" s="97"/>
      <c r="G48" s="50"/>
      <c r="H48" s="50"/>
      <c r="I48" s="50"/>
      <c r="J48" s="19"/>
      <c r="K48" s="19">
        <f>K45/K47</f>
        <v>2.6133064503768746E-2</v>
      </c>
      <c r="L48" s="19">
        <f t="shared" ref="L48:N48" si="31">L45/L47</f>
        <v>3.3898541591223151E-2</v>
      </c>
      <c r="M48" s="19">
        <f t="shared" si="31"/>
        <v>3.5803806395600761E-2</v>
      </c>
      <c r="N48" s="19">
        <f t="shared" si="31"/>
        <v>4.0083734769244463E-2</v>
      </c>
      <c r="O48" s="53">
        <f>O49</f>
        <v>6.3860993312362682E-2</v>
      </c>
      <c r="P48" s="53">
        <f t="shared" ref="P48:S48" si="32">P49</f>
        <v>6.8497483509856058E-2</v>
      </c>
      <c r="Q48" s="53">
        <f t="shared" si="32"/>
        <v>6.8660766775397078E-2</v>
      </c>
      <c r="R48" s="53">
        <f t="shared" si="32"/>
        <v>6.8660766775397092E-2</v>
      </c>
      <c r="S48" s="53">
        <f t="shared" si="32"/>
        <v>6.8660766775397078E-2</v>
      </c>
      <c r="T48" s="178"/>
    </row>
    <row r="49" spans="1:25" x14ac:dyDescent="0.4">
      <c r="F49" s="37"/>
      <c r="J49" s="13"/>
      <c r="K49" s="131"/>
      <c r="L49" s="259"/>
      <c r="M49" s="192"/>
      <c r="N49" s="98"/>
      <c r="O49" s="98">
        <v>6.3860993312362682E-2</v>
      </c>
      <c r="P49" s="98">
        <v>6.8497483509856058E-2</v>
      </c>
      <c r="Q49" s="98">
        <v>6.8660766775397078E-2</v>
      </c>
      <c r="R49" s="98">
        <v>6.8660766775397092E-2</v>
      </c>
      <c r="S49" s="98">
        <v>6.8660766775397078E-2</v>
      </c>
    </row>
    <row r="50" spans="1:25" s="66" customFormat="1" x14ac:dyDescent="0.4">
      <c r="F50" s="97"/>
      <c r="J50" s="19"/>
      <c r="K50" s="372"/>
      <c r="L50" s="259"/>
      <c r="M50" s="315"/>
      <c r="N50" s="53"/>
      <c r="O50" s="53"/>
      <c r="P50" s="53"/>
      <c r="Q50" s="53"/>
      <c r="R50" s="53"/>
      <c r="S50" s="53"/>
      <c r="T50" s="123"/>
    </row>
    <row r="51" spans="1:25" x14ac:dyDescent="0.4">
      <c r="C51" s="33" t="s">
        <v>108</v>
      </c>
      <c r="D51" s="115"/>
      <c r="E51" s="115"/>
      <c r="F51" s="115"/>
      <c r="G51" s="115"/>
      <c r="H51" s="115"/>
      <c r="I51" s="115"/>
      <c r="J51" s="35">
        <v>226753.57822299999</v>
      </c>
      <c r="K51" s="35">
        <v>249639.652562</v>
      </c>
      <c r="L51" s="35">
        <v>159964.64313000001</v>
      </c>
      <c r="M51" s="35">
        <v>212685.63050097699</v>
      </c>
      <c r="N51" s="35">
        <f>M51-L51</f>
        <v>52720.987370976974</v>
      </c>
      <c r="O51" s="35">
        <f>O52*O53</f>
        <v>251778.30296281961</v>
      </c>
      <c r="P51" s="35">
        <f t="shared" ref="P51:S51" si="33">P52*P53</f>
        <v>311170.93492750661</v>
      </c>
      <c r="Q51" s="35">
        <f t="shared" si="33"/>
        <v>368691.66193028388</v>
      </c>
      <c r="R51" s="35">
        <f t="shared" si="33"/>
        <v>434488.74220107251</v>
      </c>
      <c r="S51" s="35">
        <f t="shared" si="33"/>
        <v>512685.35084217932</v>
      </c>
      <c r="U51" s="110"/>
      <c r="V51" s="110"/>
      <c r="W51" s="110"/>
      <c r="X51" s="110"/>
      <c r="Y51" s="110"/>
    </row>
    <row r="52" spans="1:25" x14ac:dyDescent="0.4">
      <c r="A52" s="66"/>
      <c r="B52" s="66"/>
      <c r="C52" s="307" t="s">
        <v>144</v>
      </c>
      <c r="D52" s="253"/>
      <c r="E52" s="224"/>
      <c r="F52" s="224"/>
      <c r="G52" s="224"/>
      <c r="H52" s="224"/>
      <c r="I52" s="224"/>
      <c r="J52" s="221">
        <f>GMV!J14</f>
        <v>4637605.5029890006</v>
      </c>
      <c r="K52" s="221">
        <f>GMV!K14</f>
        <v>4855159.0698180003</v>
      </c>
      <c r="L52" s="221">
        <f>GMV!L14</f>
        <v>2945746.2399999998</v>
      </c>
      <c r="M52" s="221">
        <f>GMV!M14</f>
        <v>3927661.6533333343</v>
      </c>
      <c r="N52" s="221">
        <f>GMV!N14</f>
        <v>981915.41333333449</v>
      </c>
      <c r="O52" s="221">
        <f>GMV!O14</f>
        <v>4425786.5292269262</v>
      </c>
      <c r="P52" s="221">
        <f>GMV!P14</f>
        <v>5232025.8337303596</v>
      </c>
      <c r="Q52" s="221">
        <f>GMV!Q14</f>
        <v>5940928.068988895</v>
      </c>
      <c r="R52" s="221">
        <f>GMV!R14</f>
        <v>6721156.1575542381</v>
      </c>
      <c r="S52" s="221">
        <f>GMV!S14</f>
        <v>7625810.7557241749</v>
      </c>
      <c r="T52" s="123"/>
    </row>
    <row r="53" spans="1:25" x14ac:dyDescent="0.4">
      <c r="C53" s="291" t="s">
        <v>191</v>
      </c>
      <c r="D53" s="7"/>
      <c r="F53" s="37"/>
      <c r="J53" s="12">
        <f>J51/J52</f>
        <v>4.8894537941369567E-2</v>
      </c>
      <c r="K53" s="12">
        <f t="shared" ref="K53:N53" si="34">K51/K52</f>
        <v>5.1417399300855031E-2</v>
      </c>
      <c r="L53" s="12">
        <f t="shared" si="34"/>
        <v>5.4303605978633117E-2</v>
      </c>
      <c r="M53" s="12">
        <f t="shared" si="34"/>
        <v>5.4150700664471592E-2</v>
      </c>
      <c r="N53" s="12">
        <f t="shared" si="34"/>
        <v>5.3691984721987031E-2</v>
      </c>
      <c r="O53" s="12">
        <f>O54</f>
        <v>5.6888939694703024E-2</v>
      </c>
      <c r="P53" s="12">
        <f t="shared" ref="P53:S53" si="35">P54</f>
        <v>5.9474273410772931E-2</v>
      </c>
      <c r="Q53" s="12">
        <f t="shared" si="35"/>
        <v>6.2059607126842838E-2</v>
      </c>
      <c r="R53" s="12">
        <f t="shared" si="35"/>
        <v>6.4644940842912751E-2</v>
      </c>
      <c r="S53" s="12">
        <f t="shared" si="35"/>
        <v>6.7230274558982658E-2</v>
      </c>
    </row>
    <row r="54" spans="1:25" x14ac:dyDescent="0.4">
      <c r="F54" s="37"/>
      <c r="J54" s="11"/>
      <c r="L54" s="259"/>
      <c r="M54" s="98"/>
      <c r="N54" s="98"/>
      <c r="O54" s="98">
        <v>5.6888939694703024E-2</v>
      </c>
      <c r="P54" s="98">
        <v>5.9474273410772931E-2</v>
      </c>
      <c r="Q54" s="98">
        <v>6.2059607126842838E-2</v>
      </c>
      <c r="R54" s="98">
        <v>6.4644940842912751E-2</v>
      </c>
      <c r="S54" s="98">
        <v>6.7230274558982658E-2</v>
      </c>
    </row>
    <row r="55" spans="1:25" x14ac:dyDescent="0.4">
      <c r="J55" s="12"/>
      <c r="M55" s="130"/>
      <c r="U55" s="110"/>
      <c r="V55" s="110"/>
      <c r="W55" s="110"/>
    </row>
    <row r="56" spans="1:25" x14ac:dyDescent="0.4">
      <c r="C56" s="33" t="s">
        <v>109</v>
      </c>
      <c r="D56" s="115"/>
      <c r="E56" s="115"/>
      <c r="F56" s="115"/>
      <c r="G56" s="115"/>
      <c r="H56" s="115"/>
      <c r="I56" s="115"/>
      <c r="J56" s="35">
        <f>J58+J63</f>
        <v>5242.4111350000003</v>
      </c>
      <c r="K56" s="35">
        <f t="shared" ref="K56:S56" si="36">K58+K63</f>
        <v>4122.1867900620009</v>
      </c>
      <c r="L56" s="35">
        <f t="shared" si="36"/>
        <v>5435.9766140000011</v>
      </c>
      <c r="M56" s="35">
        <f t="shared" si="36"/>
        <v>7213.0426601428535</v>
      </c>
      <c r="N56" s="35">
        <f t="shared" si="36"/>
        <v>1777.0660461428517</v>
      </c>
      <c r="O56" s="35">
        <f t="shared" si="36"/>
        <v>8479.9042848590834</v>
      </c>
      <c r="P56" s="35">
        <f t="shared" si="36"/>
        <v>10200.321424886135</v>
      </c>
      <c r="Q56" s="35">
        <f t="shared" si="36"/>
        <v>11951.085371349378</v>
      </c>
      <c r="R56" s="35">
        <f t="shared" si="36"/>
        <v>14015.460592721154</v>
      </c>
      <c r="S56" s="35">
        <f t="shared" si="36"/>
        <v>16538.548720360945</v>
      </c>
    </row>
    <row r="57" spans="1:25" x14ac:dyDescent="0.4">
      <c r="J57" s="125"/>
      <c r="K57" s="125"/>
      <c r="L57" s="125"/>
      <c r="N57" s="125"/>
      <c r="O57" s="125"/>
      <c r="P57" s="125"/>
      <c r="Q57" s="125"/>
      <c r="R57" s="125"/>
      <c r="S57" s="125"/>
    </row>
    <row r="58" spans="1:25" s="94" customFormat="1" x14ac:dyDescent="0.4">
      <c r="A58" s="65"/>
      <c r="B58" s="65"/>
      <c r="C58" s="65"/>
      <c r="D58" s="224" t="s">
        <v>26</v>
      </c>
      <c r="E58" s="224"/>
      <c r="F58" s="308"/>
      <c r="G58" s="224"/>
      <c r="H58" s="224"/>
      <c r="I58" s="224"/>
      <c r="J58" s="221">
        <v>3915.6414640000003</v>
      </c>
      <c r="K58" s="221">
        <v>3858.3325580620008</v>
      </c>
      <c r="L58" s="221">
        <v>5092.1997999999994</v>
      </c>
      <c r="M58" s="221">
        <v>6847.1930461428601</v>
      </c>
      <c r="N58" s="221">
        <f>M58-L58</f>
        <v>1754.9932461428607</v>
      </c>
      <c r="O58" s="221">
        <f>O59*O60</f>
        <v>7885.6727382113631</v>
      </c>
      <c r="P58" s="221">
        <f t="shared" ref="P58:S58" si="37">P59*P60</f>
        <v>9527.7504834645679</v>
      </c>
      <c r="Q58" s="221">
        <f t="shared" si="37"/>
        <v>11210.25073940637</v>
      </c>
      <c r="R58" s="221">
        <f t="shared" si="37"/>
        <v>13201.695234270021</v>
      </c>
      <c r="S58" s="221">
        <f t="shared" si="37"/>
        <v>15641.333544264631</v>
      </c>
      <c r="T58" s="110"/>
    </row>
    <row r="59" spans="1:25" s="94" customFormat="1" x14ac:dyDescent="0.4">
      <c r="A59" s="65"/>
      <c r="B59" s="65"/>
      <c r="C59" s="65"/>
      <c r="D59" s="307" t="s">
        <v>124</v>
      </c>
      <c r="E59" s="224"/>
      <c r="F59" s="308"/>
      <c r="G59" s="224"/>
      <c r="H59" s="224"/>
      <c r="I59" s="224"/>
      <c r="J59" s="221">
        <f>GMV!J13</f>
        <v>7554411.597546001</v>
      </c>
      <c r="K59" s="221">
        <f>GMV!K13</f>
        <v>7751939.9097290002</v>
      </c>
      <c r="L59" s="221">
        <f>GMV!L13</f>
        <v>4844890.4732219996</v>
      </c>
      <c r="M59" s="221">
        <f>GMV!M13</f>
        <v>6459853.9642960019</v>
      </c>
      <c r="N59" s="221">
        <f>GMV!N13</f>
        <v>1614963.4910740021</v>
      </c>
      <c r="O59" s="221">
        <f>GMV!O13</f>
        <v>7133541.1335792728</v>
      </c>
      <c r="P59" s="221">
        <f>GMV!P13</f>
        <v>8073978.0695708925</v>
      </c>
      <c r="Q59" s="221">
        <f>GMV!Q13</f>
        <v>8893459.7127313092</v>
      </c>
      <c r="R59" s="221">
        <f>GMV!R13</f>
        <v>9768967.4847142641</v>
      </c>
      <c r="S59" s="221">
        <f>GMV!S13</f>
        <v>10770753.253443394</v>
      </c>
      <c r="T59" s="110"/>
    </row>
    <row r="60" spans="1:25" x14ac:dyDescent="0.4">
      <c r="D60" s="291" t="s">
        <v>154</v>
      </c>
      <c r="F60" s="144"/>
      <c r="J60" s="12">
        <f>J58/J59</f>
        <v>5.1832514199675987E-4</v>
      </c>
      <c r="K60" s="12">
        <f>K58/K59</f>
        <v>4.9772477637754088E-4</v>
      </c>
      <c r="L60" s="12">
        <f>L58/L59</f>
        <v>1.0510453906326456E-3</v>
      </c>
      <c r="M60" s="12">
        <f>M58/M59</f>
        <v>1.0599609656793644E-3</v>
      </c>
      <c r="N60" s="12">
        <f>N58/N59</f>
        <v>1.0867076908195209E-3</v>
      </c>
      <c r="O60" s="12">
        <f>O61</f>
        <v>1.1054359385539432E-3</v>
      </c>
      <c r="P60" s="12">
        <f t="shared" ref="P60:S60" si="38">P61</f>
        <v>1.1800565224932471E-3</v>
      </c>
      <c r="Q60" s="12">
        <f t="shared" si="38"/>
        <v>1.2605050342060348E-3</v>
      </c>
      <c r="R60" s="12">
        <f t="shared" si="38"/>
        <v>1.3513910507867927E-3</v>
      </c>
      <c r="S60" s="12">
        <f t="shared" si="38"/>
        <v>1.4522042401504389E-3</v>
      </c>
    </row>
    <row r="61" spans="1:25" x14ac:dyDescent="0.4">
      <c r="D61" s="37"/>
      <c r="F61" s="144"/>
      <c r="J61" s="12"/>
      <c r="K61" s="12"/>
      <c r="L61" s="12"/>
      <c r="M61" s="98"/>
      <c r="N61" s="98"/>
      <c r="O61" s="98">
        <v>1.1054359385539432E-3</v>
      </c>
      <c r="P61" s="98">
        <v>1.1800565224932471E-3</v>
      </c>
      <c r="Q61" s="98">
        <v>1.2605050342060348E-3</v>
      </c>
      <c r="R61" s="98">
        <v>1.3513910507867927E-3</v>
      </c>
      <c r="S61" s="98">
        <v>1.4522042401504389E-3</v>
      </c>
    </row>
    <row r="62" spans="1:25" x14ac:dyDescent="0.4">
      <c r="A62" s="94"/>
      <c r="B62" s="94"/>
      <c r="C62" s="94"/>
      <c r="D62" s="95"/>
      <c r="E62" s="94"/>
      <c r="F62" s="310"/>
      <c r="G62" s="94"/>
      <c r="H62" s="94"/>
      <c r="I62" s="94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118"/>
    </row>
    <row r="63" spans="1:25" x14ac:dyDescent="0.4">
      <c r="D63" s="224" t="s">
        <v>27</v>
      </c>
      <c r="E63" s="224"/>
      <c r="F63" s="309"/>
      <c r="G63" s="224"/>
      <c r="H63" s="224"/>
      <c r="I63" s="224"/>
      <c r="J63" s="221">
        <v>1326.769671</v>
      </c>
      <c r="K63" s="221">
        <v>263.85423200000002</v>
      </c>
      <c r="L63" s="221">
        <v>343.77681400000193</v>
      </c>
      <c r="M63" s="221">
        <v>365.84961399999298</v>
      </c>
      <c r="N63" s="221">
        <f>M63-L63</f>
        <v>22.072799999991048</v>
      </c>
      <c r="O63" s="221">
        <f>O64*O65</f>
        <v>594.2315466477196</v>
      </c>
      <c r="P63" s="221">
        <f t="shared" ref="P63:S63" si="39">P64*P65</f>
        <v>672.57094142156654</v>
      </c>
      <c r="Q63" s="221">
        <f t="shared" si="39"/>
        <v>740.83463194300816</v>
      </c>
      <c r="R63" s="221">
        <f t="shared" si="39"/>
        <v>813.76535845113312</v>
      </c>
      <c r="S63" s="221">
        <f t="shared" si="39"/>
        <v>897.21517609631383</v>
      </c>
    </row>
    <row r="64" spans="1:25" s="94" customFormat="1" x14ac:dyDescent="0.4">
      <c r="A64" s="65"/>
      <c r="B64" s="65"/>
      <c r="C64" s="65"/>
      <c r="D64" s="307" t="s">
        <v>124</v>
      </c>
      <c r="E64" s="224"/>
      <c r="F64" s="308"/>
      <c r="G64" s="224"/>
      <c r="H64" s="224"/>
      <c r="I64" s="224"/>
      <c r="J64" s="221">
        <f>GMV!J13</f>
        <v>7554411.597546001</v>
      </c>
      <c r="K64" s="221">
        <f>GMV!K13</f>
        <v>7751939.9097290002</v>
      </c>
      <c r="L64" s="221">
        <f>GMV!L13</f>
        <v>4844890.4732219996</v>
      </c>
      <c r="M64" s="221">
        <f>GMV!M13</f>
        <v>6459853.9642960019</v>
      </c>
      <c r="N64" s="221">
        <f>GMV!N13</f>
        <v>1614963.4910740021</v>
      </c>
      <c r="O64" s="221">
        <f>GMV!O13</f>
        <v>7133541.1335792728</v>
      </c>
      <c r="P64" s="221">
        <f>GMV!P13</f>
        <v>8073978.0695708925</v>
      </c>
      <c r="Q64" s="221">
        <f>GMV!Q13</f>
        <v>8893459.7127313092</v>
      </c>
      <c r="R64" s="221">
        <f>GMV!R13</f>
        <v>9768967.4847142641</v>
      </c>
      <c r="S64" s="221">
        <f>GMV!S13</f>
        <v>10770753.253443394</v>
      </c>
      <c r="T64" s="110"/>
    </row>
    <row r="65" spans="2:26" x14ac:dyDescent="0.4">
      <c r="D65" s="291" t="s">
        <v>154</v>
      </c>
      <c r="J65" s="12">
        <f>J63/J64</f>
        <v>1.7562845945950207E-4</v>
      </c>
      <c r="K65" s="12">
        <f>K63/K64</f>
        <v>3.4037187474692915E-5</v>
      </c>
      <c r="L65" s="12">
        <f>L63/L64</f>
        <v>7.0956570824475188E-5</v>
      </c>
      <c r="M65" s="12">
        <f>M63/M64</f>
        <v>5.6634347466996256E-5</v>
      </c>
      <c r="N65" s="12">
        <f>N63/N64</f>
        <v>1.3667677394559511E-5</v>
      </c>
      <c r="O65" s="12">
        <f>O66</f>
        <v>8.3301061214959636E-5</v>
      </c>
      <c r="P65" s="12">
        <f t="shared" ref="P65:S65" si="40">P66</f>
        <v>8.3301061214959636E-5</v>
      </c>
      <c r="Q65" s="12">
        <f t="shared" si="40"/>
        <v>8.3301061214959636E-5</v>
      </c>
      <c r="R65" s="12">
        <f t="shared" si="40"/>
        <v>8.3301061214959636E-5</v>
      </c>
      <c r="S65" s="12">
        <f t="shared" si="40"/>
        <v>8.3301061214959636E-5</v>
      </c>
    </row>
    <row r="66" spans="2:26" x14ac:dyDescent="0.4">
      <c r="J66" s="13"/>
      <c r="K66" s="13"/>
      <c r="M66" s="98"/>
      <c r="N66" s="194"/>
      <c r="O66" s="373">
        <v>8.3301061214959636E-5</v>
      </c>
      <c r="P66" s="373">
        <v>8.3301061214959636E-5</v>
      </c>
      <c r="Q66" s="373">
        <v>8.3301061214959636E-5</v>
      </c>
      <c r="R66" s="373">
        <v>8.3301061214959636E-5</v>
      </c>
      <c r="S66" s="373">
        <v>8.3301061214959636E-5</v>
      </c>
    </row>
    <row r="67" spans="2:26" x14ac:dyDescent="0.4">
      <c r="B67" s="33" t="s">
        <v>110</v>
      </c>
      <c r="C67" s="115"/>
      <c r="D67" s="115"/>
      <c r="E67" s="115"/>
      <c r="F67" s="115"/>
      <c r="G67" s="115"/>
      <c r="H67" s="115"/>
      <c r="I67" s="115"/>
      <c r="J67" s="35">
        <f>J69+J75+J78+J80</f>
        <v>8508.5005669999991</v>
      </c>
      <c r="K67" s="35">
        <f t="shared" ref="K67:S67" si="41">K69+K75+K78+K80</f>
        <v>18550.8676420595</v>
      </c>
      <c r="L67" s="35">
        <f t="shared" si="41"/>
        <v>74351.761809999996</v>
      </c>
      <c r="M67" s="35">
        <f t="shared" si="41"/>
        <v>120513.27704391329</v>
      </c>
      <c r="N67" s="35">
        <f t="shared" si="41"/>
        <v>46161.515233913298</v>
      </c>
      <c r="O67" s="35">
        <f t="shared" si="41"/>
        <v>348101.46317937778</v>
      </c>
      <c r="P67" s="35">
        <f t="shared" si="41"/>
        <v>663291.83836178458</v>
      </c>
      <c r="Q67" s="35">
        <f t="shared" si="41"/>
        <v>1065824.681349176</v>
      </c>
      <c r="R67" s="35">
        <f t="shared" si="41"/>
        <v>1500662.3351667777</v>
      </c>
      <c r="S67" s="35">
        <f t="shared" si="41"/>
        <v>1950861.0357168112</v>
      </c>
      <c r="T67" s="306"/>
    </row>
    <row r="68" spans="2:26" x14ac:dyDescent="0.4"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19"/>
    </row>
    <row r="69" spans="2:26" x14ac:dyDescent="0.4">
      <c r="C69" s="230" t="s">
        <v>192</v>
      </c>
      <c r="D69" s="217"/>
      <c r="E69" s="217"/>
      <c r="F69" s="217"/>
      <c r="G69" s="217"/>
      <c r="H69" s="217"/>
      <c r="I69" s="217"/>
      <c r="J69" s="232">
        <v>6032.6641229999996</v>
      </c>
      <c r="K69" s="232">
        <v>13448.015678059501</v>
      </c>
      <c r="L69" s="232">
        <v>66346.134437999994</v>
      </c>
      <c r="M69" s="232">
        <v>107142.002957658</v>
      </c>
      <c r="N69" s="232">
        <f>M69-L69</f>
        <v>40795.868519658005</v>
      </c>
      <c r="O69" s="232">
        <f>O71*O72</f>
        <v>311211.56076693634</v>
      </c>
      <c r="P69" s="232">
        <f t="shared" ref="P69:S69" si="42">P71*P72</f>
        <v>593201.0237781459</v>
      </c>
      <c r="Q69" s="232">
        <f t="shared" si="42"/>
        <v>953679.37801535393</v>
      </c>
      <c r="R69" s="232">
        <f t="shared" si="42"/>
        <v>1343658.910499427</v>
      </c>
      <c r="S69" s="232">
        <f t="shared" si="42"/>
        <v>1746756.5836492551</v>
      </c>
      <c r="T69" s="123"/>
    </row>
    <row r="70" spans="2:26" x14ac:dyDescent="0.4">
      <c r="C70" s="13" t="s">
        <v>18</v>
      </c>
      <c r="J70" s="311"/>
      <c r="K70" s="311">
        <f>K69/J69-1</f>
        <v>1.2292001351091133</v>
      </c>
      <c r="L70" s="311"/>
      <c r="M70" s="311">
        <f>M69/K69-1</f>
        <v>6.9671235907659348</v>
      </c>
      <c r="N70" s="311"/>
      <c r="O70" s="311">
        <f>O69/M69-1</f>
        <v>1.9046643909571639</v>
      </c>
      <c r="P70" s="311">
        <f>P69/O69-1</f>
        <v>0.906102145808102</v>
      </c>
      <c r="Q70" s="311">
        <f t="shared" ref="Q70:S70" si="43">Q69/P69-1</f>
        <v>0.60768329754606931</v>
      </c>
      <c r="R70" s="311">
        <f t="shared" si="43"/>
        <v>0.40892100791320085</v>
      </c>
      <c r="S70" s="311">
        <f t="shared" si="43"/>
        <v>0.30000000000000004</v>
      </c>
      <c r="T70" s="123"/>
    </row>
    <row r="71" spans="2:26" x14ac:dyDescent="0.4">
      <c r="C71" s="277" t="s">
        <v>193</v>
      </c>
      <c r="D71" s="224"/>
      <c r="E71" s="224"/>
      <c r="F71" s="224"/>
      <c r="G71" s="224"/>
      <c r="H71" s="224"/>
      <c r="I71" s="224"/>
      <c r="J71" s="374">
        <f>GMV!J96</f>
        <v>8502.7416099999991</v>
      </c>
      <c r="K71" s="374">
        <f>GMV!K96</f>
        <v>20439.37185</v>
      </c>
      <c r="L71" s="374">
        <f>GMV!L96</f>
        <v>106814.64697</v>
      </c>
      <c r="M71" s="374">
        <f>GMV!M96</f>
        <v>172328.34128555999</v>
      </c>
      <c r="N71" s="374">
        <f>GMV!N96</f>
        <v>65513.694315559987</v>
      </c>
      <c r="O71" s="374">
        <f>GMV!O96</f>
        <v>499752.18972812395</v>
      </c>
      <c r="P71" s="374">
        <f>GMV!P96</f>
        <v>949529.16048343549</v>
      </c>
      <c r="Q71" s="374">
        <f>GMV!Q96</f>
        <v>1519246.6567734969</v>
      </c>
      <c r="R71" s="374">
        <f>GMV!R96</f>
        <v>2126945.3194828955</v>
      </c>
      <c r="S71" s="374">
        <f>GMV!S96</f>
        <v>2765028.9153277641</v>
      </c>
      <c r="T71" s="123"/>
    </row>
    <row r="72" spans="2:26" x14ac:dyDescent="0.4">
      <c r="C72" s="291" t="s">
        <v>194</v>
      </c>
      <c r="J72" s="314">
        <f>J69/J71</f>
        <v>0.7094963483195863</v>
      </c>
      <c r="K72" s="314">
        <f>K69/K71</f>
        <v>0.65794662266294157</v>
      </c>
      <c r="L72" s="314">
        <f>L69/L71</f>
        <v>0.62113330259504573</v>
      </c>
      <c r="M72" s="314">
        <f>M69/M71</f>
        <v>0.62173176018746845</v>
      </c>
      <c r="N72" s="311"/>
      <c r="O72" s="311">
        <f>O73</f>
        <v>0.62273176018746845</v>
      </c>
      <c r="P72" s="311">
        <f t="shared" ref="P72:S72" si="44">P73</f>
        <v>0.62473176018746845</v>
      </c>
      <c r="Q72" s="311">
        <f t="shared" si="44"/>
        <v>0.62773176018746846</v>
      </c>
      <c r="R72" s="311">
        <f t="shared" si="44"/>
        <v>0.63173176018746846</v>
      </c>
      <c r="S72" s="311">
        <f t="shared" si="44"/>
        <v>0.63173176018746846</v>
      </c>
      <c r="T72" s="123"/>
    </row>
    <row r="73" spans="2:26" s="312" customFormat="1" x14ac:dyDescent="0.4">
      <c r="I73" s="234"/>
      <c r="J73" s="320"/>
      <c r="K73" s="318"/>
      <c r="L73" s="262"/>
      <c r="M73" s="98"/>
      <c r="N73" s="98"/>
      <c r="O73" s="98">
        <f>M72+0.1%</f>
        <v>0.62273176018746845</v>
      </c>
      <c r="P73" s="98">
        <f>O73+0.2%</f>
        <v>0.62473176018746845</v>
      </c>
      <c r="Q73" s="98">
        <f>P73+0.3%</f>
        <v>0.62773176018746846</v>
      </c>
      <c r="R73" s="98">
        <f>Q73+0.4%</f>
        <v>0.63173176018746846</v>
      </c>
      <c r="S73" s="98">
        <f>R73</f>
        <v>0.63173176018746846</v>
      </c>
      <c r="T73" s="321"/>
      <c r="U73" s="320"/>
      <c r="V73" s="320"/>
      <c r="W73" s="320"/>
      <c r="X73" s="320"/>
      <c r="Y73" s="320"/>
      <c r="Z73" s="320"/>
    </row>
    <row r="74" spans="2:26" x14ac:dyDescent="0.4">
      <c r="C74" s="154"/>
      <c r="J74" s="127"/>
      <c r="K74" s="127"/>
      <c r="L74" s="127"/>
      <c r="M74" s="123"/>
      <c r="N74" s="19"/>
      <c r="P74" s="123"/>
      <c r="Q74" s="117"/>
      <c r="R74" s="123"/>
      <c r="S74" s="123"/>
      <c r="T74" s="123"/>
    </row>
    <row r="75" spans="2:26" x14ac:dyDescent="0.4">
      <c r="C75" s="230" t="s">
        <v>195</v>
      </c>
      <c r="D75" s="217"/>
      <c r="E75" s="217"/>
      <c r="F75" s="217"/>
      <c r="G75" s="217"/>
      <c r="H75" s="217"/>
      <c r="I75" s="217"/>
      <c r="J75" s="231">
        <v>712.16913599999998</v>
      </c>
      <c r="K75" s="231">
        <v>1010.9984719999998</v>
      </c>
      <c r="L75" s="231">
        <v>108.38636400000001</v>
      </c>
      <c r="M75" s="231">
        <v>109.519802</v>
      </c>
      <c r="N75" s="231">
        <f>M75-L75</f>
        <v>1.133437999999984</v>
      </c>
      <c r="O75" s="231">
        <v>0</v>
      </c>
      <c r="P75" s="231">
        <v>0</v>
      </c>
      <c r="Q75" s="231">
        <v>0</v>
      </c>
      <c r="R75" s="231">
        <v>0</v>
      </c>
      <c r="S75" s="231">
        <v>0</v>
      </c>
      <c r="T75" s="123"/>
    </row>
    <row r="76" spans="2:26" x14ac:dyDescent="0.4">
      <c r="C76" s="13" t="s">
        <v>18</v>
      </c>
      <c r="J76" s="311"/>
      <c r="K76" s="311">
        <f>K75/J75-1</f>
        <v>0.41960444632354843</v>
      </c>
      <c r="L76" s="311"/>
      <c r="M76" s="311">
        <f>M75/K75-1</f>
        <v>-0.89167164438602631</v>
      </c>
      <c r="N76" s="311"/>
      <c r="O76" s="311">
        <f>O75/M75-1</f>
        <v>-1</v>
      </c>
      <c r="P76" s="311" t="e">
        <f>P75/O75-1</f>
        <v>#DIV/0!</v>
      </c>
      <c r="Q76" s="311" t="e">
        <f t="shared" ref="Q76" si="45">Q75/P75-1</f>
        <v>#DIV/0!</v>
      </c>
      <c r="R76" s="311" t="e">
        <f t="shared" ref="R76" si="46">R75/Q75-1</f>
        <v>#DIV/0!</v>
      </c>
      <c r="S76" s="311" t="e">
        <f t="shared" ref="S76" si="47">S75/R75-1</f>
        <v>#DIV/0!</v>
      </c>
      <c r="T76" s="123"/>
    </row>
    <row r="77" spans="2:26" x14ac:dyDescent="0.4">
      <c r="C77" s="13"/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123"/>
    </row>
    <row r="78" spans="2:26" x14ac:dyDescent="0.4">
      <c r="C78" s="230" t="s">
        <v>196</v>
      </c>
      <c r="D78" s="217"/>
      <c r="E78" s="217"/>
      <c r="F78" s="217"/>
      <c r="G78" s="217"/>
      <c r="H78" s="217"/>
      <c r="I78" s="217"/>
      <c r="J78" s="231">
        <v>1176.779094</v>
      </c>
      <c r="K78" s="231">
        <v>2496.4037039999998</v>
      </c>
      <c r="L78" s="231">
        <v>255.70984699999997</v>
      </c>
      <c r="M78" s="231">
        <v>382.25209599999999</v>
      </c>
      <c r="N78" s="231">
        <f>M78-L78</f>
        <v>126.54224900000003</v>
      </c>
      <c r="O78" s="231">
        <v>0</v>
      </c>
      <c r="P78" s="231">
        <v>0</v>
      </c>
      <c r="Q78" s="231">
        <v>0</v>
      </c>
      <c r="R78" s="231">
        <v>0</v>
      </c>
      <c r="S78" s="231">
        <v>0</v>
      </c>
      <c r="T78" s="123"/>
    </row>
    <row r="79" spans="2:26" x14ac:dyDescent="0.4">
      <c r="C79" s="13" t="s">
        <v>18</v>
      </c>
      <c r="J79" s="311"/>
      <c r="K79" s="311">
        <f>K78/J78-1</f>
        <v>1.1213868573365393</v>
      </c>
      <c r="L79" s="311"/>
      <c r="M79" s="311">
        <f>M78/K78-1</f>
        <v>-0.84687889407169381</v>
      </c>
      <c r="N79" s="311"/>
      <c r="O79" s="311">
        <f>O78/M78-1</f>
        <v>-1</v>
      </c>
      <c r="P79" s="311" t="e">
        <f>P78/O78-1</f>
        <v>#DIV/0!</v>
      </c>
      <c r="Q79" s="311" t="e">
        <f t="shared" ref="Q79" si="48">Q78/P78-1</f>
        <v>#DIV/0!</v>
      </c>
      <c r="R79" s="311" t="e">
        <f t="shared" ref="R79" si="49">R78/Q78-1</f>
        <v>#DIV/0!</v>
      </c>
      <c r="S79" s="311" t="e">
        <f t="shared" ref="S79" si="50">S78/R78-1</f>
        <v>#DIV/0!</v>
      </c>
      <c r="T79" s="123"/>
    </row>
    <row r="80" spans="2:26" x14ac:dyDescent="0.4">
      <c r="C80" s="230" t="s">
        <v>197</v>
      </c>
      <c r="D80" s="217"/>
      <c r="E80" s="217"/>
      <c r="F80" s="217"/>
      <c r="G80" s="217"/>
      <c r="H80" s="217"/>
      <c r="I80" s="217"/>
      <c r="J80" s="232">
        <v>586.88821399999961</v>
      </c>
      <c r="K80" s="232">
        <v>1595.4497879999999</v>
      </c>
      <c r="L80" s="232">
        <v>7641.5311609999981</v>
      </c>
      <c r="M80" s="232">
        <v>12879.502188255299</v>
      </c>
      <c r="N80" s="232">
        <f>M80-L80</f>
        <v>5237.9710272553011</v>
      </c>
      <c r="O80" s="232">
        <f>O82*O83</f>
        <v>36889.902412441443</v>
      </c>
      <c r="P80" s="232">
        <f t="shared" ref="P80:S80" si="51">P82*P83</f>
        <v>70090.814583638741</v>
      </c>
      <c r="Q80" s="232">
        <f t="shared" si="51"/>
        <v>112145.303333822</v>
      </c>
      <c r="R80" s="232">
        <f t="shared" si="51"/>
        <v>157003.42466735077</v>
      </c>
      <c r="S80" s="232">
        <f t="shared" si="51"/>
        <v>204104.45206755601</v>
      </c>
      <c r="T80" s="123"/>
    </row>
    <row r="81" spans="2:26" x14ac:dyDescent="0.4">
      <c r="C81" s="13" t="s">
        <v>18</v>
      </c>
      <c r="J81" s="311"/>
      <c r="K81" s="311">
        <f>K80/J80-1</f>
        <v>1.7184900802932139</v>
      </c>
      <c r="L81" s="311"/>
      <c r="M81" s="311">
        <f>M80/K80-1</f>
        <v>7.0726465258430942</v>
      </c>
      <c r="N81" s="311"/>
      <c r="O81" s="311">
        <f>O80/M80-1</f>
        <v>1.8642335606791547</v>
      </c>
      <c r="P81" s="311">
        <f>P80/O80-1</f>
        <v>0.89999999999999991</v>
      </c>
      <c r="Q81" s="311">
        <f t="shared" ref="Q81" si="52">Q80/P80-1</f>
        <v>0.60000000000000009</v>
      </c>
      <c r="R81" s="311">
        <f t="shared" ref="R81" si="53">R80/Q80-1</f>
        <v>0.39999999999999969</v>
      </c>
      <c r="S81" s="311">
        <f t="shared" ref="S81" si="54">S80/R80-1</f>
        <v>0.30000000000000004</v>
      </c>
      <c r="T81" s="123"/>
    </row>
    <row r="82" spans="2:26" x14ac:dyDescent="0.4">
      <c r="C82" s="277" t="s">
        <v>198</v>
      </c>
      <c r="D82" s="224"/>
      <c r="E82" s="224"/>
      <c r="F82" s="224"/>
      <c r="G82" s="224"/>
      <c r="H82" s="224"/>
      <c r="I82" s="224"/>
      <c r="J82" s="374">
        <f>GMV!J92</f>
        <v>19335.048170000002</v>
      </c>
      <c r="K82" s="374">
        <f>GMV!K92</f>
        <v>38973.347989999995</v>
      </c>
      <c r="L82" s="374">
        <f>GMV!L92</f>
        <v>109673.77984</v>
      </c>
      <c r="M82" s="374">
        <f>GMV!M92</f>
        <v>175223.34975555999</v>
      </c>
      <c r="N82" s="374">
        <f>GMV!N92</f>
        <v>65549.569915559987</v>
      </c>
      <c r="O82" s="374">
        <f>GMV!O92</f>
        <v>499752.18972812395</v>
      </c>
      <c r="P82" s="374">
        <f>GMV!P92</f>
        <v>949529.16048343549</v>
      </c>
      <c r="Q82" s="374">
        <f>GMV!Q92</f>
        <v>1519246.6567734969</v>
      </c>
      <c r="R82" s="374">
        <f>GMV!R92</f>
        <v>2126945.3194828955</v>
      </c>
      <c r="S82" s="374">
        <f>GMV!S92</f>
        <v>2765028.9153277641</v>
      </c>
      <c r="T82" s="123"/>
    </row>
    <row r="83" spans="2:26" x14ac:dyDescent="0.4">
      <c r="C83" s="291" t="s">
        <v>199</v>
      </c>
      <c r="J83" s="314">
        <f>J80/J82</f>
        <v>3.0353594614292576E-2</v>
      </c>
      <c r="K83" s="314">
        <f>K80/K82</f>
        <v>4.0936944611722079E-2</v>
      </c>
      <c r="L83" s="314">
        <f>L80/L82</f>
        <v>6.9675096200276981E-2</v>
      </c>
      <c r="M83" s="314">
        <f>M80/M82</f>
        <v>7.3503344195978773E-2</v>
      </c>
      <c r="N83" s="311"/>
      <c r="O83" s="311">
        <f>O84</f>
        <v>7.3816389744105676E-2</v>
      </c>
      <c r="P83" s="311">
        <f t="shared" ref="P83:S83" si="55">P84</f>
        <v>7.3816389744105676E-2</v>
      </c>
      <c r="Q83" s="311">
        <f t="shared" si="55"/>
        <v>7.3816389744105676E-2</v>
      </c>
      <c r="R83" s="311">
        <f t="shared" si="55"/>
        <v>7.3816389744105676E-2</v>
      </c>
      <c r="S83" s="311">
        <f t="shared" si="55"/>
        <v>7.3816389744105676E-2</v>
      </c>
      <c r="T83" s="123"/>
    </row>
    <row r="84" spans="2:26" s="312" customFormat="1" x14ac:dyDescent="0.4">
      <c r="I84" s="234"/>
      <c r="J84" s="320"/>
      <c r="K84" s="318"/>
      <c r="L84" s="262"/>
      <c r="M84" s="98"/>
      <c r="N84" s="98"/>
      <c r="O84" s="98">
        <v>7.3816389744105676E-2</v>
      </c>
      <c r="P84" s="98">
        <v>7.3816389744105676E-2</v>
      </c>
      <c r="Q84" s="98">
        <v>7.3816389744105676E-2</v>
      </c>
      <c r="R84" s="98">
        <v>7.3816389744105676E-2</v>
      </c>
      <c r="S84" s="98">
        <v>7.3816389744105676E-2</v>
      </c>
      <c r="T84" s="321"/>
      <c r="U84" s="320"/>
      <c r="V84" s="320"/>
      <c r="W84" s="320"/>
      <c r="X84" s="320"/>
      <c r="Y84" s="320"/>
      <c r="Z84" s="320"/>
    </row>
    <row r="85" spans="2:26" x14ac:dyDescent="0.4">
      <c r="B85" s="33" t="s">
        <v>200</v>
      </c>
      <c r="C85" s="115"/>
      <c r="D85" s="115"/>
      <c r="E85" s="115"/>
      <c r="F85" s="115"/>
      <c r="G85" s="115"/>
      <c r="H85" s="115"/>
      <c r="I85" s="115"/>
      <c r="J85" s="35">
        <f>J87</f>
        <v>0</v>
      </c>
      <c r="K85" s="35">
        <f t="shared" ref="K85:S85" si="56">K87</f>
        <v>0</v>
      </c>
      <c r="L85" s="35">
        <f t="shared" si="56"/>
        <v>41304.060998000001</v>
      </c>
      <c r="M85" s="35">
        <f t="shared" si="56"/>
        <v>157751.516748091</v>
      </c>
      <c r="N85" s="35">
        <f t="shared" si="56"/>
        <v>116447.455750091</v>
      </c>
      <c r="O85" s="35">
        <f t="shared" si="56"/>
        <v>566106.45936738129</v>
      </c>
      <c r="P85" s="35">
        <f t="shared" si="56"/>
        <v>851230.3142976918</v>
      </c>
      <c r="Q85" s="35">
        <f t="shared" si="56"/>
        <v>1194621.3153620365</v>
      </c>
      <c r="R85" s="35">
        <f t="shared" si="56"/>
        <v>1556776.2479194957</v>
      </c>
      <c r="S85" s="35">
        <f t="shared" si="56"/>
        <v>1872653.7430420127</v>
      </c>
      <c r="T85" s="306"/>
    </row>
    <row r="86" spans="2:26" x14ac:dyDescent="0.4"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19"/>
    </row>
    <row r="87" spans="2:26" x14ac:dyDescent="0.4">
      <c r="C87" s="230" t="s">
        <v>201</v>
      </c>
      <c r="D87" s="217"/>
      <c r="E87" s="217"/>
      <c r="F87" s="217"/>
      <c r="G87" s="217"/>
      <c r="H87" s="217"/>
      <c r="I87" s="217"/>
      <c r="J87" s="232"/>
      <c r="K87" s="232"/>
      <c r="L87" s="232">
        <v>41304.060998000001</v>
      </c>
      <c r="M87" s="232">
        <v>157751.516748091</v>
      </c>
      <c r="N87" s="232">
        <f>M87-L87</f>
        <v>116447.455750091</v>
      </c>
      <c r="O87" s="232">
        <f>O89*O90</f>
        <v>566106.45936738129</v>
      </c>
      <c r="P87" s="232">
        <f t="shared" ref="P87:S87" si="57">P89*P90</f>
        <v>851230.3142976918</v>
      </c>
      <c r="Q87" s="232">
        <f t="shared" si="57"/>
        <v>1194621.3153620365</v>
      </c>
      <c r="R87" s="232">
        <f t="shared" si="57"/>
        <v>1556776.2479194957</v>
      </c>
      <c r="S87" s="232">
        <f t="shared" si="57"/>
        <v>1872653.7430420127</v>
      </c>
      <c r="T87" s="123"/>
    </row>
    <row r="88" spans="2:26" x14ac:dyDescent="0.4">
      <c r="C88" s="13" t="s">
        <v>18</v>
      </c>
      <c r="J88" s="311"/>
      <c r="K88" s="311" t="e">
        <f>K87/J87-1</f>
        <v>#DIV/0!</v>
      </c>
      <c r="L88" s="311"/>
      <c r="M88" s="311" t="e">
        <f>M87/K87-1</f>
        <v>#DIV/0!</v>
      </c>
      <c r="N88" s="311"/>
      <c r="O88" s="311">
        <f>O87/M87-1</f>
        <v>2.5885959833361278</v>
      </c>
      <c r="P88" s="311">
        <f>P87/O87-1</f>
        <v>0.50365766052013217</v>
      </c>
      <c r="Q88" s="311">
        <f t="shared" ref="Q88" si="58">Q87/P87-1</f>
        <v>0.40340551234674904</v>
      </c>
      <c r="R88" s="311">
        <f t="shared" ref="R88" si="59">R87/Q87-1</f>
        <v>0.30315458790194638</v>
      </c>
      <c r="S88" s="311">
        <f t="shared" ref="S88" si="60">S87/R87-1</f>
        <v>0.20290487829876747</v>
      </c>
      <c r="T88" s="123"/>
    </row>
    <row r="89" spans="2:26" x14ac:dyDescent="0.4">
      <c r="C89" s="277" t="s">
        <v>185</v>
      </c>
      <c r="D89" s="224"/>
      <c r="E89" s="224"/>
      <c r="F89" s="224"/>
      <c r="G89" s="224"/>
      <c r="H89" s="224"/>
      <c r="I89" s="224"/>
      <c r="J89" s="374">
        <f>GMV!J19</f>
        <v>0</v>
      </c>
      <c r="K89" s="374">
        <f>GMV!K19</f>
        <v>0</v>
      </c>
      <c r="L89" s="374">
        <f>GMV!L19</f>
        <v>50694.141649999998</v>
      </c>
      <c r="M89" s="374">
        <f>GMV!M19</f>
        <v>192582.127175</v>
      </c>
      <c r="N89" s="374">
        <f>GMV!N19</f>
        <v>141887.985525</v>
      </c>
      <c r="O89" s="374">
        <f>GMV!O19</f>
        <v>690208.41553997272</v>
      </c>
      <c r="P89" s="374">
        <f>GMV!P19</f>
        <v>1035312.6233099591</v>
      </c>
      <c r="Q89" s="374">
        <f>GMV!Q19</f>
        <v>1449437.6726339427</v>
      </c>
      <c r="R89" s="374">
        <f>GMV!R19</f>
        <v>1884268.9744241256</v>
      </c>
      <c r="S89" s="374">
        <f>GMV!S19</f>
        <v>2261122.7693089508</v>
      </c>
      <c r="T89" s="123"/>
    </row>
    <row r="90" spans="2:26" x14ac:dyDescent="0.4">
      <c r="C90" s="291" t="s">
        <v>194</v>
      </c>
      <c r="J90" s="314" t="e">
        <f>J87/J89</f>
        <v>#DIV/0!</v>
      </c>
      <c r="K90" s="314" t="e">
        <f>K87/K89</f>
        <v>#DIV/0!</v>
      </c>
      <c r="L90" s="314">
        <f>L87/L89</f>
        <v>0.81476990542949657</v>
      </c>
      <c r="M90" s="314">
        <f>M87/M89</f>
        <v>0.81913892562180335</v>
      </c>
      <c r="N90" s="311"/>
      <c r="O90" s="311">
        <f>O91</f>
        <v>0.82019640245113146</v>
      </c>
      <c r="P90" s="311">
        <f t="shared" ref="P90" si="61">P91</f>
        <v>0.82219640245113146</v>
      </c>
      <c r="Q90" s="311">
        <f t="shared" ref="Q90" si="62">Q91</f>
        <v>0.82419640245113146</v>
      </c>
      <c r="R90" s="311">
        <f t="shared" ref="R90" si="63">R91</f>
        <v>0.82619640245113146</v>
      </c>
      <c r="S90" s="311">
        <f t="shared" ref="S90" si="64">S91</f>
        <v>0.82819640245113146</v>
      </c>
      <c r="T90" s="123"/>
    </row>
    <row r="91" spans="2:26" s="312" customFormat="1" x14ac:dyDescent="0.4">
      <c r="I91" s="234"/>
      <c r="J91" s="320"/>
      <c r="K91" s="318"/>
      <c r="L91" s="262"/>
      <c r="M91" s="98"/>
      <c r="N91" s="98"/>
      <c r="O91" s="98">
        <v>0.82019640245113146</v>
      </c>
      <c r="P91" s="98">
        <v>0.82219640245113146</v>
      </c>
      <c r="Q91" s="98">
        <v>0.82419640245113146</v>
      </c>
      <c r="R91" s="98">
        <v>0.82619640245113146</v>
      </c>
      <c r="S91" s="98">
        <v>0.82819640245113146</v>
      </c>
      <c r="T91" s="321"/>
      <c r="U91" s="320"/>
      <c r="V91" s="320"/>
      <c r="W91" s="320"/>
      <c r="X91" s="320"/>
      <c r="Y91" s="320"/>
      <c r="Z91" s="320"/>
    </row>
    <row r="92" spans="2:26" x14ac:dyDescent="0.4">
      <c r="C92" s="154"/>
      <c r="J92" s="127"/>
      <c r="K92" s="127"/>
      <c r="L92" s="127"/>
      <c r="M92" s="123"/>
      <c r="N92" s="19"/>
      <c r="P92" s="123"/>
      <c r="Q92" s="117"/>
      <c r="R92" s="123"/>
      <c r="S92" s="123"/>
      <c r="T92" s="123"/>
    </row>
    <row r="93" spans="2:26" x14ac:dyDescent="0.4">
      <c r="B93" s="33" t="s">
        <v>102</v>
      </c>
      <c r="C93" s="115"/>
      <c r="D93" s="115"/>
      <c r="E93" s="115"/>
      <c r="F93" s="115"/>
      <c r="G93" s="115"/>
      <c r="H93" s="115"/>
      <c r="I93" s="115"/>
      <c r="J93" s="35">
        <f>J95</f>
        <v>35653.745930000005</v>
      </c>
      <c r="K93" s="35">
        <f t="shared" ref="K93:S93" si="65">K95</f>
        <v>42525.913373999996</v>
      </c>
      <c r="L93" s="35">
        <f t="shared" si="65"/>
        <v>28441.581558999998</v>
      </c>
      <c r="M93" s="35">
        <f t="shared" si="65"/>
        <v>38744.011820286702</v>
      </c>
      <c r="N93" s="35">
        <f t="shared" si="65"/>
        <v>10302.430261286703</v>
      </c>
      <c r="O93" s="35">
        <f t="shared" si="65"/>
        <v>46492.814184344046</v>
      </c>
      <c r="P93" s="35">
        <f t="shared" si="65"/>
        <v>55791.377021212851</v>
      </c>
      <c r="Q93" s="35">
        <f t="shared" si="65"/>
        <v>66949.652425455424</v>
      </c>
      <c r="R93" s="35">
        <f t="shared" si="65"/>
        <v>80339.582910546509</v>
      </c>
      <c r="S93" s="35">
        <f t="shared" si="65"/>
        <v>96407.499492655814</v>
      </c>
      <c r="T93" s="119"/>
    </row>
    <row r="94" spans="2:26" x14ac:dyDescent="0.4">
      <c r="L94" s="47"/>
      <c r="M94" s="47"/>
      <c r="T94" s="123"/>
    </row>
    <row r="95" spans="2:26" x14ac:dyDescent="0.4">
      <c r="C95" s="230" t="s">
        <v>202</v>
      </c>
      <c r="D95" s="217"/>
      <c r="E95" s="217"/>
      <c r="F95" s="217"/>
      <c r="G95" s="217"/>
      <c r="H95" s="217"/>
      <c r="I95" s="217"/>
      <c r="J95" s="232">
        <v>35653.745930000005</v>
      </c>
      <c r="K95" s="232">
        <v>42525.913373999996</v>
      </c>
      <c r="L95" s="232">
        <v>28441.581558999998</v>
      </c>
      <c r="M95" s="232">
        <v>38744.011820286702</v>
      </c>
      <c r="N95" s="232">
        <f>M95-L95</f>
        <v>10302.430261286703</v>
      </c>
      <c r="O95" s="232">
        <f>O97*O98</f>
        <v>46492.814184344046</v>
      </c>
      <c r="P95" s="232">
        <f t="shared" ref="P95:S95" si="66">P97*P98</f>
        <v>55791.377021212851</v>
      </c>
      <c r="Q95" s="232">
        <f t="shared" si="66"/>
        <v>66949.652425455424</v>
      </c>
      <c r="R95" s="232">
        <f t="shared" si="66"/>
        <v>80339.582910546509</v>
      </c>
      <c r="S95" s="232">
        <f t="shared" si="66"/>
        <v>96407.499492655814</v>
      </c>
      <c r="T95" s="123"/>
    </row>
    <row r="96" spans="2:26" x14ac:dyDescent="0.4">
      <c r="C96" s="13" t="s">
        <v>18</v>
      </c>
      <c r="J96" s="311"/>
      <c r="K96" s="311">
        <f>K95/J95-1</f>
        <v>0.19274741726976763</v>
      </c>
      <c r="L96" s="311"/>
      <c r="M96" s="311">
        <f>M95/K95-1</f>
        <v>-8.8931694904536007E-2</v>
      </c>
      <c r="N96" s="311"/>
      <c r="O96" s="311">
        <f>O95/M95-1</f>
        <v>0.20000000000000018</v>
      </c>
      <c r="P96" s="311">
        <f>P95/O95-1</f>
        <v>0.19999999999999996</v>
      </c>
      <c r="Q96" s="311">
        <f t="shared" ref="Q96" si="67">Q95/P95-1</f>
        <v>0.19999999999999996</v>
      </c>
      <c r="R96" s="311">
        <f t="shared" ref="R96" si="68">R95/Q95-1</f>
        <v>0.19999999999999996</v>
      </c>
      <c r="S96" s="311">
        <f t="shared" ref="S96" si="69">S95/R95-1</f>
        <v>0.19999999999999996</v>
      </c>
      <c r="T96" s="123"/>
    </row>
    <row r="97" spans="2:26" x14ac:dyDescent="0.4">
      <c r="C97" s="277" t="s">
        <v>203</v>
      </c>
      <c r="D97" s="224"/>
      <c r="E97" s="224"/>
      <c r="F97" s="224"/>
      <c r="G97" s="224"/>
      <c r="H97" s="224"/>
      <c r="I97" s="224"/>
      <c r="J97" s="374">
        <f>GMV!J20</f>
        <v>528277.61866251298</v>
      </c>
      <c r="K97" s="374">
        <f>GMV!K20</f>
        <v>664158.02397099999</v>
      </c>
      <c r="L97" s="374">
        <f>GMV!L20</f>
        <v>488410.24839600001</v>
      </c>
      <c r="M97" s="374">
        <f>GMV!M20</f>
        <v>661135.243166</v>
      </c>
      <c r="N97" s="374">
        <f>GMV!N20</f>
        <v>172724.99476999999</v>
      </c>
      <c r="O97" s="374">
        <f>GMV!O20</f>
        <v>793362.2917992</v>
      </c>
      <c r="P97" s="374">
        <f>GMV!P20</f>
        <v>952034.75015903998</v>
      </c>
      <c r="Q97" s="374">
        <f>GMV!Q20</f>
        <v>1142441.700190848</v>
      </c>
      <c r="R97" s="374">
        <f>GMV!R20</f>
        <v>1370930.0402290176</v>
      </c>
      <c r="S97" s="374">
        <f>GMV!S20</f>
        <v>1645116.0482748211</v>
      </c>
      <c r="T97" s="123"/>
    </row>
    <row r="98" spans="2:26" x14ac:dyDescent="0.4">
      <c r="C98" s="291" t="s">
        <v>204</v>
      </c>
      <c r="J98" s="314">
        <f>J95/J97</f>
        <v>6.7490547905981205E-2</v>
      </c>
      <c r="K98" s="314">
        <f>K95/K97</f>
        <v>6.4029811941046219E-2</v>
      </c>
      <c r="L98" s="314">
        <f>L95/L97</f>
        <v>5.8232974538117675E-2</v>
      </c>
      <c r="M98" s="314">
        <f>M95/M97</f>
        <v>5.8602248512349735E-2</v>
      </c>
      <c r="N98" s="311"/>
      <c r="O98" s="311">
        <f>O99</f>
        <v>5.8602248512349735E-2</v>
      </c>
      <c r="P98" s="311">
        <f t="shared" ref="P98" si="70">P99</f>
        <v>5.8602248512349735E-2</v>
      </c>
      <c r="Q98" s="311">
        <f t="shared" ref="Q98" si="71">Q99</f>
        <v>5.8602248512349735E-2</v>
      </c>
      <c r="R98" s="311">
        <f t="shared" ref="R98" si="72">R99</f>
        <v>5.8602248512349735E-2</v>
      </c>
      <c r="S98" s="311">
        <f t="shared" ref="S98" si="73">S99</f>
        <v>5.8602248512349735E-2</v>
      </c>
      <c r="T98" s="123"/>
    </row>
    <row r="99" spans="2:26" s="312" customFormat="1" x14ac:dyDescent="0.4">
      <c r="I99" s="234"/>
      <c r="J99" s="320"/>
      <c r="K99" s="318"/>
      <c r="L99" s="262"/>
      <c r="M99" s="375" t="s">
        <v>205</v>
      </c>
      <c r="N99" s="98"/>
      <c r="O99" s="98">
        <f>M98</f>
        <v>5.8602248512349735E-2</v>
      </c>
      <c r="P99" s="98">
        <f>O99</f>
        <v>5.8602248512349735E-2</v>
      </c>
      <c r="Q99" s="98">
        <f t="shared" ref="Q99:S99" si="74">P99</f>
        <v>5.8602248512349735E-2</v>
      </c>
      <c r="R99" s="98">
        <f t="shared" si="74"/>
        <v>5.8602248512349735E-2</v>
      </c>
      <c r="S99" s="98">
        <f t="shared" si="74"/>
        <v>5.8602248512349735E-2</v>
      </c>
      <c r="T99" s="321"/>
      <c r="U99" s="320"/>
      <c r="V99" s="320"/>
      <c r="W99" s="320"/>
      <c r="X99" s="320"/>
      <c r="Y99" s="320"/>
      <c r="Z99" s="320"/>
    </row>
    <row r="100" spans="2:26" x14ac:dyDescent="0.4">
      <c r="E100" s="13"/>
      <c r="H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9"/>
    </row>
    <row r="101" spans="2:26" x14ac:dyDescent="0.4">
      <c r="B101" s="33" t="s">
        <v>103</v>
      </c>
      <c r="C101" s="115"/>
      <c r="D101" s="115"/>
      <c r="E101" s="115"/>
      <c r="F101" s="115"/>
      <c r="G101" s="115"/>
      <c r="H101" s="115"/>
      <c r="I101" s="115"/>
      <c r="J101" s="35">
        <f>J102</f>
        <v>14190.763527000001</v>
      </c>
      <c r="K101" s="35">
        <f t="shared" ref="K101:S101" si="75">K102</f>
        <v>12388.636322</v>
      </c>
      <c r="L101" s="35">
        <f t="shared" si="75"/>
        <v>9546.0321809999987</v>
      </c>
      <c r="M101" s="35">
        <f t="shared" si="75"/>
        <v>12709.684466999999</v>
      </c>
      <c r="N101" s="35">
        <f t="shared" si="75"/>
        <v>3163.6522860000005</v>
      </c>
      <c r="O101" s="35">
        <f t="shared" si="75"/>
        <v>14616.137137049998</v>
      </c>
      <c r="P101" s="35">
        <f t="shared" si="75"/>
        <v>17539.364564459996</v>
      </c>
      <c r="Q101" s="35">
        <f t="shared" si="75"/>
        <v>20871.843831707396</v>
      </c>
      <c r="R101" s="35">
        <f t="shared" si="75"/>
        <v>24628.775721414728</v>
      </c>
      <c r="S101" s="35">
        <f t="shared" si="75"/>
        <v>28815.66759405523</v>
      </c>
      <c r="T101" s="123"/>
    </row>
    <row r="102" spans="2:26" x14ac:dyDescent="0.4">
      <c r="C102" s="176" t="s">
        <v>111</v>
      </c>
      <c r="D102" s="90"/>
      <c r="E102" s="90"/>
      <c r="F102" s="90"/>
      <c r="G102" s="90"/>
      <c r="H102" s="90"/>
      <c r="I102" s="90"/>
      <c r="J102" s="122">
        <f>GMV!J120</f>
        <v>14190.763527000001</v>
      </c>
      <c r="K102" s="122">
        <f>GMV!K120</f>
        <v>12388.636322</v>
      </c>
      <c r="L102" s="122">
        <f>GMV!L120</f>
        <v>9546.0321809999987</v>
      </c>
      <c r="M102" s="122">
        <f>GMV!M120</f>
        <v>12709.684466999999</v>
      </c>
      <c r="N102" s="122">
        <f>GMV!N120</f>
        <v>3163.6522860000005</v>
      </c>
      <c r="O102" s="122">
        <f>GMV!O120</f>
        <v>14616.137137049998</v>
      </c>
      <c r="P102" s="122">
        <f>GMV!P120</f>
        <v>17539.364564459996</v>
      </c>
      <c r="Q102" s="122">
        <f>GMV!Q120</f>
        <v>20871.843831707396</v>
      </c>
      <c r="R102" s="122">
        <f>GMV!R120</f>
        <v>24628.775721414728</v>
      </c>
      <c r="S102" s="122">
        <f>GMV!S120</f>
        <v>28815.66759405523</v>
      </c>
      <c r="T102" s="123"/>
    </row>
    <row r="103" spans="2:26" x14ac:dyDescent="0.4">
      <c r="L103" s="11"/>
      <c r="M103" s="11"/>
      <c r="N103" s="11"/>
      <c r="O103" s="11"/>
      <c r="P103" s="11"/>
      <c r="Q103" s="11"/>
      <c r="R103" s="11"/>
      <c r="S103" s="11"/>
      <c r="T103" s="123"/>
    </row>
    <row r="104" spans="2:26" x14ac:dyDescent="0.4">
      <c r="B104" s="33" t="s">
        <v>104</v>
      </c>
      <c r="C104" s="115"/>
      <c r="D104" s="115"/>
      <c r="E104" s="115"/>
      <c r="F104" s="115"/>
      <c r="G104" s="115"/>
      <c r="H104" s="115"/>
      <c r="I104" s="115"/>
      <c r="J104" s="35">
        <f>J106</f>
        <v>12441.401615000001</v>
      </c>
      <c r="K104" s="35">
        <f t="shared" ref="K104:S104" si="76">K106</f>
        <v>17661</v>
      </c>
      <c r="L104" s="35">
        <f t="shared" si="76"/>
        <v>14494.337663</v>
      </c>
      <c r="M104" s="35">
        <f t="shared" si="76"/>
        <v>22117.904101973701</v>
      </c>
      <c r="N104" s="35">
        <f t="shared" si="76"/>
        <v>7623.5664389737012</v>
      </c>
      <c r="O104" s="35">
        <f t="shared" si="76"/>
        <v>25435.589717269755</v>
      </c>
      <c r="P104" s="35">
        <f t="shared" si="76"/>
        <v>29250.928174860212</v>
      </c>
      <c r="Q104" s="35">
        <f t="shared" si="76"/>
        <v>33638.567401089247</v>
      </c>
      <c r="R104" s="35">
        <f t="shared" si="76"/>
        <v>38684.352511252633</v>
      </c>
      <c r="S104" s="35">
        <f t="shared" si="76"/>
        <v>44487.005387940517</v>
      </c>
      <c r="T104" s="123"/>
    </row>
    <row r="105" spans="2:26" x14ac:dyDescent="0.4">
      <c r="B105" s="146"/>
      <c r="C105" s="66"/>
      <c r="D105" s="66"/>
      <c r="E105" s="66"/>
      <c r="F105" s="66"/>
      <c r="G105" s="66"/>
      <c r="H105" s="66"/>
      <c r="I105" s="66"/>
      <c r="J105" s="25"/>
      <c r="K105" s="147"/>
      <c r="L105" s="147"/>
      <c r="M105" s="114"/>
      <c r="N105" s="147"/>
      <c r="O105" s="147"/>
      <c r="P105" s="147"/>
      <c r="Q105" s="147"/>
      <c r="R105" s="147"/>
      <c r="S105" s="147"/>
      <c r="T105" s="123"/>
    </row>
    <row r="106" spans="2:26" x14ac:dyDescent="0.4">
      <c r="C106" s="208" t="s">
        <v>206</v>
      </c>
      <c r="D106" s="90"/>
      <c r="E106" s="179"/>
      <c r="F106" s="179"/>
      <c r="G106" s="179"/>
      <c r="H106" s="179"/>
      <c r="I106" s="179"/>
      <c r="J106" s="209">
        <v>12441.401615000001</v>
      </c>
      <c r="K106" s="209">
        <v>17661</v>
      </c>
      <c r="L106" s="209">
        <v>14494.337663</v>
      </c>
      <c r="M106" s="209">
        <v>22117.904101973701</v>
      </c>
      <c r="N106" s="209">
        <f>M106-L106</f>
        <v>7623.5664389737012</v>
      </c>
      <c r="O106" s="209">
        <f>O108*O109</f>
        <v>25435.589717269755</v>
      </c>
      <c r="P106" s="209">
        <f t="shared" ref="P106:S106" si="77">P108*P109</f>
        <v>29250.928174860212</v>
      </c>
      <c r="Q106" s="209">
        <f t="shared" si="77"/>
        <v>33638.567401089247</v>
      </c>
      <c r="R106" s="209">
        <f t="shared" si="77"/>
        <v>38684.352511252633</v>
      </c>
      <c r="S106" s="209">
        <f t="shared" si="77"/>
        <v>44487.005387940517</v>
      </c>
      <c r="T106" s="123"/>
    </row>
    <row r="107" spans="2:26" x14ac:dyDescent="0.4">
      <c r="C107" s="13" t="s">
        <v>18</v>
      </c>
      <c r="J107" s="311"/>
      <c r="K107" s="311">
        <f>K106/J106-1</f>
        <v>0.41953459477644217</v>
      </c>
      <c r="L107" s="311"/>
      <c r="M107" s="311">
        <f>M106/K106-1</f>
        <v>0.25235853586850698</v>
      </c>
      <c r="N107" s="311"/>
      <c r="O107" s="311">
        <f>O106/M106-1</f>
        <v>0.14999999999999991</v>
      </c>
      <c r="P107" s="311">
        <f>P106/O106-1</f>
        <v>0.14999999999999969</v>
      </c>
      <c r="Q107" s="311">
        <f t="shared" ref="Q107" si="78">Q106/P106-1</f>
        <v>0.15000000000000013</v>
      </c>
      <c r="R107" s="311">
        <f t="shared" ref="R107" si="79">R106/Q106-1</f>
        <v>0.14999999999999991</v>
      </c>
      <c r="S107" s="311">
        <f t="shared" ref="S107" si="80">S106/R106-1</f>
        <v>0.14999999999999969</v>
      </c>
      <c r="T107" s="123"/>
    </row>
    <row r="108" spans="2:26" x14ac:dyDescent="0.4">
      <c r="C108" s="277" t="s">
        <v>207</v>
      </c>
      <c r="D108" s="224"/>
      <c r="E108" s="224"/>
      <c r="F108" s="224"/>
      <c r="G108" s="224"/>
      <c r="H108" s="224"/>
      <c r="I108" s="224"/>
      <c r="J108" s="374">
        <f>GMV!J22</f>
        <v>51228.368233000001</v>
      </c>
      <c r="K108" s="374">
        <f>GMV!K22</f>
        <v>58294.632346666702</v>
      </c>
      <c r="L108" s="374">
        <f>GMV!L22</f>
        <v>47749.649904999998</v>
      </c>
      <c r="M108" s="374">
        <f>GMV!M22</f>
        <v>76215.548750805407</v>
      </c>
      <c r="N108" s="374">
        <f>GMV!N22</f>
        <v>28465.898845805408</v>
      </c>
      <c r="O108" s="374">
        <f>GMV!O22</f>
        <v>87647.881063426204</v>
      </c>
      <c r="P108" s="374">
        <f>GMV!P22</f>
        <v>100795.06322294011</v>
      </c>
      <c r="Q108" s="374">
        <f>GMV!Q22</f>
        <v>115914.32270638114</v>
      </c>
      <c r="R108" s="374">
        <f>GMV!R22</f>
        <v>133301.4711123383</v>
      </c>
      <c r="S108" s="374">
        <f>GMV!S22</f>
        <v>153296.69177918902</v>
      </c>
      <c r="T108" s="123"/>
    </row>
    <row r="109" spans="2:26" x14ac:dyDescent="0.4">
      <c r="C109" s="291" t="s">
        <v>204</v>
      </c>
      <c r="J109" s="314">
        <f>J106/J108</f>
        <v>0.24286156370261994</v>
      </c>
      <c r="K109" s="314">
        <f>K106/K108</f>
        <v>0.30296099810654109</v>
      </c>
      <c r="L109" s="314">
        <f>L106/L108</f>
        <v>0.30354856405936198</v>
      </c>
      <c r="M109" s="314">
        <f>M106/M108</f>
        <v>0.29020199243451583</v>
      </c>
      <c r="N109" s="314">
        <f>N106/N108</f>
        <v>0.26781400721857312</v>
      </c>
      <c r="O109" s="311">
        <f>O110</f>
        <v>0.29020199243451583</v>
      </c>
      <c r="P109" s="311">
        <f t="shared" ref="P109" si="81">P110</f>
        <v>0.29020199243451583</v>
      </c>
      <c r="Q109" s="311">
        <f t="shared" ref="Q109" si="82">Q110</f>
        <v>0.29020199243451583</v>
      </c>
      <c r="R109" s="311">
        <f t="shared" ref="R109" si="83">R110</f>
        <v>0.29020199243451583</v>
      </c>
      <c r="S109" s="311">
        <f t="shared" ref="S109" si="84">S110</f>
        <v>0.29020199243451583</v>
      </c>
      <c r="T109" s="123"/>
    </row>
    <row r="110" spans="2:26" s="312" customFormat="1" x14ac:dyDescent="0.4">
      <c r="I110" s="234"/>
      <c r="J110" s="320"/>
      <c r="K110" s="318"/>
      <c r="L110" s="262"/>
      <c r="M110" s="375" t="s">
        <v>205</v>
      </c>
      <c r="N110" s="98"/>
      <c r="O110" s="98">
        <f>M109</f>
        <v>0.29020199243451583</v>
      </c>
      <c r="P110" s="98">
        <f>O110</f>
        <v>0.29020199243451583</v>
      </c>
      <c r="Q110" s="98">
        <f t="shared" ref="Q110:S110" si="85">P110</f>
        <v>0.29020199243451583</v>
      </c>
      <c r="R110" s="98">
        <f t="shared" si="85"/>
        <v>0.29020199243451583</v>
      </c>
      <c r="S110" s="98">
        <f t="shared" si="85"/>
        <v>0.29020199243451583</v>
      </c>
      <c r="T110" s="321"/>
      <c r="U110" s="320"/>
      <c r="V110" s="320"/>
      <c r="W110" s="320"/>
      <c r="X110" s="320"/>
      <c r="Y110" s="320"/>
      <c r="Z110" s="320"/>
    </row>
    <row r="112" spans="2:26" x14ac:dyDescent="0.4">
      <c r="B112" s="33" t="s">
        <v>208</v>
      </c>
      <c r="C112" s="115"/>
      <c r="D112" s="115"/>
      <c r="E112" s="115"/>
      <c r="F112" s="115"/>
      <c r="G112" s="115"/>
      <c r="H112" s="115"/>
      <c r="I112" s="115"/>
      <c r="J112" s="35">
        <v>1532.3968159999899</v>
      </c>
      <c r="K112" s="35">
        <v>2586.4198418785486</v>
      </c>
      <c r="L112" s="35">
        <v>2629.7280670000055</v>
      </c>
      <c r="M112" s="35">
        <v>3168.6758622419602</v>
      </c>
      <c r="N112" s="35">
        <f>M112-L112</f>
        <v>538.94779524195474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123"/>
    </row>
  </sheetData>
  <mergeCells count="2">
    <mergeCell ref="J2:L2"/>
    <mergeCell ref="M2:T2"/>
  </mergeCells>
  <phoneticPr fontId="1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B79B-6A08-4F92-96A0-78BA709070F5}">
  <sheetPr codeName="Sheet4"/>
  <dimension ref="A1:X339"/>
  <sheetViews>
    <sheetView showGridLines="0" zoomScale="85" zoomScaleNormal="85" workbookViewId="0">
      <pane ySplit="4" topLeftCell="A5" activePane="bottomLeft" state="frozen"/>
      <selection activeCell="O118" sqref="O118"/>
      <selection pane="bottomLeft" activeCell="N21" sqref="N21"/>
    </sheetView>
  </sheetViews>
  <sheetFormatPr defaultColWidth="9" defaultRowHeight="15.6" x14ac:dyDescent="0.4"/>
  <cols>
    <col min="1" max="1" width="2.8984375" style="6" customWidth="1"/>
    <col min="2" max="2" width="4.59765625" style="6" customWidth="1"/>
    <col min="3" max="3" width="3.69921875" style="6" customWidth="1"/>
    <col min="4" max="4" width="4.59765625" style="6" customWidth="1"/>
    <col min="5" max="8" width="3.3984375" style="6" customWidth="1"/>
    <col min="9" max="9" width="5.09765625" style="6" customWidth="1"/>
    <col min="10" max="14" width="10.19921875" style="27" customWidth="1"/>
    <col min="15" max="17" width="11.69921875" style="27" customWidth="1"/>
    <col min="18" max="19" width="10.19921875" style="27" customWidth="1"/>
    <col min="20" max="20" width="10" style="27" customWidth="1"/>
    <col min="21" max="16384" width="9" style="6"/>
  </cols>
  <sheetData>
    <row r="1" spans="1:20" x14ac:dyDescent="0.35">
      <c r="A1" s="99"/>
      <c r="B1" s="111" t="s">
        <v>82</v>
      </c>
      <c r="C1" s="104"/>
      <c r="D1" s="99"/>
      <c r="E1" s="99"/>
      <c r="F1" s="99"/>
      <c r="G1" s="99"/>
      <c r="H1" s="99"/>
      <c r="I1" s="99"/>
      <c r="J1" s="99"/>
      <c r="K1" s="99"/>
      <c r="L1" s="163"/>
      <c r="M1" s="164"/>
      <c r="N1" s="163"/>
    </row>
    <row r="2" spans="1:20" ht="9.75" customHeight="1" x14ac:dyDescent="0.2">
      <c r="A2" s="99"/>
      <c r="B2" s="105"/>
      <c r="C2" s="104"/>
      <c r="D2" s="99"/>
      <c r="E2" s="99"/>
      <c r="F2" s="99"/>
      <c r="G2" s="99"/>
      <c r="H2" s="99"/>
      <c r="I2" s="99"/>
      <c r="J2" s="99"/>
      <c r="K2" s="99"/>
      <c r="L2" s="99"/>
    </row>
    <row r="3" spans="1:20" ht="13.5" customHeight="1" x14ac:dyDescent="0.4">
      <c r="B3" s="89"/>
      <c r="C3" s="89"/>
      <c r="D3" s="89"/>
      <c r="E3" s="73"/>
      <c r="F3" s="73"/>
      <c r="G3" s="73"/>
      <c r="H3" s="73"/>
      <c r="I3" s="73"/>
      <c r="J3" s="466"/>
      <c r="K3" s="466"/>
      <c r="L3" s="467"/>
      <c r="M3" s="468" t="s">
        <v>9</v>
      </c>
      <c r="N3" s="466"/>
      <c r="O3" s="466"/>
      <c r="P3" s="466"/>
      <c r="Q3" s="466"/>
      <c r="R3" s="466"/>
      <c r="S3" s="466"/>
      <c r="T3" s="466"/>
    </row>
    <row r="4" spans="1:20" s="26" customFormat="1" ht="17.399999999999999" x14ac:dyDescent="0.4">
      <c r="B4" s="89" t="s">
        <v>81</v>
      </c>
      <c r="C4" s="89"/>
      <c r="D4" s="89"/>
      <c r="E4" s="100"/>
      <c r="F4" s="100"/>
      <c r="G4" s="100"/>
      <c r="H4" s="100"/>
      <c r="I4" s="100"/>
      <c r="J4" s="63" t="s">
        <v>55</v>
      </c>
      <c r="K4" s="62" t="s">
        <v>157</v>
      </c>
      <c r="L4" s="62" t="s">
        <v>166</v>
      </c>
      <c r="M4" s="62" t="s">
        <v>162</v>
      </c>
      <c r="N4" s="62" t="s">
        <v>167</v>
      </c>
      <c r="O4" s="62" t="s">
        <v>163</v>
      </c>
      <c r="P4" s="62" t="s">
        <v>14</v>
      </c>
      <c r="Q4" s="62" t="s">
        <v>160</v>
      </c>
      <c r="R4" s="62" t="s">
        <v>161</v>
      </c>
      <c r="S4" s="62" t="s">
        <v>165</v>
      </c>
      <c r="T4" s="63" t="s">
        <v>7</v>
      </c>
    </row>
    <row r="5" spans="1:20" s="10" customFormat="1" ht="13.5" customHeight="1" x14ac:dyDescent="0.4">
      <c r="B5" s="177" t="s">
        <v>33</v>
      </c>
      <c r="C5" s="247"/>
      <c r="D5" s="247"/>
      <c r="E5" s="247"/>
      <c r="F5" s="377"/>
      <c r="G5" s="377"/>
      <c r="H5" s="377"/>
      <c r="I5" s="377"/>
      <c r="J5" s="35">
        <f t="shared" ref="J5:S5" si="0">SUM(J9:J13)</f>
        <v>545383.02834700001</v>
      </c>
      <c r="K5" s="35">
        <f t="shared" si="0"/>
        <v>615355.14755995525</v>
      </c>
      <c r="L5" s="35">
        <f t="shared" si="0"/>
        <v>559067.79971499997</v>
      </c>
      <c r="M5" s="35">
        <f t="shared" si="0"/>
        <v>884717.26628210675</v>
      </c>
      <c r="N5" s="35">
        <f t="shared" si="0"/>
        <v>325649.46656710678</v>
      </c>
      <c r="O5" s="35">
        <f t="shared" si="0"/>
        <v>1545441.7167512546</v>
      </c>
      <c r="P5" s="35">
        <f t="shared" si="0"/>
        <v>2187632.4328393545</v>
      </c>
      <c r="Q5" s="35">
        <f t="shared" si="0"/>
        <v>2951948.7899720026</v>
      </c>
      <c r="R5" s="35">
        <f t="shared" si="0"/>
        <v>3758941.0560311349</v>
      </c>
      <c r="S5" s="35">
        <f t="shared" si="0"/>
        <v>4532947.5899121743</v>
      </c>
      <c r="T5" s="35"/>
    </row>
    <row r="6" spans="1:20" ht="13.5" customHeight="1" x14ac:dyDescent="0.4">
      <c r="C6" s="268" t="s">
        <v>62</v>
      </c>
      <c r="D6" s="268"/>
      <c r="E6" s="268"/>
      <c r="F6" s="268"/>
      <c r="G6" s="268"/>
      <c r="H6" s="268"/>
      <c r="I6" s="268"/>
      <c r="J6" s="269">
        <f>REV!J5</f>
        <v>545555.728382</v>
      </c>
      <c r="K6" s="269">
        <f>REV!K5</f>
        <v>561432.97979799996</v>
      </c>
      <c r="L6" s="269">
        <f>REV!L5</f>
        <v>471682.90854199999</v>
      </c>
      <c r="M6" s="269">
        <f>REV!M5</f>
        <v>752003.80945555062</v>
      </c>
      <c r="N6" s="269">
        <f>REV!N5</f>
        <v>280320.90091355052</v>
      </c>
      <c r="O6" s="269">
        <f>REV!O5</f>
        <v>1536878.3757769305</v>
      </c>
      <c r="P6" s="269">
        <f>REV!P5</f>
        <v>2300793.1218356481</v>
      </c>
      <c r="Q6" s="269">
        <f>REV!Q5</f>
        <v>3215898.294059671</v>
      </c>
      <c r="R6" s="269">
        <f>REV!R5</f>
        <v>4208420.6283346694</v>
      </c>
      <c r="S6" s="269">
        <f>REV!S5</f>
        <v>5203624.2296363302</v>
      </c>
      <c r="T6" s="269"/>
    </row>
    <row r="7" spans="1:20" ht="13.5" customHeight="1" x14ac:dyDescent="0.4">
      <c r="C7" s="255" t="s">
        <v>61</v>
      </c>
      <c r="D7" s="255"/>
      <c r="E7" s="255"/>
      <c r="F7" s="255"/>
      <c r="G7" s="255"/>
      <c r="H7" s="255"/>
      <c r="I7" s="255"/>
      <c r="J7" s="256">
        <f>J5/J6</f>
        <v>0.99968344199132109</v>
      </c>
      <c r="K7" s="256">
        <f>K5/K6</f>
        <v>1.0960438194802096</v>
      </c>
      <c r="L7" s="256">
        <f t="shared" ref="L7:S7" si="1">L5/L6</f>
        <v>1.1852619409999652</v>
      </c>
      <c r="M7" s="256">
        <f t="shared" si="1"/>
        <v>1.1764797666685232</v>
      </c>
      <c r="N7" s="256">
        <f t="shared" si="1"/>
        <v>1.1617024114357257</v>
      </c>
      <c r="O7" s="256">
        <f t="shared" si="1"/>
        <v>1.0055719054346088</v>
      </c>
      <c r="P7" s="256">
        <f t="shared" si="1"/>
        <v>0.95081666060179704</v>
      </c>
      <c r="Q7" s="256">
        <f t="shared" si="1"/>
        <v>0.91792355356037547</v>
      </c>
      <c r="R7" s="256">
        <f t="shared" si="1"/>
        <v>0.8931951884093392</v>
      </c>
      <c r="S7" s="256">
        <f t="shared" si="1"/>
        <v>0.87111355276108626</v>
      </c>
      <c r="T7" s="256"/>
    </row>
    <row r="8" spans="1:20" ht="13.5" customHeight="1" x14ac:dyDescent="0.4"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</row>
    <row r="9" spans="1:20" ht="13.5" customHeight="1" x14ac:dyDescent="0.4">
      <c r="C9" s="6" t="s">
        <v>34</v>
      </c>
      <c r="J9" s="27">
        <f>J18</f>
        <v>12589.116549999999</v>
      </c>
      <c r="K9" s="27">
        <f t="shared" ref="K9:R9" si="2">K18</f>
        <v>17917.996792999998</v>
      </c>
      <c r="L9" s="27">
        <f t="shared" si="2"/>
        <v>107052.58687500001</v>
      </c>
      <c r="M9" s="27">
        <f t="shared" si="2"/>
        <v>261965.54610347291</v>
      </c>
      <c r="N9" s="27">
        <f t="shared" si="2"/>
        <v>154912.9592284729</v>
      </c>
      <c r="O9" s="27">
        <f t="shared" si="2"/>
        <v>813758.39443392854</v>
      </c>
      <c r="P9" s="27">
        <f t="shared" si="2"/>
        <v>1316839.6710029931</v>
      </c>
      <c r="Q9" s="27">
        <f t="shared" si="2"/>
        <v>1935590.2445699116</v>
      </c>
      <c r="R9" s="27">
        <f t="shared" si="2"/>
        <v>2582649.7437083311</v>
      </c>
      <c r="S9" s="27">
        <f t="shared" ref="S9" si="3">S18</f>
        <v>3194457.2750224201</v>
      </c>
      <c r="T9" s="31"/>
    </row>
    <row r="10" spans="1:20" ht="13.5" customHeight="1" x14ac:dyDescent="0.4">
      <c r="C10" s="6" t="s">
        <v>35</v>
      </c>
      <c r="J10" s="27">
        <f>J40</f>
        <v>171143.28680800003</v>
      </c>
      <c r="K10" s="27">
        <f t="shared" ref="K10:S10" si="4">K40</f>
        <v>226736.95071499998</v>
      </c>
      <c r="L10" s="27">
        <f t="shared" si="4"/>
        <v>163661.26399399995</v>
      </c>
      <c r="M10" s="27">
        <f t="shared" si="4"/>
        <v>232215.90878863982</v>
      </c>
      <c r="N10" s="27">
        <f t="shared" si="4"/>
        <v>68554.644794639869</v>
      </c>
      <c r="O10" s="27">
        <f t="shared" si="4"/>
        <v>269205.55141563038</v>
      </c>
      <c r="P10" s="27">
        <f t="shared" si="4"/>
        <v>303719.97485230869</v>
      </c>
      <c r="Q10" s="27">
        <f t="shared" si="4"/>
        <v>333533.7412864145</v>
      </c>
      <c r="R10" s="27">
        <f t="shared" si="4"/>
        <v>376362.11557693261</v>
      </c>
      <c r="S10" s="27">
        <f t="shared" si="4"/>
        <v>422390.61665528343</v>
      </c>
      <c r="T10" s="31"/>
    </row>
    <row r="11" spans="1:20" ht="13.5" customHeight="1" x14ac:dyDescent="0.4">
      <c r="C11" s="6" t="s">
        <v>36</v>
      </c>
      <c r="J11" s="27">
        <f>J203</f>
        <v>150424.20221600001</v>
      </c>
      <c r="K11" s="27">
        <f t="shared" ref="K11:S11" si="5">K203</f>
        <v>151890.24276795532</v>
      </c>
      <c r="L11" s="27">
        <f t="shared" si="5"/>
        <v>111814.85516000001</v>
      </c>
      <c r="M11" s="27">
        <f t="shared" si="5"/>
        <v>154498.86925817651</v>
      </c>
      <c r="N11" s="27">
        <f t="shared" si="5"/>
        <v>42684.0140981765</v>
      </c>
      <c r="O11" s="27">
        <f t="shared" si="5"/>
        <v>226237.28123614669</v>
      </c>
      <c r="P11" s="27">
        <f t="shared" si="5"/>
        <v>315923.42928760982</v>
      </c>
      <c r="Q11" s="27">
        <f t="shared" si="5"/>
        <v>416563.95853242127</v>
      </c>
      <c r="R11" s="27">
        <f t="shared" si="5"/>
        <v>517252.75093966012</v>
      </c>
      <c r="S11" s="27">
        <f t="shared" si="5"/>
        <v>615812.93368179293</v>
      </c>
      <c r="T11" s="31"/>
    </row>
    <row r="12" spans="1:20" ht="13.5" customHeight="1" x14ac:dyDescent="0.4">
      <c r="C12" s="6" t="s">
        <v>37</v>
      </c>
      <c r="J12" s="27">
        <f>J292</f>
        <v>93976.225107000006</v>
      </c>
      <c r="K12" s="27">
        <f t="shared" ref="K12:S12" si="6">K292</f>
        <v>89743.81653299999</v>
      </c>
      <c r="L12" s="27">
        <f t="shared" si="6"/>
        <v>69470.723622999998</v>
      </c>
      <c r="M12" s="27">
        <f t="shared" si="6"/>
        <v>93859.641804034793</v>
      </c>
      <c r="N12" s="27">
        <f t="shared" si="6"/>
        <v>24388.918181034773</v>
      </c>
      <c r="O12" s="27">
        <f t="shared" si="6"/>
        <v>84853.962255433245</v>
      </c>
      <c r="P12" s="27">
        <f t="shared" si="6"/>
        <v>94388.185145436873</v>
      </c>
      <c r="Q12" s="27">
        <f t="shared" si="6"/>
        <v>102963.7146918127</v>
      </c>
      <c r="R12" s="27">
        <f t="shared" si="6"/>
        <v>111815.9339432105</v>
      </c>
      <c r="S12" s="27">
        <f t="shared" si="6"/>
        <v>121167.57630388431</v>
      </c>
      <c r="T12" s="31"/>
    </row>
    <row r="13" spans="1:20" ht="13.5" customHeight="1" x14ac:dyDescent="0.4">
      <c r="C13" s="6" t="s">
        <v>31</v>
      </c>
      <c r="J13" s="27">
        <f>J330</f>
        <v>117250.19766599999</v>
      </c>
      <c r="K13" s="27">
        <f t="shared" ref="K13:S13" si="7">K330</f>
        <v>129066.140751</v>
      </c>
      <c r="L13" s="27">
        <f t="shared" si="7"/>
        <v>107068.37006300001</v>
      </c>
      <c r="M13" s="27">
        <f t="shared" si="7"/>
        <v>142177.30032778266</v>
      </c>
      <c r="N13" s="27">
        <f t="shared" si="7"/>
        <v>35108.930264782655</v>
      </c>
      <c r="O13" s="27">
        <f t="shared" si="7"/>
        <v>151386.52741011613</v>
      </c>
      <c r="P13" s="27">
        <f t="shared" si="7"/>
        <v>156761.17255100605</v>
      </c>
      <c r="Q13" s="27">
        <f t="shared" si="7"/>
        <v>163297.13089144221</v>
      </c>
      <c r="R13" s="27">
        <f t="shared" si="7"/>
        <v>170860.5118630002</v>
      </c>
      <c r="S13" s="27">
        <f t="shared" si="7"/>
        <v>179119.18824879374</v>
      </c>
      <c r="T13" s="31"/>
    </row>
    <row r="14" spans="1:20" ht="13.5" customHeight="1" x14ac:dyDescent="0.4">
      <c r="C14" s="312" t="s">
        <v>260</v>
      </c>
      <c r="J14" s="27">
        <v>22827.522594999999</v>
      </c>
      <c r="K14" s="27">
        <v>19846.090088999998</v>
      </c>
      <c r="L14" s="27">
        <v>13584.285135</v>
      </c>
      <c r="M14" s="27">
        <v>18601.420298325</v>
      </c>
      <c r="N14" s="27">
        <f>M14-L14</f>
        <v>5017.1351633249997</v>
      </c>
      <c r="O14" s="27">
        <f>CAPEX!F21*10^2</f>
        <v>6702.2226479000001</v>
      </c>
      <c r="P14" s="27">
        <f>CAPEX!G21*10^2</f>
        <v>9807.2377465000009</v>
      </c>
      <c r="Q14" s="27">
        <f>CAPEX!H21*10^2</f>
        <v>13279.944944986459</v>
      </c>
      <c r="R14" s="27">
        <f>CAPEX!I21*10^2</f>
        <v>17520.202658971008</v>
      </c>
      <c r="S14" s="27">
        <f>CAPEX!J21*10^2</f>
        <v>19580.099286591001</v>
      </c>
      <c r="T14" s="31"/>
    </row>
    <row r="15" spans="1:20" s="27" customFormat="1" ht="13.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M15" s="31"/>
      <c r="N15" s="31"/>
    </row>
    <row r="16" spans="1:20" s="27" customFormat="1" ht="13.5" customHeight="1" x14ac:dyDescent="0.4">
      <c r="A16" s="6"/>
      <c r="B16" s="28" t="s">
        <v>43</v>
      </c>
      <c r="C16" s="29"/>
      <c r="D16" s="29"/>
      <c r="E16" s="29"/>
      <c r="F16" s="152"/>
      <c r="G16" s="152"/>
      <c r="H16" s="152"/>
      <c r="I16" s="152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</row>
    <row r="17" spans="1:24" s="27" customFormat="1" ht="13.5" customHeight="1" x14ac:dyDescent="0.4">
      <c r="A17" s="6"/>
      <c r="B17" s="6"/>
      <c r="C17" s="6"/>
      <c r="D17" s="6"/>
      <c r="E17" s="6"/>
      <c r="F17" s="6"/>
      <c r="G17" s="6"/>
      <c r="H17" s="6"/>
      <c r="I17" s="6"/>
    </row>
    <row r="18" spans="1:24" s="346" customFormat="1" ht="13.5" customHeight="1" x14ac:dyDescent="0.4">
      <c r="A18" s="10"/>
      <c r="B18" s="33" t="s">
        <v>38</v>
      </c>
      <c r="C18" s="377"/>
      <c r="D18" s="377"/>
      <c r="E18" s="377"/>
      <c r="F18" s="377"/>
      <c r="G18" s="377"/>
      <c r="H18" s="377"/>
      <c r="I18" s="377"/>
      <c r="J18" s="35">
        <f>J20+J25+J30+J35</f>
        <v>12589.116549999999</v>
      </c>
      <c r="K18" s="35">
        <f t="shared" ref="K18:S18" si="8">K20+K25+K30+K35</f>
        <v>17917.996792999998</v>
      </c>
      <c r="L18" s="35">
        <f t="shared" si="8"/>
        <v>107052.58687500001</v>
      </c>
      <c r="M18" s="35">
        <f t="shared" si="8"/>
        <v>261965.54610347291</v>
      </c>
      <c r="N18" s="35">
        <f t="shared" si="8"/>
        <v>154912.9592284729</v>
      </c>
      <c r="O18" s="35">
        <f t="shared" si="8"/>
        <v>813758.39443392854</v>
      </c>
      <c r="P18" s="35">
        <f t="shared" si="8"/>
        <v>1316839.6710029931</v>
      </c>
      <c r="Q18" s="35">
        <f t="shared" si="8"/>
        <v>1935590.2445699116</v>
      </c>
      <c r="R18" s="35">
        <f t="shared" si="8"/>
        <v>2582649.7437083311</v>
      </c>
      <c r="S18" s="35">
        <f t="shared" si="8"/>
        <v>3194457.2750224201</v>
      </c>
      <c r="T18" s="35"/>
    </row>
    <row r="19" spans="1:24" s="27" customFormat="1" ht="13.5" customHeight="1" x14ac:dyDescent="0.4">
      <c r="A19" s="6"/>
      <c r="B19" s="6"/>
      <c r="C19" s="6"/>
      <c r="D19" s="6"/>
      <c r="E19" s="6"/>
      <c r="F19" s="6"/>
      <c r="G19" s="6"/>
      <c r="H19" s="6"/>
      <c r="I19" s="6"/>
      <c r="K19" s="47"/>
      <c r="L19" s="47"/>
    </row>
    <row r="20" spans="1:24" s="320" customFormat="1" ht="13.5" customHeight="1" x14ac:dyDescent="0.4">
      <c r="A20" s="312"/>
      <c r="B20" s="312"/>
      <c r="C20" s="327" t="s">
        <v>1</v>
      </c>
      <c r="D20" s="327"/>
      <c r="E20" s="327"/>
      <c r="F20" s="327"/>
      <c r="G20" s="327"/>
      <c r="H20" s="327"/>
      <c r="I20" s="327"/>
      <c r="J20" s="328">
        <v>1124.6212190000015</v>
      </c>
      <c r="K20" s="328">
        <v>549.94372199999998</v>
      </c>
      <c r="L20" s="328">
        <v>764.33461799999998</v>
      </c>
      <c r="M20" s="328">
        <v>1024.67954900001</v>
      </c>
      <c r="N20" s="328">
        <f>M20-L20</f>
        <v>260.34493100000998</v>
      </c>
      <c r="O20" s="328">
        <f>O21*O23</f>
        <v>1094.8638436670522</v>
      </c>
      <c r="P20" s="328">
        <f t="shared" ref="P20:S20" si="9">P21*P23</f>
        <v>1239.2031527402753</v>
      </c>
      <c r="Q20" s="328">
        <f t="shared" si="9"/>
        <v>1364.9781086624855</v>
      </c>
      <c r="R20" s="328">
        <f t="shared" si="9"/>
        <v>1499.3520172787066</v>
      </c>
      <c r="S20" s="328">
        <f t="shared" si="9"/>
        <v>1653.107213575079</v>
      </c>
    </row>
    <row r="21" spans="1:24" s="343" customFormat="1" ht="13.5" customHeight="1" x14ac:dyDescent="0.4">
      <c r="A21" s="366"/>
      <c r="B21" s="366"/>
      <c r="C21" s="324" t="s">
        <v>211</v>
      </c>
      <c r="D21" s="366"/>
      <c r="E21" s="366"/>
      <c r="F21" s="366"/>
      <c r="G21" s="366"/>
      <c r="H21" s="366"/>
      <c r="I21" s="366"/>
      <c r="J21" s="343">
        <f>GMV!J13</f>
        <v>7554411.597546001</v>
      </c>
      <c r="K21" s="343">
        <f>GMV!K13</f>
        <v>7751939.9097290002</v>
      </c>
      <c r="L21" s="343">
        <f>GMV!L13</f>
        <v>4844890.4732219996</v>
      </c>
      <c r="M21" s="343">
        <f>GMV!M13</f>
        <v>6459853.9642960019</v>
      </c>
      <c r="N21" s="343">
        <f>GMV!N13</f>
        <v>1614963.4910740021</v>
      </c>
      <c r="O21" s="343">
        <f>GMV!O13</f>
        <v>7133541.1335792728</v>
      </c>
      <c r="P21" s="343">
        <f>GMV!P13</f>
        <v>8073978.0695708925</v>
      </c>
      <c r="Q21" s="343">
        <f>GMV!Q13</f>
        <v>8893459.7127313092</v>
      </c>
      <c r="R21" s="343">
        <f>GMV!R13</f>
        <v>9768967.4847142641</v>
      </c>
      <c r="S21" s="343">
        <f>GMV!S13</f>
        <v>10770753.253443394</v>
      </c>
    </row>
    <row r="22" spans="1:24" s="343" customFormat="1" ht="13.5" customHeight="1" x14ac:dyDescent="0.4">
      <c r="A22" s="366"/>
      <c r="B22" s="366"/>
      <c r="C22" s="291" t="s">
        <v>212</v>
      </c>
      <c r="D22" s="366"/>
      <c r="E22" s="366"/>
      <c r="F22" s="366"/>
      <c r="G22" s="366"/>
      <c r="H22" s="366"/>
      <c r="I22" s="366"/>
      <c r="J22" s="19">
        <f>J20/J21</f>
        <v>1.4886946580529542E-4</v>
      </c>
      <c r="K22" s="19">
        <f t="shared" ref="K22:S22" si="10">K20/K21</f>
        <v>7.0942722519017231E-5</v>
      </c>
      <c r="L22" s="19">
        <f t="shared" si="10"/>
        <v>1.5776096946350454E-4</v>
      </c>
      <c r="M22" s="19">
        <f t="shared" si="10"/>
        <v>1.5862271108038587E-4</v>
      </c>
      <c r="N22" s="19">
        <f t="shared" si="10"/>
        <v>1.6120793593102982E-4</v>
      </c>
      <c r="O22" s="19">
        <f t="shared" si="10"/>
        <v>1.5348111452154778E-4</v>
      </c>
      <c r="P22" s="19">
        <f t="shared" si="10"/>
        <v>1.5348111452154775E-4</v>
      </c>
      <c r="Q22" s="19">
        <f t="shared" si="10"/>
        <v>1.5348111452154778E-4</v>
      </c>
      <c r="R22" s="19">
        <f t="shared" si="10"/>
        <v>1.5348111452154778E-4</v>
      </c>
      <c r="S22" s="19">
        <f t="shared" si="10"/>
        <v>1.5348111452154778E-4</v>
      </c>
    </row>
    <row r="23" spans="1:24" s="312" customFormat="1" ht="13.5" customHeight="1" x14ac:dyDescent="0.4">
      <c r="C23" s="138"/>
      <c r="J23" s="320"/>
      <c r="K23" s="320"/>
      <c r="L23" s="262"/>
      <c r="M23" s="98"/>
      <c r="N23" s="98"/>
      <c r="O23" s="98">
        <v>1.5348111452154778E-4</v>
      </c>
      <c r="P23" s="98">
        <v>1.5348111452154778E-4</v>
      </c>
      <c r="Q23" s="98">
        <v>1.5348111452154778E-4</v>
      </c>
      <c r="R23" s="98">
        <v>1.5348111452154778E-4</v>
      </c>
      <c r="S23" s="98">
        <v>1.5348111452154778E-4</v>
      </c>
      <c r="T23" s="320"/>
      <c r="U23" s="320"/>
      <c r="V23" s="320"/>
      <c r="W23" s="320"/>
      <c r="X23" s="320"/>
    </row>
    <row r="24" spans="1:24" s="320" customFormat="1" ht="13.5" customHeight="1" x14ac:dyDescent="0.4">
      <c r="A24" s="312"/>
      <c r="B24" s="312"/>
      <c r="C24" s="312"/>
      <c r="D24" s="312"/>
      <c r="E24" s="312"/>
      <c r="F24" s="37"/>
      <c r="G24" s="312"/>
      <c r="H24" s="312"/>
      <c r="I24" s="312"/>
      <c r="J24" s="13"/>
      <c r="K24" s="323"/>
      <c r="L24" s="13"/>
      <c r="M24" s="13"/>
      <c r="N24" s="13"/>
      <c r="O24" s="13"/>
      <c r="P24" s="13"/>
      <c r="Q24" s="13"/>
      <c r="R24" s="13"/>
      <c r="S24" s="13"/>
    </row>
    <row r="25" spans="1:24" s="312" customFormat="1" ht="13.5" customHeight="1" x14ac:dyDescent="0.4">
      <c r="C25" s="327" t="s">
        <v>63</v>
      </c>
      <c r="D25" s="327"/>
      <c r="E25" s="327"/>
      <c r="F25" s="327"/>
      <c r="G25" s="327"/>
      <c r="H25" s="327"/>
      <c r="I25" s="327"/>
      <c r="J25" s="328">
        <v>4694.279231999999</v>
      </c>
      <c r="K25" s="328">
        <v>10965.622617999999</v>
      </c>
      <c r="L25" s="328">
        <v>59613.368877999994</v>
      </c>
      <c r="M25" s="328">
        <v>96992.716350005896</v>
      </c>
      <c r="N25" s="328">
        <f>M25-L25</f>
        <v>37379.347472005902</v>
      </c>
      <c r="O25" s="328">
        <f>O26*O28</f>
        <v>258170.70362921167</v>
      </c>
      <c r="P25" s="328">
        <f>P26*P28</f>
        <v>489574.80773501872</v>
      </c>
      <c r="Q25" s="328">
        <f>Q26*Q28</f>
        <v>780281.19906248292</v>
      </c>
      <c r="R25" s="328">
        <f>R26*R28</f>
        <v>1086012.8427290274</v>
      </c>
      <c r="S25" s="328">
        <f>S26*S28</f>
        <v>1403521.6088017523</v>
      </c>
      <c r="T25" s="320"/>
      <c r="U25" s="320"/>
      <c r="V25" s="320"/>
      <c r="W25" s="320"/>
      <c r="X25" s="320"/>
    </row>
    <row r="26" spans="1:24" s="312" customFormat="1" ht="13.5" customHeight="1" x14ac:dyDescent="0.4">
      <c r="C26" s="324" t="s">
        <v>198</v>
      </c>
      <c r="J26" s="320">
        <f>GMV!J18</f>
        <v>19335.048170000002</v>
      </c>
      <c r="K26" s="320">
        <f>GMV!K18</f>
        <v>38973.347989999995</v>
      </c>
      <c r="L26" s="320">
        <f>GMV!L18</f>
        <v>109673.77984</v>
      </c>
      <c r="M26" s="320">
        <f>GMV!M18</f>
        <v>175223.34975555999</v>
      </c>
      <c r="N26" s="320">
        <f>GMV!N18</f>
        <v>65549.569915559987</v>
      </c>
      <c r="O26" s="320">
        <f>GMV!O18</f>
        <v>499752.18972812395</v>
      </c>
      <c r="P26" s="320">
        <f>GMV!P18</f>
        <v>949529.16048343549</v>
      </c>
      <c r="Q26" s="320">
        <f>GMV!Q18</f>
        <v>1519246.6567734969</v>
      </c>
      <c r="R26" s="320">
        <f>GMV!R18</f>
        <v>2126945.3194828955</v>
      </c>
      <c r="S26" s="320">
        <f>GMV!S18</f>
        <v>2765028.9153277641</v>
      </c>
      <c r="T26" s="320"/>
      <c r="U26" s="320"/>
      <c r="V26" s="320"/>
      <c r="W26" s="320"/>
      <c r="X26" s="320"/>
    </row>
    <row r="27" spans="1:24" s="312" customFormat="1" ht="13.5" customHeight="1" x14ac:dyDescent="0.4">
      <c r="C27" s="291" t="s">
        <v>213</v>
      </c>
      <c r="E27" s="325"/>
      <c r="F27" s="325"/>
      <c r="G27" s="325"/>
      <c r="H27" s="325"/>
      <c r="I27" s="325"/>
      <c r="J27" s="53">
        <f>J25/J26</f>
        <v>0.2427860117402541</v>
      </c>
      <c r="K27" s="53">
        <f t="shared" ref="K27:S27" si="11">K25/K26</f>
        <v>0.28136208931328205</v>
      </c>
      <c r="L27" s="53">
        <f t="shared" si="11"/>
        <v>0.54355169453417451</v>
      </c>
      <c r="M27" s="53">
        <f t="shared" si="11"/>
        <v>0.55353762204245405</v>
      </c>
      <c r="N27" s="53">
        <f t="shared" si="11"/>
        <v>0.57024550306214727</v>
      </c>
      <c r="O27" s="53">
        <f t="shared" si="11"/>
        <v>0.51659744356430359</v>
      </c>
      <c r="P27" s="53">
        <f t="shared" si="11"/>
        <v>0.51559744356430359</v>
      </c>
      <c r="Q27" s="53">
        <f t="shared" si="11"/>
        <v>0.51359744356430359</v>
      </c>
      <c r="R27" s="53">
        <f t="shared" si="11"/>
        <v>0.51059744356430359</v>
      </c>
      <c r="S27" s="53">
        <f t="shared" si="11"/>
        <v>0.50759744356430359</v>
      </c>
      <c r="T27" s="320"/>
      <c r="U27" s="320"/>
      <c r="V27" s="320"/>
      <c r="W27" s="320"/>
      <c r="X27" s="320"/>
    </row>
    <row r="28" spans="1:24" s="312" customFormat="1" ht="13.5" customHeight="1" x14ac:dyDescent="0.4">
      <c r="D28" s="7"/>
      <c r="J28" s="320"/>
      <c r="K28" s="320"/>
      <c r="L28" s="262"/>
      <c r="M28" s="192"/>
      <c r="N28" s="98"/>
      <c r="O28" s="98">
        <v>0.51659744356430359</v>
      </c>
      <c r="P28" s="98">
        <v>0.51559744356430359</v>
      </c>
      <c r="Q28" s="98">
        <v>0.51359744356430359</v>
      </c>
      <c r="R28" s="98">
        <v>0.51059744356430359</v>
      </c>
      <c r="S28" s="98">
        <v>0.50759744356430359</v>
      </c>
      <c r="T28" s="320"/>
      <c r="U28" s="320"/>
      <c r="V28" s="320"/>
      <c r="W28" s="320"/>
      <c r="X28" s="320"/>
    </row>
    <row r="29" spans="1:24" s="312" customFormat="1" ht="13.5" customHeight="1" x14ac:dyDescent="0.4">
      <c r="D29" s="7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</row>
    <row r="30" spans="1:24" s="312" customFormat="1" ht="13.5" customHeight="1" x14ac:dyDescent="0.4">
      <c r="C30" s="327" t="s">
        <v>186</v>
      </c>
      <c r="D30" s="327"/>
      <c r="E30" s="327"/>
      <c r="F30" s="327"/>
      <c r="G30" s="327"/>
      <c r="H30" s="327"/>
      <c r="I30" s="327"/>
      <c r="J30" s="328">
        <v>0</v>
      </c>
      <c r="K30" s="328">
        <v>0</v>
      </c>
      <c r="L30" s="328">
        <v>41857.931595000002</v>
      </c>
      <c r="M30" s="328">
        <v>157751.175071907</v>
      </c>
      <c r="N30" s="328">
        <f>M30-L30</f>
        <v>115893.243476907</v>
      </c>
      <c r="O30" s="328">
        <f>O31*O33</f>
        <v>547366.30555860582</v>
      </c>
      <c r="P30" s="328">
        <f>P31*P33</f>
        <v>817473.83443230134</v>
      </c>
      <c r="Q30" s="328">
        <f>Q31*Q33</f>
        <v>1143767.3948360761</v>
      </c>
      <c r="R30" s="328">
        <f>R31*R33</f>
        <v>1483129.0753380507</v>
      </c>
      <c r="S30" s="328">
        <f>S31*S33</f>
        <v>1775232.6448670428</v>
      </c>
      <c r="T30" s="320"/>
      <c r="U30" s="320"/>
      <c r="V30" s="320"/>
      <c r="W30" s="320"/>
      <c r="X30" s="320"/>
    </row>
    <row r="31" spans="1:24" s="312" customFormat="1" ht="13.5" customHeight="1" x14ac:dyDescent="0.4">
      <c r="C31" s="324" t="s">
        <v>185</v>
      </c>
      <c r="J31" s="320">
        <f>GMV!J19</f>
        <v>0</v>
      </c>
      <c r="K31" s="320">
        <f>GMV!K19</f>
        <v>0</v>
      </c>
      <c r="L31" s="320">
        <f>GMV!L19</f>
        <v>50694.141649999998</v>
      </c>
      <c r="M31" s="320">
        <f>GMV!M19</f>
        <v>192582.127175</v>
      </c>
      <c r="N31" s="320">
        <f>GMV!N19</f>
        <v>141887.985525</v>
      </c>
      <c r="O31" s="320">
        <f>GMV!O19</f>
        <v>690208.41553997272</v>
      </c>
      <c r="P31" s="320">
        <f>GMV!P19</f>
        <v>1035312.6233099591</v>
      </c>
      <c r="Q31" s="320">
        <f>GMV!Q19</f>
        <v>1449437.6726339427</v>
      </c>
      <c r="R31" s="320">
        <f>GMV!R19</f>
        <v>1884268.9744241256</v>
      </c>
      <c r="S31" s="320">
        <f>GMV!S19</f>
        <v>2261122.7693089508</v>
      </c>
      <c r="T31" s="320"/>
      <c r="U31" s="320"/>
      <c r="V31" s="320"/>
      <c r="W31" s="320"/>
      <c r="X31" s="320"/>
    </row>
    <row r="32" spans="1:24" s="312" customFormat="1" ht="13.5" customHeight="1" x14ac:dyDescent="0.4">
      <c r="C32" s="291" t="s">
        <v>214</v>
      </c>
      <c r="E32" s="325"/>
      <c r="F32" s="325"/>
      <c r="G32" s="325"/>
      <c r="H32" s="325"/>
      <c r="I32" s="325"/>
      <c r="J32" s="53" t="e">
        <f>J30/J31</f>
        <v>#DIV/0!</v>
      </c>
      <c r="K32" s="53" t="e">
        <f t="shared" ref="K32" si="12">K30/K31</f>
        <v>#DIV/0!</v>
      </c>
      <c r="L32" s="53">
        <f t="shared" ref="L32" si="13">L30/L31</f>
        <v>0.82569563725910333</v>
      </c>
      <c r="M32" s="53">
        <f t="shared" ref="M32" si="14">M30/M31</f>
        <v>0.81913715143751631</v>
      </c>
      <c r="N32" s="53">
        <f t="shared" ref="N32" si="15">N30/N31</f>
        <v>0.81679391703314552</v>
      </c>
      <c r="O32" s="53">
        <f t="shared" ref="O32" si="16">O30/O31</f>
        <v>0.79304496038400685</v>
      </c>
      <c r="P32" s="53">
        <f t="shared" ref="P32" si="17">P30/P31</f>
        <v>0.78959129448145482</v>
      </c>
      <c r="Q32" s="53">
        <f t="shared" ref="Q32" si="18">Q30/Q31</f>
        <v>0.78911112663271865</v>
      </c>
      <c r="R32" s="53">
        <f t="shared" ref="R32" si="19">R30/R31</f>
        <v>0.78711112663271854</v>
      </c>
      <c r="S32" s="53">
        <f t="shared" ref="S32" si="20">S30/S31</f>
        <v>0.78511112663271854</v>
      </c>
      <c r="T32" s="320"/>
      <c r="U32" s="320"/>
      <c r="V32" s="320"/>
      <c r="W32" s="320"/>
      <c r="X32" s="320"/>
    </row>
    <row r="33" spans="1:24" s="312" customFormat="1" ht="13.5" customHeight="1" x14ac:dyDescent="0.4">
      <c r="D33" s="7"/>
      <c r="J33" s="320"/>
      <c r="K33" s="320"/>
      <c r="L33" s="262"/>
      <c r="M33" s="192"/>
      <c r="N33" s="98"/>
      <c r="O33" s="98">
        <v>0.79304496038400696</v>
      </c>
      <c r="P33" s="98">
        <v>0.78959129448145471</v>
      </c>
      <c r="Q33" s="98">
        <v>0.78911112663271854</v>
      </c>
      <c r="R33" s="98">
        <v>0.78711112663271854</v>
      </c>
      <c r="S33" s="98">
        <v>0.78511112663271854</v>
      </c>
      <c r="T33" s="320"/>
      <c r="U33" s="320"/>
      <c r="V33" s="320"/>
      <c r="W33" s="320"/>
      <c r="X33" s="320"/>
    </row>
    <row r="34" spans="1:24" s="312" customFormat="1" ht="13.5" customHeight="1" x14ac:dyDescent="0.4">
      <c r="D34" s="7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</row>
    <row r="35" spans="1:24" s="312" customFormat="1" ht="13.5" customHeight="1" x14ac:dyDescent="0.4">
      <c r="C35" s="327" t="s">
        <v>4</v>
      </c>
      <c r="D35" s="327"/>
      <c r="E35" s="327"/>
      <c r="F35" s="327"/>
      <c r="G35" s="327"/>
      <c r="H35" s="327"/>
      <c r="I35" s="327"/>
      <c r="J35" s="328">
        <v>6770.2160989999993</v>
      </c>
      <c r="K35" s="328">
        <v>6402.4304529999999</v>
      </c>
      <c r="L35" s="328">
        <v>4816.9517840000008</v>
      </c>
      <c r="M35" s="328">
        <v>6196.97513256</v>
      </c>
      <c r="N35" s="328">
        <f>M35-L35</f>
        <v>1380.0233485599992</v>
      </c>
      <c r="O35" s="328">
        <f>O36*O38</f>
        <v>7126.5214024439992</v>
      </c>
      <c r="P35" s="328">
        <f t="shared" ref="P35:S35" si="21">P36*P38</f>
        <v>8551.8256829327984</v>
      </c>
      <c r="Q35" s="328">
        <f t="shared" si="21"/>
        <v>10176.672562690032</v>
      </c>
      <c r="R35" s="328">
        <f t="shared" si="21"/>
        <v>12008.473623974236</v>
      </c>
      <c r="S35" s="328">
        <f t="shared" si="21"/>
        <v>14049.914140049856</v>
      </c>
      <c r="T35" s="320"/>
      <c r="U35" s="320"/>
      <c r="V35" s="320"/>
      <c r="W35" s="320"/>
      <c r="X35" s="320"/>
    </row>
    <row r="36" spans="1:24" s="312" customFormat="1" ht="13.5" customHeight="1" x14ac:dyDescent="0.4">
      <c r="C36" s="324" t="s">
        <v>137</v>
      </c>
      <c r="J36" s="320">
        <f>REV!J11</f>
        <v>14190.763527000001</v>
      </c>
      <c r="K36" s="320">
        <f>REV!K11</f>
        <v>12388.636322</v>
      </c>
      <c r="L36" s="320">
        <f>REV!L11</f>
        <v>9546.0321809999987</v>
      </c>
      <c r="M36" s="320">
        <f>REV!M11</f>
        <v>12709.684466999999</v>
      </c>
      <c r="N36" s="320">
        <f>REV!N11</f>
        <v>3163.6522860000005</v>
      </c>
      <c r="O36" s="320">
        <f>REV!O11</f>
        <v>14616.137137049998</v>
      </c>
      <c r="P36" s="320">
        <f>REV!P11</f>
        <v>17539.364564459996</v>
      </c>
      <c r="Q36" s="320">
        <f>REV!Q11</f>
        <v>20871.843831707396</v>
      </c>
      <c r="R36" s="320">
        <f>REV!R11</f>
        <v>24628.775721414728</v>
      </c>
      <c r="S36" s="320">
        <f>REV!S11</f>
        <v>28815.66759405523</v>
      </c>
      <c r="T36" s="320"/>
      <c r="U36" s="320"/>
      <c r="V36" s="320"/>
      <c r="W36" s="320"/>
      <c r="X36" s="320"/>
    </row>
    <row r="37" spans="1:24" s="312" customFormat="1" ht="13.5" customHeight="1" x14ac:dyDescent="0.4">
      <c r="C37" s="291" t="s">
        <v>145</v>
      </c>
      <c r="J37" s="12">
        <f>J35/J36</f>
        <v>0.47708610506535987</v>
      </c>
      <c r="K37" s="12">
        <f t="shared" ref="K37:S37" si="22">K35/K36</f>
        <v>0.51679864406306197</v>
      </c>
      <c r="L37" s="12">
        <f t="shared" si="22"/>
        <v>0.50460250842098031</v>
      </c>
      <c r="M37" s="12">
        <f t="shared" si="22"/>
        <v>0.48757899133138255</v>
      </c>
      <c r="N37" s="12">
        <f t="shared" si="22"/>
        <v>0.43621208141835566</v>
      </c>
      <c r="O37" s="12">
        <f t="shared" si="22"/>
        <v>0.48757899133138249</v>
      </c>
      <c r="P37" s="12">
        <f t="shared" si="22"/>
        <v>0.48757899133138249</v>
      </c>
      <c r="Q37" s="12">
        <f t="shared" si="22"/>
        <v>0.48757899133138261</v>
      </c>
      <c r="R37" s="12">
        <f t="shared" si="22"/>
        <v>0.48757899133138255</v>
      </c>
      <c r="S37" s="12">
        <f t="shared" si="22"/>
        <v>0.48757899133138255</v>
      </c>
      <c r="T37" s="320"/>
      <c r="U37" s="320"/>
      <c r="V37" s="320"/>
      <c r="W37" s="320"/>
      <c r="X37" s="320"/>
    </row>
    <row r="38" spans="1:24" s="312" customFormat="1" ht="13.5" customHeight="1" x14ac:dyDescent="0.4">
      <c r="J38" s="13"/>
      <c r="K38" s="13"/>
      <c r="L38" s="262"/>
      <c r="M38" s="192"/>
      <c r="N38" s="98"/>
      <c r="O38" s="98">
        <f>M37</f>
        <v>0.48757899133138255</v>
      </c>
      <c r="P38" s="98">
        <f>O38</f>
        <v>0.48757899133138255</v>
      </c>
      <c r="Q38" s="98">
        <f t="shared" ref="Q38:S38" si="23">P38</f>
        <v>0.48757899133138255</v>
      </c>
      <c r="R38" s="98">
        <f t="shared" si="23"/>
        <v>0.48757899133138255</v>
      </c>
      <c r="S38" s="98">
        <f t="shared" si="23"/>
        <v>0.48757899133138255</v>
      </c>
      <c r="T38" s="320"/>
      <c r="U38" s="320"/>
      <c r="V38" s="320"/>
      <c r="W38" s="320"/>
      <c r="X38" s="320"/>
    </row>
    <row r="39" spans="1:24" s="312" customFormat="1" ht="13.5" customHeight="1" x14ac:dyDescent="0.4"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0"/>
      <c r="U39" s="320"/>
      <c r="V39" s="320"/>
      <c r="W39" s="320"/>
      <c r="X39" s="320"/>
    </row>
    <row r="40" spans="1:24" ht="13.5" customHeight="1" x14ac:dyDescent="0.4">
      <c r="B40" s="33" t="s">
        <v>35</v>
      </c>
      <c r="C40" s="34"/>
      <c r="D40" s="34"/>
      <c r="E40" s="34"/>
      <c r="F40" s="34"/>
      <c r="G40" s="34"/>
      <c r="H40" s="34"/>
      <c r="I40" s="34"/>
      <c r="J40" s="35">
        <f>J42+J73+J90+J125+J164</f>
        <v>171143.28680800003</v>
      </c>
      <c r="K40" s="35">
        <f t="shared" ref="K40:S40" si="24">K42+K73+K90+K125+K164</f>
        <v>226736.95071499998</v>
      </c>
      <c r="L40" s="35">
        <f t="shared" si="24"/>
        <v>163661.26399399995</v>
      </c>
      <c r="M40" s="35">
        <f t="shared" si="24"/>
        <v>232215.90878863982</v>
      </c>
      <c r="N40" s="35">
        <f t="shared" si="24"/>
        <v>68554.644794639869</v>
      </c>
      <c r="O40" s="35">
        <f t="shared" si="24"/>
        <v>269205.55141563038</v>
      </c>
      <c r="P40" s="35">
        <f t="shared" si="24"/>
        <v>303719.97485230869</v>
      </c>
      <c r="Q40" s="35">
        <f t="shared" si="24"/>
        <v>333533.7412864145</v>
      </c>
      <c r="R40" s="35">
        <f t="shared" si="24"/>
        <v>376362.11557693261</v>
      </c>
      <c r="S40" s="35">
        <f t="shared" si="24"/>
        <v>422390.61665528343</v>
      </c>
      <c r="T40" s="286"/>
    </row>
    <row r="41" spans="1:24" ht="13.5" customHeight="1" x14ac:dyDescent="0.4">
      <c r="J41" s="46"/>
      <c r="K41" s="47"/>
      <c r="L41" s="47"/>
      <c r="M41" s="46"/>
      <c r="N41" s="46"/>
    </row>
    <row r="42" spans="1:24" ht="13.5" customHeight="1" x14ac:dyDescent="0.4">
      <c r="A42" s="64"/>
      <c r="B42" s="64"/>
      <c r="C42" s="275" t="s">
        <v>131</v>
      </c>
      <c r="D42" s="273"/>
      <c r="E42" s="273"/>
      <c r="F42" s="273"/>
      <c r="G42" s="273"/>
      <c r="H42" s="273"/>
      <c r="I42" s="273"/>
      <c r="J42" s="274">
        <f>J44+J49+J54+J59+J64+J69+J71</f>
        <v>11517.041566</v>
      </c>
      <c r="K42" s="274">
        <f t="shared" ref="K42:S42" si="25">K44+K49+K54+K59+K64+K69+K71</f>
        <v>37694.581762000002</v>
      </c>
      <c r="L42" s="274">
        <f t="shared" si="25"/>
        <v>25986.657230480247</v>
      </c>
      <c r="M42" s="274">
        <f t="shared" si="25"/>
        <v>37035.839179091141</v>
      </c>
      <c r="N42" s="274">
        <f t="shared" si="25"/>
        <v>11049.181948610902</v>
      </c>
      <c r="O42" s="274">
        <f t="shared" si="25"/>
        <v>45665.615258184655</v>
      </c>
      <c r="P42" s="274">
        <f t="shared" si="25"/>
        <v>52516.156036148983</v>
      </c>
      <c r="Q42" s="274">
        <f t="shared" si="25"/>
        <v>60183.626542449332</v>
      </c>
      <c r="R42" s="274">
        <f t="shared" si="25"/>
        <v>68644.285819664452</v>
      </c>
      <c r="S42" s="274">
        <f t="shared" si="25"/>
        <v>78184.233010742304</v>
      </c>
      <c r="T42" s="263"/>
    </row>
    <row r="43" spans="1:24" ht="13.5" customHeight="1" x14ac:dyDescent="0.4">
      <c r="A43" s="64"/>
      <c r="B43" s="64"/>
      <c r="C43" s="264"/>
      <c r="D43" s="64"/>
      <c r="E43" s="64"/>
      <c r="F43" s="64"/>
      <c r="G43" s="64"/>
      <c r="H43" s="64"/>
      <c r="I43" s="64"/>
      <c r="J43" s="265"/>
      <c r="K43" s="265"/>
      <c r="L43" s="265"/>
      <c r="M43" s="263"/>
      <c r="N43" s="263"/>
      <c r="O43" s="263"/>
      <c r="P43" s="263"/>
      <c r="Q43" s="263"/>
      <c r="R43" s="263"/>
      <c r="S43" s="263"/>
      <c r="T43" s="58"/>
    </row>
    <row r="44" spans="1:24" ht="13.5" customHeight="1" x14ac:dyDescent="0.4">
      <c r="C44" s="330" t="s">
        <v>128</v>
      </c>
      <c r="D44" s="331"/>
      <c r="E44" s="331"/>
      <c r="F44" s="331"/>
      <c r="G44" s="331"/>
      <c r="H44" s="331"/>
      <c r="I44" s="331"/>
      <c r="J44" s="332">
        <v>6786.3537029999998</v>
      </c>
      <c r="K44" s="332">
        <v>24589.852900999998</v>
      </c>
      <c r="L44" s="332">
        <v>16240.910556266561</v>
      </c>
      <c r="M44" s="332">
        <v>24374.865016101601</v>
      </c>
      <c r="N44" s="332">
        <f>M44-L44</f>
        <v>8133.9544598350403</v>
      </c>
      <c r="O44" s="332">
        <f>O45*O47</f>
        <v>26916.878180039879</v>
      </c>
      <c r="P44" s="332">
        <f t="shared" ref="P44:S44" si="26">P45*P47</f>
        <v>30465.414028938139</v>
      </c>
      <c r="Q44" s="332">
        <f t="shared" si="26"/>
        <v>33557.551180274684</v>
      </c>
      <c r="R44" s="332">
        <f t="shared" si="26"/>
        <v>36861.090839310622</v>
      </c>
      <c r="S44" s="332">
        <f t="shared" si="26"/>
        <v>40641.113270589412</v>
      </c>
    </row>
    <row r="45" spans="1:24" ht="13.5" customHeight="1" x14ac:dyDescent="0.4">
      <c r="A45" s="21"/>
      <c r="B45" s="21"/>
      <c r="C45" s="293" t="s">
        <v>130</v>
      </c>
      <c r="E45" s="21"/>
      <c r="F45" s="21"/>
      <c r="G45" s="21"/>
      <c r="H45" s="21"/>
      <c r="I45" s="21"/>
      <c r="J45" s="31">
        <f>GMV!J13</f>
        <v>7554411.597546001</v>
      </c>
      <c r="K45" s="31">
        <f>GMV!K13</f>
        <v>7751939.9097290002</v>
      </c>
      <c r="L45" s="31">
        <f>GMV!L13</f>
        <v>4844890.4732219996</v>
      </c>
      <c r="M45" s="31">
        <f>GMV!M13</f>
        <v>6459853.9642960019</v>
      </c>
      <c r="N45" s="31">
        <f>GMV!N13</f>
        <v>1614963.4910740021</v>
      </c>
      <c r="O45" s="31">
        <f>GMV!O13</f>
        <v>7133541.1335792728</v>
      </c>
      <c r="P45" s="31">
        <f>GMV!P13</f>
        <v>8073978.0695708925</v>
      </c>
      <c r="Q45" s="31">
        <f>GMV!Q13</f>
        <v>8893459.7127313092</v>
      </c>
      <c r="R45" s="31">
        <f>GMV!R13</f>
        <v>9768967.4847142641</v>
      </c>
      <c r="S45" s="31">
        <f>GMV!S13</f>
        <v>10770753.253443394</v>
      </c>
      <c r="T45" s="31"/>
    </row>
    <row r="46" spans="1:24" ht="13.5" customHeight="1" x14ac:dyDescent="0.4">
      <c r="C46" s="291" t="s">
        <v>146</v>
      </c>
      <c r="E46" s="290"/>
      <c r="F46" s="290"/>
      <c r="G46" s="290"/>
      <c r="H46" s="290"/>
      <c r="I46" s="290"/>
      <c r="J46" s="13">
        <f>J44/J45</f>
        <v>8.9832988517656368E-4</v>
      </c>
      <c r="K46" s="13">
        <f t="shared" ref="K46:S46" si="27">K44/K45</f>
        <v>3.172090236424399E-3</v>
      </c>
      <c r="L46" s="13">
        <f t="shared" si="27"/>
        <v>3.352172901746912E-3</v>
      </c>
      <c r="M46" s="13">
        <f t="shared" si="27"/>
        <v>3.7732842183156048E-3</v>
      </c>
      <c r="N46" s="13">
        <f t="shared" si="27"/>
        <v>5.0366181680216822E-3</v>
      </c>
      <c r="O46" s="13">
        <f t="shared" si="27"/>
        <v>3.7732842183156048E-3</v>
      </c>
      <c r="P46" s="13">
        <f t="shared" si="27"/>
        <v>3.7732842183156048E-3</v>
      </c>
      <c r="Q46" s="13">
        <f t="shared" si="27"/>
        <v>3.7732842183156052E-3</v>
      </c>
      <c r="R46" s="13">
        <f t="shared" si="27"/>
        <v>3.7732842183156048E-3</v>
      </c>
      <c r="S46" s="13">
        <f t="shared" si="27"/>
        <v>3.7732842183156048E-3</v>
      </c>
    </row>
    <row r="47" spans="1:24" s="21" customFormat="1" ht="13.5" customHeight="1" x14ac:dyDescent="0.4">
      <c r="A47" s="6"/>
      <c r="B47" s="6"/>
      <c r="C47" s="6"/>
      <c r="D47" s="6"/>
      <c r="E47" s="6"/>
      <c r="F47" s="6"/>
      <c r="G47" s="6"/>
      <c r="H47" s="6"/>
      <c r="I47" s="6"/>
      <c r="J47" s="13"/>
      <c r="K47" s="19"/>
      <c r="L47" s="259"/>
      <c r="M47" s="191"/>
      <c r="N47" s="54"/>
      <c r="O47" s="191">
        <f>M46</f>
        <v>3.7732842183156048E-3</v>
      </c>
      <c r="P47" s="191">
        <f>O47</f>
        <v>3.7732842183156048E-3</v>
      </c>
      <c r="Q47" s="191">
        <f t="shared" ref="Q47:S47" si="28">P47</f>
        <v>3.7732842183156048E-3</v>
      </c>
      <c r="R47" s="191">
        <f t="shared" si="28"/>
        <v>3.7732842183156048E-3</v>
      </c>
      <c r="S47" s="191">
        <f t="shared" si="28"/>
        <v>3.7732842183156048E-3</v>
      </c>
      <c r="T47" s="27"/>
    </row>
    <row r="48" spans="1:24" ht="13.5" customHeight="1" x14ac:dyDescent="0.4">
      <c r="J48" s="13"/>
      <c r="K48" s="19"/>
      <c r="L48" s="19"/>
      <c r="M48" s="19"/>
      <c r="N48" s="19"/>
      <c r="O48" s="19"/>
      <c r="P48" s="19"/>
      <c r="Q48" s="19"/>
      <c r="R48" s="19"/>
      <c r="S48" s="19"/>
    </row>
    <row r="49" spans="3:19" ht="13.5" customHeight="1" x14ac:dyDescent="0.4">
      <c r="C49" s="330" t="s">
        <v>129</v>
      </c>
      <c r="D49" s="331"/>
      <c r="E49" s="331"/>
      <c r="F49" s="331"/>
      <c r="G49" s="331"/>
      <c r="H49" s="331"/>
      <c r="I49" s="331"/>
      <c r="J49" s="332">
        <v>0</v>
      </c>
      <c r="K49" s="332">
        <v>4221.6674389999998</v>
      </c>
      <c r="L49" s="332">
        <v>676.43433099999947</v>
      </c>
      <c r="M49" s="332">
        <v>-6.6435210902401698</v>
      </c>
      <c r="N49" s="332">
        <f>M49-L49</f>
        <v>-683.07785209023962</v>
      </c>
      <c r="O49" s="332">
        <f>O50*O52</f>
        <v>4364.4962951241478</v>
      </c>
      <c r="P49" s="332">
        <f t="shared" ref="P49:S49" si="29">P50*P52</f>
        <v>5468.6898265835116</v>
      </c>
      <c r="Q49" s="332">
        <f t="shared" si="29"/>
        <v>7513.6704114314862</v>
      </c>
      <c r="R49" s="332">
        <f t="shared" si="29"/>
        <v>9767.7715348609327</v>
      </c>
      <c r="S49" s="332">
        <f t="shared" si="29"/>
        <v>12209.714418576164</v>
      </c>
    </row>
    <row r="50" spans="3:19" ht="13.5" customHeight="1" x14ac:dyDescent="0.4">
      <c r="C50" s="292" t="s">
        <v>136</v>
      </c>
      <c r="J50" s="31">
        <f>GMV!J17</f>
        <v>0</v>
      </c>
      <c r="K50" s="31">
        <f>GMV!K17</f>
        <v>64994.180829999998</v>
      </c>
      <c r="L50" s="31">
        <f>GMV!L17</f>
        <v>121300.50834</v>
      </c>
      <c r="M50" s="31">
        <f>GMV!M17</f>
        <v>175298.97960333101</v>
      </c>
      <c r="N50" s="31">
        <f>GMV!N17</f>
        <v>53998.471263331012</v>
      </c>
      <c r="O50" s="31">
        <f>GMV!O17</f>
        <v>398485.17330602673</v>
      </c>
      <c r="P50" s="31">
        <f>GMV!P17</f>
        <v>619800.00591785088</v>
      </c>
      <c r="Q50" s="31">
        <f>GMV!Q17</f>
        <v>854287.69074097625</v>
      </c>
      <c r="R50" s="31">
        <f>GMV!R17</f>
        <v>1110573.9979632692</v>
      </c>
      <c r="S50" s="31">
        <f>GMV!S17</f>
        <v>1388217.4974540863</v>
      </c>
    </row>
    <row r="51" spans="3:19" ht="13.5" customHeight="1" x14ac:dyDescent="0.4">
      <c r="C51" s="291" t="s">
        <v>147</v>
      </c>
      <c r="E51" s="290"/>
      <c r="F51" s="290"/>
      <c r="G51" s="290"/>
      <c r="H51" s="290"/>
      <c r="I51" s="290"/>
      <c r="J51" s="13" t="e">
        <f>J49/J50</f>
        <v>#DIV/0!</v>
      </c>
      <c r="K51" s="13">
        <f t="shared" ref="K51:S51" si="30">K49/K50</f>
        <v>6.4954544931372746E-2</v>
      </c>
      <c r="L51" s="13">
        <f t="shared" si="30"/>
        <v>5.5765168691955004E-3</v>
      </c>
      <c r="M51" s="13">
        <f t="shared" si="30"/>
        <v>-3.7898230242259383E-5</v>
      </c>
      <c r="N51" s="13">
        <f t="shared" si="30"/>
        <v>-1.2649947972769748E-2</v>
      </c>
      <c r="O51" s="13">
        <f t="shared" si="30"/>
        <v>1.0952719417172199E-2</v>
      </c>
      <c r="P51" s="13">
        <f t="shared" si="30"/>
        <v>8.8233136082098377E-3</v>
      </c>
      <c r="Q51" s="13">
        <f t="shared" si="30"/>
        <v>8.7952460194228223E-3</v>
      </c>
      <c r="R51" s="13">
        <f t="shared" si="30"/>
        <v>8.7952460194228223E-3</v>
      </c>
      <c r="S51" s="13">
        <f t="shared" si="30"/>
        <v>8.7952460194228223E-3</v>
      </c>
    </row>
    <row r="52" spans="3:19" ht="13.5" customHeight="1" x14ac:dyDescent="0.4">
      <c r="J52" s="13"/>
      <c r="K52" s="19"/>
      <c r="L52" s="259"/>
      <c r="M52" s="191"/>
      <c r="N52" s="54"/>
      <c r="O52" s="191">
        <v>1.0952719417172199E-2</v>
      </c>
      <c r="P52" s="191">
        <v>8.8233136082098377E-3</v>
      </c>
      <c r="Q52" s="191">
        <v>8.7952460194228223E-3</v>
      </c>
      <c r="R52" s="191">
        <v>8.7952460194228223E-3</v>
      </c>
      <c r="S52" s="191">
        <v>8.7952460194228223E-3</v>
      </c>
    </row>
    <row r="53" spans="3:19" ht="13.5" customHeight="1" x14ac:dyDescent="0.4">
      <c r="J53" s="13"/>
      <c r="K53" s="19"/>
      <c r="L53" s="19"/>
      <c r="M53" s="19"/>
      <c r="N53" s="19"/>
      <c r="O53" s="19"/>
      <c r="P53" s="19"/>
      <c r="Q53" s="19"/>
      <c r="R53" s="19"/>
      <c r="S53" s="19"/>
    </row>
    <row r="54" spans="3:19" ht="13.5" customHeight="1" x14ac:dyDescent="0.4">
      <c r="C54" s="331" t="s">
        <v>2</v>
      </c>
      <c r="D54" s="331"/>
      <c r="E54" s="331"/>
      <c r="F54" s="331"/>
      <c r="G54" s="331"/>
      <c r="H54" s="331"/>
      <c r="I54" s="331"/>
      <c r="J54" s="332">
        <v>0</v>
      </c>
      <c r="K54" s="332">
        <v>0</v>
      </c>
      <c r="L54" s="333">
        <v>22.867977213686785</v>
      </c>
      <c r="M54" s="332">
        <v>43.414055213686801</v>
      </c>
      <c r="N54" s="334">
        <f>M54-L54</f>
        <v>20.546078000000016</v>
      </c>
      <c r="O54" s="334">
        <f>O55*O57</f>
        <v>0</v>
      </c>
      <c r="P54" s="334">
        <f t="shared" ref="P54:S54" si="31">P55*P57</f>
        <v>0</v>
      </c>
      <c r="Q54" s="334">
        <f t="shared" si="31"/>
        <v>0</v>
      </c>
      <c r="R54" s="334">
        <f t="shared" si="31"/>
        <v>0</v>
      </c>
      <c r="S54" s="334">
        <f t="shared" si="31"/>
        <v>0</v>
      </c>
    </row>
    <row r="55" spans="3:19" ht="13.5" customHeight="1" x14ac:dyDescent="0.4">
      <c r="C55" s="339" t="s">
        <v>155</v>
      </c>
      <c r="D55" s="21"/>
      <c r="E55" s="21"/>
      <c r="F55" s="21"/>
      <c r="G55" s="21"/>
      <c r="H55" s="21"/>
      <c r="I55" s="21"/>
      <c r="J55" s="338">
        <f>GMV!J18</f>
        <v>19335.048170000002</v>
      </c>
      <c r="K55" s="338">
        <f>GMV!K18</f>
        <v>38973.347989999995</v>
      </c>
      <c r="L55" s="338">
        <f>GMV!L18</f>
        <v>109673.77984</v>
      </c>
      <c r="M55" s="338">
        <f>GMV!M18</f>
        <v>175223.34975555999</v>
      </c>
      <c r="N55" s="338">
        <f>GMV!N18</f>
        <v>65549.569915559987</v>
      </c>
      <c r="O55" s="338">
        <f>GMV!O18</f>
        <v>499752.18972812395</v>
      </c>
      <c r="P55" s="338">
        <f>GMV!P18</f>
        <v>949529.16048343549</v>
      </c>
      <c r="Q55" s="338">
        <f>GMV!Q18</f>
        <v>1519246.6567734969</v>
      </c>
      <c r="R55" s="338">
        <f>GMV!R18</f>
        <v>2126945.3194828955</v>
      </c>
      <c r="S55" s="338">
        <f>GMV!S18</f>
        <v>2765028.9153277641</v>
      </c>
    </row>
    <row r="56" spans="3:19" ht="13.5" customHeight="1" x14ac:dyDescent="0.4">
      <c r="C56" s="291" t="s">
        <v>156</v>
      </c>
      <c r="J56" s="13">
        <f>J54/J55</f>
        <v>0</v>
      </c>
      <c r="K56" s="13">
        <f t="shared" ref="K56:S56" si="32">K54/K55</f>
        <v>0</v>
      </c>
      <c r="L56" s="13">
        <f t="shared" si="32"/>
        <v>2.0850906430915607E-4</v>
      </c>
      <c r="M56" s="13">
        <f t="shared" si="32"/>
        <v>2.4776409807397394E-4</v>
      </c>
      <c r="N56" s="13">
        <f t="shared" si="32"/>
        <v>3.134433685296056E-4</v>
      </c>
      <c r="O56" s="13">
        <f t="shared" si="32"/>
        <v>0</v>
      </c>
      <c r="P56" s="13">
        <f t="shared" si="32"/>
        <v>0</v>
      </c>
      <c r="Q56" s="13">
        <f t="shared" si="32"/>
        <v>0</v>
      </c>
      <c r="R56" s="13">
        <f t="shared" si="32"/>
        <v>0</v>
      </c>
      <c r="S56" s="13">
        <f t="shared" si="32"/>
        <v>0</v>
      </c>
    </row>
    <row r="57" spans="3:19" ht="13.5" customHeight="1" x14ac:dyDescent="0.4">
      <c r="J57" s="13"/>
      <c r="K57" s="13"/>
      <c r="L57" s="259"/>
      <c r="M57" s="191"/>
      <c r="N57" s="54"/>
      <c r="O57" s="191">
        <v>0</v>
      </c>
      <c r="P57" s="191">
        <v>0</v>
      </c>
      <c r="Q57" s="191">
        <v>0</v>
      </c>
      <c r="R57" s="191">
        <v>0</v>
      </c>
      <c r="S57" s="191">
        <v>0</v>
      </c>
    </row>
    <row r="58" spans="3:19" ht="13.5" customHeight="1" x14ac:dyDescent="0.4">
      <c r="J58" s="13"/>
      <c r="K58" s="19"/>
      <c r="L58" s="19"/>
      <c r="M58" s="19"/>
      <c r="N58" s="19"/>
      <c r="O58" s="19"/>
      <c r="P58" s="19"/>
      <c r="Q58" s="19"/>
      <c r="R58" s="19"/>
      <c r="S58" s="19"/>
    </row>
    <row r="59" spans="3:19" ht="13.5" customHeight="1" x14ac:dyDescent="0.4">
      <c r="C59" s="327" t="s">
        <v>186</v>
      </c>
      <c r="D59" s="331"/>
      <c r="E59" s="331"/>
      <c r="F59" s="331"/>
      <c r="G59" s="331"/>
      <c r="H59" s="331"/>
      <c r="I59" s="331"/>
      <c r="J59" s="332">
        <v>0</v>
      </c>
      <c r="K59" s="332">
        <v>0</v>
      </c>
      <c r="L59" s="333">
        <v>83.863389999999995</v>
      </c>
      <c r="M59" s="332">
        <v>215.98252600000001</v>
      </c>
      <c r="N59" s="334">
        <f>M59-L59</f>
        <v>132.11913600000003</v>
      </c>
      <c r="O59" s="334">
        <f>O60*O62</f>
        <v>114.78651472461257</v>
      </c>
      <c r="P59" s="334">
        <f t="shared" ref="P59" si="33">P60*P62</f>
        <v>172.17977208691886</v>
      </c>
      <c r="Q59" s="334">
        <f t="shared" ref="Q59" si="34">Q60*Q62</f>
        <v>241.0516809216864</v>
      </c>
      <c r="R59" s="334">
        <f t="shared" ref="R59" si="35">R60*R62</f>
        <v>313.36718519819237</v>
      </c>
      <c r="S59" s="334">
        <f t="shared" ref="S59" si="36">S60*S62</f>
        <v>376.0406222378308</v>
      </c>
    </row>
    <row r="60" spans="3:19" ht="13.5" customHeight="1" x14ac:dyDescent="0.4">
      <c r="C60" s="339" t="s">
        <v>215</v>
      </c>
      <c r="D60" s="21"/>
      <c r="E60" s="21"/>
      <c r="F60" s="21"/>
      <c r="G60" s="21"/>
      <c r="H60" s="21"/>
      <c r="I60" s="21"/>
      <c r="J60" s="338">
        <f>GMV!J19</f>
        <v>0</v>
      </c>
      <c r="K60" s="338">
        <f>GMV!K19</f>
        <v>0</v>
      </c>
      <c r="L60" s="338">
        <f>GMV!L19</f>
        <v>50694.141649999998</v>
      </c>
      <c r="M60" s="338">
        <f>GMV!M19</f>
        <v>192582.127175</v>
      </c>
      <c r="N60" s="338">
        <f>GMV!N19</f>
        <v>141887.985525</v>
      </c>
      <c r="O60" s="338">
        <f>GMV!O19</f>
        <v>690208.41553997272</v>
      </c>
      <c r="P60" s="338">
        <f>GMV!P19</f>
        <v>1035312.6233099591</v>
      </c>
      <c r="Q60" s="338">
        <f>GMV!Q19</f>
        <v>1449437.6726339427</v>
      </c>
      <c r="R60" s="338">
        <f>GMV!R19</f>
        <v>1884268.9744241256</v>
      </c>
      <c r="S60" s="338">
        <f>GMV!S19</f>
        <v>2261122.7693089508</v>
      </c>
    </row>
    <row r="61" spans="3:19" ht="13.5" customHeight="1" x14ac:dyDescent="0.4">
      <c r="C61" s="291" t="s">
        <v>216</v>
      </c>
      <c r="J61" s="13" t="e">
        <f>J59/J60</f>
        <v>#DIV/0!</v>
      </c>
      <c r="K61" s="13" t="e">
        <f t="shared" ref="K61" si="37">K59/K60</f>
        <v>#DIV/0!</v>
      </c>
      <c r="L61" s="13">
        <f t="shared" ref="L61" si="38">L59/L60</f>
        <v>1.6543014097961358E-3</v>
      </c>
      <c r="M61" s="13">
        <f t="shared" ref="M61" si="39">M59/M60</f>
        <v>1.1215086735631287E-3</v>
      </c>
      <c r="N61" s="13">
        <f t="shared" ref="N61" si="40">N59/N60</f>
        <v>9.3115097456028973E-4</v>
      </c>
      <c r="O61" s="13">
        <f t="shared" ref="O61" si="41">O59/O60</f>
        <v>1.6630703442642222E-4</v>
      </c>
      <c r="P61" s="13">
        <f t="shared" ref="P61" si="42">P59/P60</f>
        <v>1.6630703442642222E-4</v>
      </c>
      <c r="Q61" s="13">
        <f t="shared" ref="Q61" si="43">Q59/Q60</f>
        <v>1.6630703442642222E-4</v>
      </c>
      <c r="R61" s="13">
        <f t="shared" ref="R61" si="44">R59/R60</f>
        <v>1.6630703442642222E-4</v>
      </c>
      <c r="S61" s="13">
        <f t="shared" ref="S61" si="45">S59/S60</f>
        <v>1.6630703442642222E-4</v>
      </c>
    </row>
    <row r="62" spans="3:19" ht="13.5" customHeight="1" x14ac:dyDescent="0.4">
      <c r="J62" s="13"/>
      <c r="K62" s="13"/>
      <c r="L62" s="259"/>
      <c r="M62" s="191"/>
      <c r="N62" s="54"/>
      <c r="O62" s="191">
        <v>1.6630703442642222E-4</v>
      </c>
      <c r="P62" s="191">
        <v>1.6630703442642222E-4</v>
      </c>
      <c r="Q62" s="191">
        <v>1.6630703442642222E-4</v>
      </c>
      <c r="R62" s="191">
        <v>1.6630703442642222E-4</v>
      </c>
      <c r="S62" s="191">
        <v>1.6630703442642222E-4</v>
      </c>
    </row>
    <row r="63" spans="3:19" ht="13.5" customHeight="1" x14ac:dyDescent="0.4">
      <c r="J63" s="13"/>
      <c r="K63" s="19"/>
      <c r="L63" s="19"/>
      <c r="M63" s="19"/>
      <c r="N63" s="19"/>
      <c r="O63" s="19"/>
      <c r="P63" s="19"/>
      <c r="Q63" s="19"/>
      <c r="R63" s="19"/>
      <c r="S63" s="19"/>
    </row>
    <row r="64" spans="3:19" ht="13.5" customHeight="1" x14ac:dyDescent="0.4">
      <c r="C64" s="331" t="s">
        <v>5</v>
      </c>
      <c r="D64" s="331"/>
      <c r="E64" s="331"/>
      <c r="F64" s="331"/>
      <c r="G64" s="331"/>
      <c r="H64" s="331"/>
      <c r="I64" s="331"/>
      <c r="J64" s="332">
        <v>4730.6878629999992</v>
      </c>
      <c r="K64" s="332">
        <v>8883.0614220000007</v>
      </c>
      <c r="L64" s="332">
        <v>8962.5809760000011</v>
      </c>
      <c r="M64" s="332">
        <v>12408.2211028661</v>
      </c>
      <c r="N64" s="332">
        <f>M64-L64</f>
        <v>3445.6401268660993</v>
      </c>
      <c r="O64" s="332">
        <f>O65*O67</f>
        <v>14269.454268296015</v>
      </c>
      <c r="P64" s="332">
        <f t="shared" ref="P64:S64" si="46">P65*P67</f>
        <v>16409.872408540414</v>
      </c>
      <c r="Q64" s="332">
        <f t="shared" si="46"/>
        <v>18871.353269821477</v>
      </c>
      <c r="R64" s="332">
        <f t="shared" si="46"/>
        <v>21702.056260294696</v>
      </c>
      <c r="S64" s="332">
        <f t="shared" si="46"/>
        <v>24957.364699338897</v>
      </c>
    </row>
    <row r="65" spans="1:20" ht="13.5" customHeight="1" x14ac:dyDescent="0.4">
      <c r="A65" s="21"/>
      <c r="B65" s="21"/>
      <c r="C65" s="292" t="s">
        <v>138</v>
      </c>
      <c r="E65" s="21"/>
      <c r="F65" s="21"/>
      <c r="G65" s="21"/>
      <c r="H65" s="21"/>
      <c r="I65" s="21"/>
      <c r="J65" s="31">
        <f>GMV!J22</f>
        <v>51228.368233000001</v>
      </c>
      <c r="K65" s="31">
        <f>GMV!K22</f>
        <v>58294.632346666702</v>
      </c>
      <c r="L65" s="31">
        <f>GMV!L22</f>
        <v>47749.649904999998</v>
      </c>
      <c r="M65" s="31">
        <f>GMV!M22</f>
        <v>76215.548750805407</v>
      </c>
      <c r="N65" s="31">
        <f>GMV!N22</f>
        <v>28465.898845805408</v>
      </c>
      <c r="O65" s="31">
        <f>GMV!O22</f>
        <v>87647.881063426204</v>
      </c>
      <c r="P65" s="31">
        <f>GMV!P22</f>
        <v>100795.06322294011</v>
      </c>
      <c r="Q65" s="31">
        <f>GMV!Q22</f>
        <v>115914.32270638114</v>
      </c>
      <c r="R65" s="31">
        <f>GMV!R22</f>
        <v>133301.4711123383</v>
      </c>
      <c r="S65" s="31">
        <f>GMV!S22</f>
        <v>153296.69177918902</v>
      </c>
      <c r="T65" s="31"/>
    </row>
    <row r="66" spans="1:20" s="21" customFormat="1" ht="13.5" customHeight="1" x14ac:dyDescent="0.4">
      <c r="A66" s="6"/>
      <c r="B66" s="6"/>
      <c r="C66" s="291" t="s">
        <v>148</v>
      </c>
      <c r="D66" s="6"/>
      <c r="E66" s="6"/>
      <c r="F66" s="6"/>
      <c r="G66" s="6"/>
      <c r="H66" s="6"/>
      <c r="I66" s="6"/>
      <c r="J66" s="13">
        <f>J64/J65</f>
        <v>9.2345081957004665E-2</v>
      </c>
      <c r="K66" s="13">
        <f t="shared" ref="K66:S66" si="47">K64/K65</f>
        <v>0.15238215019822379</v>
      </c>
      <c r="L66" s="13">
        <f t="shared" si="47"/>
        <v>0.18769940709160057</v>
      </c>
      <c r="M66" s="13">
        <f t="shared" si="47"/>
        <v>0.16280432675799605</v>
      </c>
      <c r="N66" s="13">
        <f t="shared" si="47"/>
        <v>0.12104448714338882</v>
      </c>
      <c r="O66" s="13">
        <f t="shared" si="47"/>
        <v>0.16280432675799605</v>
      </c>
      <c r="P66" s="13">
        <f t="shared" si="47"/>
        <v>0.16280432675799605</v>
      </c>
      <c r="Q66" s="13">
        <f t="shared" si="47"/>
        <v>0.16280432675799605</v>
      </c>
      <c r="R66" s="13">
        <f t="shared" si="47"/>
        <v>0.16280432675799605</v>
      </c>
      <c r="S66" s="13">
        <f t="shared" si="47"/>
        <v>0.16280432675799605</v>
      </c>
      <c r="T66" s="27"/>
    </row>
    <row r="67" spans="1:20" ht="13.5" customHeight="1" x14ac:dyDescent="0.4">
      <c r="J67" s="13"/>
      <c r="K67" s="19"/>
      <c r="L67" s="259"/>
      <c r="M67" s="191"/>
      <c r="N67" s="54"/>
      <c r="O67" s="191">
        <f>M66</f>
        <v>0.16280432675799605</v>
      </c>
      <c r="P67" s="191">
        <f>O67</f>
        <v>0.16280432675799605</v>
      </c>
      <c r="Q67" s="191">
        <f t="shared" ref="Q67:S67" si="48">P67</f>
        <v>0.16280432675799605</v>
      </c>
      <c r="R67" s="191">
        <f t="shared" si="48"/>
        <v>0.16280432675799605</v>
      </c>
      <c r="S67" s="191">
        <f t="shared" si="48"/>
        <v>0.16280432675799605</v>
      </c>
    </row>
    <row r="68" spans="1:20" ht="13.5" customHeight="1" x14ac:dyDescent="0.4">
      <c r="J68" s="13"/>
      <c r="K68" s="19"/>
      <c r="L68" s="19"/>
      <c r="M68" s="19"/>
      <c r="N68" s="19"/>
      <c r="O68" s="19"/>
      <c r="P68" s="19"/>
      <c r="Q68" s="19"/>
      <c r="R68" s="19"/>
      <c r="S68" s="19"/>
    </row>
    <row r="69" spans="1:20" s="27" customFormat="1" ht="13.5" customHeight="1" x14ac:dyDescent="0.4">
      <c r="A69" s="6"/>
      <c r="B69" s="6"/>
      <c r="C69" s="331" t="s">
        <v>3</v>
      </c>
      <c r="D69" s="331"/>
      <c r="E69" s="331"/>
      <c r="F69" s="331"/>
      <c r="G69" s="331"/>
      <c r="H69" s="331"/>
      <c r="I69" s="331"/>
      <c r="J69" s="332"/>
      <c r="K69" s="332"/>
      <c r="L69" s="332"/>
      <c r="M69" s="340"/>
      <c r="N69" s="341"/>
      <c r="O69" s="341"/>
      <c r="P69" s="341"/>
      <c r="Q69" s="341"/>
      <c r="R69" s="341"/>
      <c r="S69" s="341"/>
    </row>
    <row r="70" spans="1:20" s="31" customFormat="1" ht="13.5" customHeight="1" x14ac:dyDescent="0.4">
      <c r="A70" s="6"/>
      <c r="B70" s="6"/>
      <c r="C70" s="6"/>
      <c r="D70" s="6"/>
      <c r="E70" s="6"/>
      <c r="F70" s="6"/>
      <c r="G70" s="6"/>
      <c r="H70" s="6"/>
      <c r="I70" s="6"/>
      <c r="J70" s="13"/>
      <c r="K70" s="19"/>
      <c r="L70" s="19"/>
      <c r="M70" s="19"/>
      <c r="N70" s="19"/>
      <c r="O70" s="19"/>
      <c r="P70" s="19"/>
      <c r="Q70" s="19"/>
      <c r="R70" s="19"/>
      <c r="S70" s="19"/>
      <c r="T70" s="27"/>
    </row>
    <row r="71" spans="1:20" s="31" customFormat="1" ht="13.5" customHeight="1" x14ac:dyDescent="0.4">
      <c r="A71" s="40"/>
      <c r="B71" s="40"/>
      <c r="C71" s="335" t="s">
        <v>60</v>
      </c>
      <c r="D71" s="336"/>
      <c r="E71" s="336"/>
      <c r="F71" s="336"/>
      <c r="G71" s="336"/>
      <c r="H71" s="336"/>
      <c r="I71" s="336"/>
      <c r="J71" s="337"/>
      <c r="K71" s="337"/>
      <c r="L71" s="337"/>
      <c r="M71" s="342"/>
      <c r="N71" s="341"/>
      <c r="O71" s="341"/>
      <c r="P71" s="341"/>
      <c r="Q71" s="341"/>
      <c r="R71" s="341"/>
      <c r="S71" s="341"/>
    </row>
    <row r="72" spans="1:20" ht="13.5" customHeight="1" x14ac:dyDescent="0.4">
      <c r="J72" s="13"/>
      <c r="K72" s="19"/>
      <c r="L72" s="19"/>
      <c r="M72" s="19"/>
      <c r="N72" s="19"/>
      <c r="O72" s="19"/>
      <c r="P72" s="19"/>
      <c r="Q72" s="19"/>
      <c r="R72" s="19"/>
      <c r="S72" s="19"/>
    </row>
    <row r="73" spans="1:20" ht="13.5" customHeight="1" x14ac:dyDescent="0.4">
      <c r="C73" s="267" t="s">
        <v>121</v>
      </c>
      <c r="D73" s="268"/>
      <c r="E73" s="268"/>
      <c r="F73" s="268"/>
      <c r="G73" s="268"/>
      <c r="H73" s="268"/>
      <c r="I73" s="268"/>
      <c r="J73" s="269">
        <f>J75+J80+J85</f>
        <v>47551.45904200001</v>
      </c>
      <c r="K73" s="269">
        <f t="shared" ref="K73:S73" si="49">K75+K80+K85</f>
        <v>60253.886150999999</v>
      </c>
      <c r="L73" s="269">
        <f t="shared" si="49"/>
        <v>50250.31200451975</v>
      </c>
      <c r="M73" s="269">
        <f t="shared" si="49"/>
        <v>67005.288686050815</v>
      </c>
      <c r="N73" s="269">
        <f t="shared" si="49"/>
        <v>16754.976681531065</v>
      </c>
      <c r="O73" s="269">
        <f t="shared" si="49"/>
        <v>86661.348657235576</v>
      </c>
      <c r="P73" s="269">
        <f t="shared" si="49"/>
        <v>99155.729160339033</v>
      </c>
      <c r="Q73" s="269">
        <f t="shared" si="49"/>
        <v>104014.6167667595</v>
      </c>
      <c r="R73" s="269">
        <f t="shared" si="49"/>
        <v>118531.45311535923</v>
      </c>
      <c r="S73" s="269">
        <f t="shared" si="49"/>
        <v>133752.2891827625</v>
      </c>
    </row>
    <row r="74" spans="1:20" ht="13.5" customHeight="1" x14ac:dyDescent="0.4">
      <c r="A74" s="21"/>
      <c r="B74" s="21"/>
      <c r="C74" s="21"/>
      <c r="D74" s="21"/>
      <c r="E74" s="21"/>
      <c r="F74" s="21"/>
      <c r="G74" s="21"/>
      <c r="H74" s="21"/>
      <c r="I74" s="21"/>
      <c r="J74" s="31"/>
      <c r="K74" s="140"/>
      <c r="L74" s="140"/>
      <c r="M74" s="31"/>
      <c r="N74" s="31"/>
      <c r="O74" s="31"/>
      <c r="P74" s="31"/>
      <c r="Q74" s="31"/>
      <c r="R74" s="31"/>
      <c r="S74" s="31"/>
      <c r="T74" s="31"/>
    </row>
    <row r="75" spans="1:20" s="21" customFormat="1" ht="13.5" customHeight="1" x14ac:dyDescent="0.4">
      <c r="C75" s="289" t="s">
        <v>139</v>
      </c>
      <c r="D75" s="32"/>
      <c r="E75" s="32"/>
      <c r="F75" s="32"/>
      <c r="G75" s="32"/>
      <c r="H75" s="32"/>
      <c r="I75" s="32"/>
      <c r="J75" s="30">
        <v>47551.45904200001</v>
      </c>
      <c r="K75" s="30">
        <v>55238.543072</v>
      </c>
      <c r="L75" s="30">
        <v>37319.319023733435</v>
      </c>
      <c r="M75" s="30">
        <v>49108.978282923803</v>
      </c>
      <c r="N75" s="30">
        <f>M75-L75</f>
        <v>11789.659259190368</v>
      </c>
      <c r="O75" s="30">
        <f>O76*O78</f>
        <v>55083.672308260633</v>
      </c>
      <c r="P75" s="30">
        <f t="shared" ref="P75:S75" si="50">P76*P78</f>
        <v>63886.350151526494</v>
      </c>
      <c r="Q75" s="30">
        <f t="shared" si="50"/>
        <v>72059.593003138012</v>
      </c>
      <c r="R75" s="30">
        <f t="shared" si="50"/>
        <v>81081.27389621269</v>
      </c>
      <c r="S75" s="30">
        <f t="shared" si="50"/>
        <v>91553.940401010463</v>
      </c>
      <c r="T75" s="31"/>
    </row>
    <row r="76" spans="1:20" s="21" customFormat="1" ht="13.5" customHeight="1" x14ac:dyDescent="0.4">
      <c r="A76" s="6"/>
      <c r="B76" s="6"/>
      <c r="C76" s="339" t="s">
        <v>217</v>
      </c>
      <c r="D76" s="6"/>
      <c r="E76" s="6"/>
      <c r="J76" s="31">
        <f>GMV!J14+GMV!J16</f>
        <v>5282835.4254180007</v>
      </c>
      <c r="K76" s="31">
        <f>GMV!K14+GMV!K16</f>
        <v>5589802.129431</v>
      </c>
      <c r="L76" s="31">
        <f>GMV!L14+GMV!L16</f>
        <v>3394614.0474389996</v>
      </c>
      <c r="M76" s="31">
        <f>GMV!M14+GMV!M16</f>
        <v>4526152.0632520011</v>
      </c>
      <c r="N76" s="31">
        <f>GMV!N14+GMV!N16</f>
        <v>1131538.0158130014</v>
      </c>
      <c r="O76" s="31">
        <f>GMV!O14+GMV!O16</f>
        <v>5100180.3614557171</v>
      </c>
      <c r="P76" s="31">
        <f>GMV!P14+GMV!P16</f>
        <v>5980061.0789912678</v>
      </c>
      <c r="Q76" s="31">
        <f>GMV!Q14+GMV!Q16</f>
        <v>6764886.3780290559</v>
      </c>
      <c r="R76" s="31">
        <f>GMV!R14+GMV!R16</f>
        <v>7626228.220595208</v>
      </c>
      <c r="S76" s="31">
        <f>GMV!S14+GMV!S16</f>
        <v>8623695.9347722847</v>
      </c>
      <c r="T76" s="27"/>
    </row>
    <row r="77" spans="1:20" s="21" customFormat="1" ht="13.5" customHeight="1" x14ac:dyDescent="0.4">
      <c r="A77" s="6"/>
      <c r="B77" s="6"/>
      <c r="C77" s="291" t="s">
        <v>149</v>
      </c>
      <c r="D77" s="6"/>
      <c r="E77" s="6"/>
      <c r="F77" s="6"/>
      <c r="G77" s="6"/>
      <c r="H77" s="6"/>
      <c r="I77" s="6"/>
      <c r="J77" s="13">
        <f>J75/J76</f>
        <v>9.0011244365496273E-3</v>
      </c>
      <c r="K77" s="13">
        <f t="shared" ref="K77:S77" si="51">K75/K76</f>
        <v>9.8820211866109241E-3</v>
      </c>
      <c r="L77" s="13">
        <f t="shared" si="51"/>
        <v>1.0993685438816901E-2</v>
      </c>
      <c r="M77" s="13">
        <f t="shared" si="51"/>
        <v>1.0850050461547999E-2</v>
      </c>
      <c r="N77" s="13">
        <f t="shared" si="51"/>
        <v>1.0419145529741295E-2</v>
      </c>
      <c r="O77" s="13">
        <f t="shared" si="51"/>
        <v>1.0800338106579901E-2</v>
      </c>
      <c r="P77" s="13">
        <f t="shared" si="51"/>
        <v>1.0683227028561221E-2</v>
      </c>
      <c r="Q77" s="13">
        <f t="shared" si="51"/>
        <v>1.065200344490228E-2</v>
      </c>
      <c r="R77" s="13">
        <f t="shared" si="51"/>
        <v>1.0631897125402903E-2</v>
      </c>
      <c r="S77" s="13">
        <f t="shared" si="51"/>
        <v>1.0616554791994531E-2</v>
      </c>
      <c r="T77" s="27"/>
    </row>
    <row r="78" spans="1:20" s="21" customFormat="1" ht="13.5" customHeight="1" x14ac:dyDescent="0.4">
      <c r="A78" s="6"/>
      <c r="B78" s="6"/>
      <c r="C78" s="6"/>
      <c r="D78" s="6"/>
      <c r="E78" s="6"/>
      <c r="F78" s="6"/>
      <c r="G78" s="6"/>
      <c r="H78" s="6"/>
      <c r="I78" s="6"/>
      <c r="J78" s="27"/>
      <c r="K78" s="27"/>
      <c r="L78" s="259"/>
      <c r="M78" s="191"/>
      <c r="N78" s="54"/>
      <c r="O78" s="191">
        <v>1.0800338106579901E-2</v>
      </c>
      <c r="P78" s="191">
        <v>1.0683227028561221E-2</v>
      </c>
      <c r="Q78" s="191">
        <v>1.065200344490228E-2</v>
      </c>
      <c r="R78" s="191">
        <v>1.0631897125402903E-2</v>
      </c>
      <c r="S78" s="191">
        <v>1.0616554791994531E-2</v>
      </c>
      <c r="T78" s="27"/>
    </row>
    <row r="79" spans="1:20" s="21" customFormat="1" ht="13.5" customHeight="1" x14ac:dyDescent="0.4">
      <c r="A79" s="6"/>
      <c r="B79" s="6"/>
      <c r="C79" s="6"/>
      <c r="D79" s="6"/>
      <c r="E79" s="6"/>
      <c r="F79" s="6"/>
      <c r="G79" s="6"/>
      <c r="H79" s="6"/>
      <c r="I79" s="6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ht="13.5" customHeight="1" x14ac:dyDescent="0.4">
      <c r="C80" s="289" t="s">
        <v>140</v>
      </c>
      <c r="D80" s="32"/>
      <c r="E80" s="32"/>
      <c r="F80" s="32"/>
      <c r="G80" s="32"/>
      <c r="H80" s="32"/>
      <c r="I80" s="32"/>
      <c r="J80" s="30">
        <v>0</v>
      </c>
      <c r="K80" s="30">
        <v>4691.7502999999997</v>
      </c>
      <c r="L80" s="30">
        <v>12899.657745000002</v>
      </c>
      <c r="M80" s="30">
        <v>17864.818037340701</v>
      </c>
      <c r="N80" s="30">
        <f>M80-L80</f>
        <v>4965.160292340699</v>
      </c>
      <c r="O80" s="30">
        <f>O81*O83</f>
        <v>31487.85739058051</v>
      </c>
      <c r="P80" s="30">
        <f t="shared" ref="P80" si="52">P81*P83</f>
        <v>35098.722987863104</v>
      </c>
      <c r="Q80" s="30">
        <f t="shared" ref="Q80" si="53">Q81*Q83</f>
        <v>31681.974130102382</v>
      </c>
      <c r="R80" s="30">
        <f t="shared" ref="R80" si="54">R81*R83</f>
        <v>37067.909732219792</v>
      </c>
      <c r="S80" s="30">
        <f t="shared" ref="S80" si="55">S81*S83</f>
        <v>41701.398448747263</v>
      </c>
    </row>
    <row r="81" spans="1:20" s="21" customFormat="1" ht="13.5" customHeight="1" x14ac:dyDescent="0.4">
      <c r="C81" s="339" t="s">
        <v>218</v>
      </c>
      <c r="J81" s="31">
        <f>GMV!J17</f>
        <v>0</v>
      </c>
      <c r="K81" s="31">
        <f>GMV!K17</f>
        <v>64994.180829999998</v>
      </c>
      <c r="L81" s="31">
        <f>GMV!L17</f>
        <v>121300.50834</v>
      </c>
      <c r="M81" s="31">
        <f>GMV!M17</f>
        <v>175298.97960333101</v>
      </c>
      <c r="N81" s="31">
        <f>GMV!N17</f>
        <v>53998.471263331012</v>
      </c>
      <c r="O81" s="31">
        <f>GMV!O17</f>
        <v>398485.17330602673</v>
      </c>
      <c r="P81" s="31">
        <f>GMV!P17</f>
        <v>619800.00591785088</v>
      </c>
      <c r="Q81" s="31">
        <f>GMV!Q17</f>
        <v>854287.69074097625</v>
      </c>
      <c r="R81" s="31">
        <f>GMV!R17</f>
        <v>1110573.9979632692</v>
      </c>
      <c r="S81" s="31">
        <f>GMV!S17</f>
        <v>1388217.4974540863</v>
      </c>
      <c r="T81" s="31"/>
    </row>
    <row r="82" spans="1:20" ht="13.5" customHeight="1" x14ac:dyDescent="0.4">
      <c r="C82" s="291" t="s">
        <v>219</v>
      </c>
      <c r="J82" s="13" t="e">
        <f>J80/J81</f>
        <v>#DIV/0!</v>
      </c>
      <c r="K82" s="13">
        <f t="shared" ref="K82:S82" si="56">K80/K81</f>
        <v>7.2187236458473567E-2</v>
      </c>
      <c r="L82" s="13">
        <f t="shared" si="56"/>
        <v>0.10634463055045761</v>
      </c>
      <c r="M82" s="13">
        <f t="shared" si="56"/>
        <v>0.10191056489755651</v>
      </c>
      <c r="N82" s="13">
        <f t="shared" si="56"/>
        <v>9.1950015920402792E-2</v>
      </c>
      <c r="O82" s="13">
        <f t="shared" si="56"/>
        <v>7.9018893298693993E-2</v>
      </c>
      <c r="P82" s="13">
        <f t="shared" si="56"/>
        <v>5.662911044327279E-2</v>
      </c>
      <c r="Q82" s="13">
        <f t="shared" si="56"/>
        <v>3.7085837093851437E-2</v>
      </c>
      <c r="R82" s="13">
        <f t="shared" si="56"/>
        <v>3.3377253384466295E-2</v>
      </c>
      <c r="S82" s="13">
        <f t="shared" si="56"/>
        <v>3.0039528046019667E-2</v>
      </c>
    </row>
    <row r="83" spans="1:20" ht="13.5" customHeight="1" x14ac:dyDescent="0.4">
      <c r="L83" s="259"/>
      <c r="M83" s="98"/>
      <c r="N83" s="98"/>
      <c r="O83" s="98">
        <v>7.9018893298693993E-2</v>
      </c>
      <c r="P83" s="98">
        <v>5.6629110443272783E-2</v>
      </c>
      <c r="Q83" s="98">
        <v>3.7085837093851437E-2</v>
      </c>
      <c r="R83" s="98">
        <v>3.3377253384466295E-2</v>
      </c>
      <c r="S83" s="98">
        <v>3.0039528046019667E-2</v>
      </c>
    </row>
    <row r="84" spans="1:20" ht="13.5" customHeight="1" x14ac:dyDescent="0.4"/>
    <row r="85" spans="1:20" ht="13.5" customHeight="1" x14ac:dyDescent="0.4">
      <c r="C85" s="362" t="s">
        <v>63</v>
      </c>
      <c r="D85" s="32"/>
      <c r="E85" s="32"/>
      <c r="F85" s="32"/>
      <c r="G85" s="32"/>
      <c r="H85" s="32"/>
      <c r="I85" s="32"/>
      <c r="J85" s="30">
        <v>0</v>
      </c>
      <c r="K85" s="30">
        <v>323.59277900000001</v>
      </c>
      <c r="L85" s="30">
        <v>31.335235786313209</v>
      </c>
      <c r="M85" s="30">
        <v>31.492365786313201</v>
      </c>
      <c r="N85" s="30">
        <f>M85-L85</f>
        <v>0.15712999999999155</v>
      </c>
      <c r="O85" s="30">
        <f>O86*O88</f>
        <v>89.818958394440131</v>
      </c>
      <c r="P85" s="30">
        <f t="shared" ref="P85" si="57">P86*P88</f>
        <v>170.65602094943623</v>
      </c>
      <c r="Q85" s="30">
        <f t="shared" ref="Q85" si="58">Q86*Q88</f>
        <v>273.04963351909799</v>
      </c>
      <c r="R85" s="30">
        <f t="shared" ref="R85" si="59">R86*R88</f>
        <v>382.26948692673716</v>
      </c>
      <c r="S85" s="30">
        <f t="shared" ref="S85" si="60">S86*S88</f>
        <v>496.95033300475831</v>
      </c>
    </row>
    <row r="86" spans="1:20" s="21" customFormat="1" ht="13.5" customHeight="1" x14ac:dyDescent="0.4">
      <c r="C86" s="339" t="s">
        <v>116</v>
      </c>
      <c r="J86" s="31">
        <f>GMV!J18</f>
        <v>19335.048170000002</v>
      </c>
      <c r="K86" s="31">
        <f>GMV!K18</f>
        <v>38973.347989999995</v>
      </c>
      <c r="L86" s="31">
        <f>GMV!L18</f>
        <v>109673.77984</v>
      </c>
      <c r="M86" s="31">
        <f>GMV!M18</f>
        <v>175223.34975555999</v>
      </c>
      <c r="N86" s="31">
        <f>GMV!N18</f>
        <v>65549.569915559987</v>
      </c>
      <c r="O86" s="31">
        <f>GMV!O18</f>
        <v>499752.18972812395</v>
      </c>
      <c r="P86" s="31">
        <f>GMV!P18</f>
        <v>949529.16048343549</v>
      </c>
      <c r="Q86" s="31">
        <f>GMV!Q18</f>
        <v>1519246.6567734969</v>
      </c>
      <c r="R86" s="31">
        <f>GMV!R18</f>
        <v>2126945.3194828955</v>
      </c>
      <c r="S86" s="31">
        <f>GMV!S18</f>
        <v>2765028.9153277641</v>
      </c>
      <c r="T86" s="31"/>
    </row>
    <row r="87" spans="1:20" ht="13.5" customHeight="1" x14ac:dyDescent="0.4">
      <c r="C87" s="291" t="s">
        <v>199</v>
      </c>
      <c r="J87" s="13">
        <f>J85/J86</f>
        <v>0</v>
      </c>
      <c r="K87" s="13">
        <f t="shared" ref="K87" si="61">K85/K86</f>
        <v>8.3029248368148741E-3</v>
      </c>
      <c r="L87" s="13">
        <f t="shared" ref="L87" si="62">L85/L86</f>
        <v>2.8571310145439783E-4</v>
      </c>
      <c r="M87" s="13">
        <f t="shared" ref="M87" si="63">M85/M86</f>
        <v>1.7972699317896654E-4</v>
      </c>
      <c r="N87" s="13">
        <f t="shared" ref="N87" si="64">N85/N86</f>
        <v>2.3971171771592729E-6</v>
      </c>
      <c r="O87" s="13">
        <f t="shared" ref="O87" si="65">O85/O86</f>
        <v>1.7972699317896654E-4</v>
      </c>
      <c r="P87" s="13">
        <f t="shared" ref="P87" si="66">P85/P86</f>
        <v>1.7972699317896654E-4</v>
      </c>
      <c r="Q87" s="13">
        <f t="shared" ref="Q87" si="67">Q85/Q86</f>
        <v>1.7972699317896654E-4</v>
      </c>
      <c r="R87" s="13">
        <f t="shared" ref="R87" si="68">R85/R86</f>
        <v>1.7972699317896654E-4</v>
      </c>
      <c r="S87" s="13">
        <f t="shared" ref="S87" si="69">S85/S86</f>
        <v>1.7972699317896654E-4</v>
      </c>
    </row>
    <row r="88" spans="1:20" ht="13.5" customHeight="1" x14ac:dyDescent="0.4">
      <c r="L88" s="259"/>
      <c r="M88" s="378" t="s">
        <v>205</v>
      </c>
      <c r="N88" s="98"/>
      <c r="O88" s="98">
        <f>M87</f>
        <v>1.7972699317896654E-4</v>
      </c>
      <c r="P88" s="98">
        <f>O88</f>
        <v>1.7972699317896654E-4</v>
      </c>
      <c r="Q88" s="98">
        <f t="shared" ref="Q88:S88" si="70">P88</f>
        <v>1.7972699317896654E-4</v>
      </c>
      <c r="R88" s="98">
        <f t="shared" si="70"/>
        <v>1.7972699317896654E-4</v>
      </c>
      <c r="S88" s="98">
        <f t="shared" si="70"/>
        <v>1.7972699317896654E-4</v>
      </c>
    </row>
    <row r="89" spans="1:20" ht="13.5" customHeight="1" x14ac:dyDescent="0.4"/>
    <row r="90" spans="1:20" ht="13.5" customHeight="1" x14ac:dyDescent="0.4">
      <c r="C90" s="276" t="s">
        <v>84</v>
      </c>
      <c r="D90" s="268"/>
      <c r="E90" s="268"/>
      <c r="F90" s="268"/>
      <c r="G90" s="268"/>
      <c r="H90" s="268"/>
      <c r="I90" s="268"/>
      <c r="J90" s="269">
        <f>J92+J97+J102+J107+J112+J115+J120</f>
        <v>74510.761405000012</v>
      </c>
      <c r="K90" s="269">
        <f t="shared" ref="K90:S90" si="71">K92+K97+K102+K107+K112+K115+K120</f>
        <v>84300.414298999996</v>
      </c>
      <c r="L90" s="269">
        <f t="shared" si="71"/>
        <v>64094.228087999967</v>
      </c>
      <c r="M90" s="269">
        <f t="shared" si="71"/>
        <v>92148.846850178001</v>
      </c>
      <c r="N90" s="269">
        <f t="shared" si="71"/>
        <v>28054.618762178055</v>
      </c>
      <c r="O90" s="269">
        <f t="shared" si="71"/>
        <v>100993.06591641203</v>
      </c>
      <c r="P90" s="269">
        <f t="shared" si="71"/>
        <v>110111.02428087463</v>
      </c>
      <c r="Q90" s="269">
        <f t="shared" si="71"/>
        <v>120655.80455125331</v>
      </c>
      <c r="R90" s="269">
        <f t="shared" si="71"/>
        <v>133127.39514724753</v>
      </c>
      <c r="S90" s="269">
        <f t="shared" si="71"/>
        <v>146189.59218841532</v>
      </c>
    </row>
    <row r="91" spans="1:20" s="21" customFormat="1" ht="13.5" customHeight="1" x14ac:dyDescent="0.4">
      <c r="C91" s="197"/>
      <c r="J91" s="31"/>
      <c r="K91" s="343"/>
      <c r="L91" s="343"/>
      <c r="M91" s="343"/>
      <c r="N91" s="343"/>
      <c r="O91" s="343"/>
      <c r="P91" s="343"/>
      <c r="Q91" s="343"/>
      <c r="R91" s="343"/>
      <c r="S91" s="343"/>
      <c r="T91" s="31"/>
    </row>
    <row r="92" spans="1:20" ht="13.5" customHeight="1" x14ac:dyDescent="0.4">
      <c r="A92" s="21"/>
      <c r="B92" s="21"/>
      <c r="C92" s="307" t="s">
        <v>220</v>
      </c>
      <c r="D92" s="257"/>
      <c r="E92" s="257"/>
      <c r="F92" s="257"/>
      <c r="G92" s="257"/>
      <c r="H92" s="257"/>
      <c r="I92" s="257"/>
      <c r="J92" s="260">
        <v>68084.927595000001</v>
      </c>
      <c r="K92" s="258">
        <v>71894.377821000002</v>
      </c>
      <c r="L92" s="258">
        <v>50680.112137999968</v>
      </c>
      <c r="M92" s="258">
        <v>70922.3442067469</v>
      </c>
      <c r="N92" s="258">
        <f>M92-L92</f>
        <v>20242.232068746933</v>
      </c>
      <c r="O92" s="258">
        <f>O93*O95</f>
        <v>74305.525048916039</v>
      </c>
      <c r="P92" s="258">
        <f t="shared" ref="P92:S92" si="72">P93*P95</f>
        <v>75774.839265110088</v>
      </c>
      <c r="Q92" s="258">
        <f>Q93*Q95</f>
        <v>77280.001095214509</v>
      </c>
      <c r="R92" s="258">
        <f t="shared" si="72"/>
        <v>78820.143132570825</v>
      </c>
      <c r="S92" s="258">
        <f t="shared" si="72"/>
        <v>80396.092319371382</v>
      </c>
      <c r="T92" s="31"/>
    </row>
    <row r="93" spans="1:20" ht="13.5" customHeight="1" x14ac:dyDescent="0.4">
      <c r="A93" s="21"/>
      <c r="B93" s="21"/>
      <c r="C93" s="339" t="s">
        <v>130</v>
      </c>
      <c r="D93" s="21"/>
      <c r="F93" s="21"/>
      <c r="G93" s="21"/>
      <c r="H93" s="21"/>
      <c r="I93" s="21"/>
      <c r="J93" s="31">
        <f>GMV!J13</f>
        <v>7554411.597546001</v>
      </c>
      <c r="K93" s="31">
        <f>GMV!K13</f>
        <v>7751939.9097290002</v>
      </c>
      <c r="L93" s="31">
        <f>GMV!L13</f>
        <v>4844890.4732219996</v>
      </c>
      <c r="M93" s="31">
        <f>GMV!M13</f>
        <v>6459853.9642960019</v>
      </c>
      <c r="N93" s="31">
        <f>GMV!N13</f>
        <v>1614963.4910740021</v>
      </c>
      <c r="O93" s="31">
        <f>GMV!O13</f>
        <v>7133541.1335792728</v>
      </c>
      <c r="P93" s="31">
        <f>GMV!P13</f>
        <v>8073978.0695708925</v>
      </c>
      <c r="Q93" s="31">
        <f>GMV!Q13</f>
        <v>8893459.7127313092</v>
      </c>
      <c r="R93" s="31">
        <f>GMV!R13</f>
        <v>9768967.4847142641</v>
      </c>
      <c r="S93" s="31">
        <f>GMV!S13</f>
        <v>10770753.253443394</v>
      </c>
      <c r="T93" s="31"/>
    </row>
    <row r="94" spans="1:20" ht="13.5" customHeight="1" x14ac:dyDescent="0.4">
      <c r="C94" s="291" t="s">
        <v>221</v>
      </c>
      <c r="J94" s="13">
        <f>J92/J93</f>
        <v>9.0126049813220293E-3</v>
      </c>
      <c r="K94" s="13">
        <f t="shared" ref="K94:S94" si="73">K92/K93</f>
        <v>9.2743724355718541E-3</v>
      </c>
      <c r="L94" s="13">
        <f t="shared" si="73"/>
        <v>1.0460527935174591E-2</v>
      </c>
      <c r="M94" s="13">
        <f t="shared" si="73"/>
        <v>1.0978939245180917E-2</v>
      </c>
      <c r="N94" s="13">
        <f t="shared" si="73"/>
        <v>1.2534173175199895E-2</v>
      </c>
      <c r="O94" s="13">
        <f t="shared" si="73"/>
        <v>1.0416358952378123E-2</v>
      </c>
      <c r="P94" s="13">
        <f t="shared" si="73"/>
        <v>9.3850687495287306E-3</v>
      </c>
      <c r="Q94" s="13">
        <f t="shared" si="73"/>
        <v>8.6895318123030793E-3</v>
      </c>
      <c r="R94" s="13">
        <f t="shared" si="73"/>
        <v>8.0684210747863153E-3</v>
      </c>
      <c r="S94" s="13">
        <f t="shared" si="73"/>
        <v>7.4642961757265093E-3</v>
      </c>
    </row>
    <row r="95" spans="1:20" s="21" customFormat="1" ht="13.5" customHeight="1" x14ac:dyDescent="0.4">
      <c r="A95" s="6"/>
      <c r="B95" s="6"/>
      <c r="C95" s="6"/>
      <c r="D95" s="6"/>
      <c r="E95" s="6"/>
      <c r="F95" s="6"/>
      <c r="G95" s="6"/>
      <c r="H95" s="6"/>
      <c r="I95" s="6"/>
      <c r="J95" s="13"/>
      <c r="K95" s="13"/>
      <c r="L95" s="259"/>
      <c r="M95" s="192"/>
      <c r="N95" s="98"/>
      <c r="O95" s="192">
        <v>1.0416358952378123E-2</v>
      </c>
      <c r="P95" s="192">
        <v>9.3850687495287306E-3</v>
      </c>
      <c r="Q95" s="192">
        <v>8.6895318123030793E-3</v>
      </c>
      <c r="R95" s="192">
        <v>8.0684210747863153E-3</v>
      </c>
      <c r="S95" s="192">
        <v>7.4642961757265093E-3</v>
      </c>
      <c r="T95" s="27"/>
    </row>
    <row r="96" spans="1:20" ht="13.5" customHeight="1" x14ac:dyDescent="0.4">
      <c r="J96" s="13"/>
      <c r="K96" s="13"/>
      <c r="L96" s="13"/>
      <c r="M96" s="19"/>
      <c r="N96" s="13"/>
      <c r="O96" s="31"/>
      <c r="P96" s="31"/>
      <c r="Q96" s="31"/>
      <c r="R96" s="19"/>
      <c r="S96" s="19"/>
    </row>
    <row r="97" spans="3:19" ht="13.5" customHeight="1" x14ac:dyDescent="0.4">
      <c r="C97" s="307" t="s">
        <v>222</v>
      </c>
      <c r="D97" s="257"/>
      <c r="E97" s="257"/>
      <c r="F97" s="257"/>
      <c r="G97" s="257"/>
      <c r="H97" s="257"/>
      <c r="I97" s="257"/>
      <c r="J97" s="258">
        <v>0</v>
      </c>
      <c r="K97" s="258">
        <v>4247.8890490000003</v>
      </c>
      <c r="L97" s="258">
        <v>3370.8052280000002</v>
      </c>
      <c r="M97" s="258">
        <v>5172.3527344498598</v>
      </c>
      <c r="N97" s="258">
        <f>M97-L97</f>
        <v>1801.5475064498596</v>
      </c>
      <c r="O97" s="258">
        <f>O98*O100</f>
        <v>5823.7020697801026</v>
      </c>
      <c r="P97" s="258">
        <f t="shared" ref="P97" si="74">P98*P100</f>
        <v>7131.9375378830009</v>
      </c>
      <c r="Q97" s="258">
        <f>Q98*Q100</f>
        <v>8535.1620285966619</v>
      </c>
      <c r="R97" s="258">
        <f t="shared" ref="R97" si="75">R98*R100</f>
        <v>11095.710637175664</v>
      </c>
      <c r="S97" s="258">
        <f t="shared" ref="S97" si="76">S98*S100</f>
        <v>13869.638296469577</v>
      </c>
    </row>
    <row r="98" spans="3:19" ht="13.5" customHeight="1" x14ac:dyDescent="0.4">
      <c r="C98" s="339" t="s">
        <v>223</v>
      </c>
      <c r="F98" s="21"/>
      <c r="G98" s="21"/>
      <c r="H98" s="21"/>
      <c r="I98" s="21"/>
      <c r="J98" s="31">
        <f>GMV!J17</f>
        <v>0</v>
      </c>
      <c r="K98" s="31">
        <f>GMV!K17</f>
        <v>64994.180829999998</v>
      </c>
      <c r="L98" s="31">
        <f>GMV!L17</f>
        <v>121300.50834</v>
      </c>
      <c r="M98" s="31">
        <f>GMV!M17</f>
        <v>175298.97960333101</v>
      </c>
      <c r="N98" s="31">
        <f>GMV!N17</f>
        <v>53998.471263331012</v>
      </c>
      <c r="O98" s="31">
        <f>GMV!O17</f>
        <v>398485.17330602673</v>
      </c>
      <c r="P98" s="31">
        <f>GMV!P17</f>
        <v>619800.00591785088</v>
      </c>
      <c r="Q98" s="31">
        <f>GMV!Q17</f>
        <v>854287.69074097625</v>
      </c>
      <c r="R98" s="31">
        <f>GMV!R17</f>
        <v>1110573.9979632692</v>
      </c>
      <c r="S98" s="31">
        <f>GMV!S17</f>
        <v>1388217.4974540863</v>
      </c>
    </row>
    <row r="99" spans="3:19" ht="13.5" customHeight="1" x14ac:dyDescent="0.4">
      <c r="C99" s="291" t="s">
        <v>224</v>
      </c>
      <c r="E99" s="21"/>
      <c r="J99" s="13" t="e">
        <f>J97/J98</f>
        <v>#DIV/0!</v>
      </c>
      <c r="K99" s="13">
        <f t="shared" ref="K99:S99" si="77">K97/K98</f>
        <v>6.5357990434726135E-2</v>
      </c>
      <c r="L99" s="13">
        <f t="shared" si="77"/>
        <v>2.7788879652109792E-2</v>
      </c>
      <c r="M99" s="13">
        <f t="shared" si="77"/>
        <v>2.9505891854898027E-2</v>
      </c>
      <c r="N99" s="13">
        <f t="shared" si="77"/>
        <v>3.3362935362824704E-2</v>
      </c>
      <c r="O99" s="13">
        <f>O97/O98</f>
        <v>1.4614601646188838E-2</v>
      </c>
      <c r="P99" s="13">
        <f t="shared" si="77"/>
        <v>1.1506836834119485E-2</v>
      </c>
      <c r="Q99" s="13">
        <f t="shared" si="77"/>
        <v>9.9909692262961092E-3</v>
      </c>
      <c r="R99" s="13">
        <f t="shared" si="77"/>
        <v>9.9909692262961109E-3</v>
      </c>
      <c r="S99" s="13">
        <f t="shared" si="77"/>
        <v>9.9909692262961109E-3</v>
      </c>
    </row>
    <row r="100" spans="3:19" ht="13.5" customHeight="1" x14ac:dyDescent="0.4">
      <c r="J100" s="13"/>
      <c r="K100" s="13"/>
      <c r="L100" s="259"/>
      <c r="M100" s="191"/>
      <c r="N100" s="54"/>
      <c r="O100" s="191">
        <v>1.4614601646188838E-2</v>
      </c>
      <c r="P100" s="191">
        <v>1.1506836834119485E-2</v>
      </c>
      <c r="Q100" s="191">
        <v>9.9909692262961109E-3</v>
      </c>
      <c r="R100" s="191">
        <v>9.9909692262961109E-3</v>
      </c>
      <c r="S100" s="191">
        <v>9.9909692262961109E-3</v>
      </c>
    </row>
    <row r="101" spans="3:19" ht="13.5" customHeight="1" x14ac:dyDescent="0.4">
      <c r="J101" s="13"/>
      <c r="K101" s="13"/>
      <c r="L101" s="13"/>
      <c r="M101" s="19"/>
      <c r="N101" s="13"/>
      <c r="O101" s="31"/>
      <c r="P101" s="31"/>
      <c r="Q101" s="31"/>
      <c r="R101" s="19"/>
      <c r="S101" s="19"/>
    </row>
    <row r="102" spans="3:19" ht="13.5" customHeight="1" x14ac:dyDescent="0.4">
      <c r="C102" s="257" t="s">
        <v>2</v>
      </c>
      <c r="D102" s="257"/>
      <c r="E102" s="257"/>
      <c r="F102" s="257"/>
      <c r="G102" s="257"/>
      <c r="H102" s="257"/>
      <c r="I102" s="257"/>
      <c r="J102" s="258">
        <v>1.4249339999999999</v>
      </c>
      <c r="K102" s="258">
        <v>0.32918900000000001</v>
      </c>
      <c r="L102" s="258">
        <v>447.55793899999998</v>
      </c>
      <c r="M102" s="270">
        <v>1790.8039668218901</v>
      </c>
      <c r="N102" s="270">
        <f>M102-L102</f>
        <v>1343.24602782189</v>
      </c>
      <c r="O102" s="270">
        <f>O103*O105</f>
        <v>2185.3829062627647</v>
      </c>
      <c r="P102" s="270">
        <f t="shared" ref="P102:S102" si="78">P103*P105</f>
        <v>4152.2275218992527</v>
      </c>
      <c r="Q102" s="270">
        <f t="shared" si="78"/>
        <v>6643.5640350388057</v>
      </c>
      <c r="R102" s="270">
        <f t="shared" si="78"/>
        <v>9300.9896490543269</v>
      </c>
      <c r="S102" s="270">
        <f t="shared" si="78"/>
        <v>12091.286543770624</v>
      </c>
    </row>
    <row r="103" spans="3:19" ht="13.5" customHeight="1" x14ac:dyDescent="0.4">
      <c r="C103" s="295" t="s">
        <v>116</v>
      </c>
      <c r="J103" s="27">
        <f>GMV!J18</f>
        <v>19335.048170000002</v>
      </c>
      <c r="K103" s="27">
        <f>GMV!K18</f>
        <v>38973.347989999995</v>
      </c>
      <c r="L103" s="27">
        <f>GMV!L18</f>
        <v>109673.77984</v>
      </c>
      <c r="M103" s="27">
        <f>GMV!M18</f>
        <v>175223.34975555999</v>
      </c>
      <c r="N103" s="27">
        <f>GMV!N18</f>
        <v>65549.569915559987</v>
      </c>
      <c r="O103" s="27">
        <f>GMV!O18</f>
        <v>499752.18972812395</v>
      </c>
      <c r="P103" s="27">
        <f>GMV!P18</f>
        <v>949529.16048343549</v>
      </c>
      <c r="Q103" s="27">
        <f>GMV!Q18</f>
        <v>1519246.6567734969</v>
      </c>
      <c r="R103" s="27">
        <f>GMV!R18</f>
        <v>2126945.3194828955</v>
      </c>
      <c r="S103" s="27">
        <f>GMV!S18</f>
        <v>2765028.9153277641</v>
      </c>
    </row>
    <row r="104" spans="3:19" ht="13.5" customHeight="1" x14ac:dyDescent="0.4">
      <c r="C104" s="291" t="s">
        <v>40</v>
      </c>
      <c r="J104" s="13">
        <f>J102/J103</f>
        <v>7.3696945953871895E-5</v>
      </c>
      <c r="K104" s="13">
        <f t="shared" ref="K104:S104" si="79">K102/K103</f>
        <v>8.4465158108681138E-6</v>
      </c>
      <c r="L104" s="13">
        <f t="shared" si="79"/>
        <v>4.0808107430320142E-3</v>
      </c>
      <c r="M104" s="13">
        <f t="shared" si="79"/>
        <v>1.0220121743592374E-2</v>
      </c>
      <c r="N104" s="13">
        <f t="shared" si="79"/>
        <v>2.0492064700839994E-2</v>
      </c>
      <c r="O104" s="13">
        <f t="shared" si="79"/>
        <v>4.3729331280202306E-3</v>
      </c>
      <c r="P104" s="13">
        <f t="shared" si="79"/>
        <v>4.3729331280202306E-3</v>
      </c>
      <c r="Q104" s="13">
        <f t="shared" si="79"/>
        <v>4.3729331280202306E-3</v>
      </c>
      <c r="R104" s="13">
        <f t="shared" si="79"/>
        <v>4.3729331280202306E-3</v>
      </c>
      <c r="S104" s="13">
        <f t="shared" si="79"/>
        <v>4.3729331280202306E-3</v>
      </c>
    </row>
    <row r="105" spans="3:19" ht="13.5" customHeight="1" x14ac:dyDescent="0.4">
      <c r="L105" s="259"/>
      <c r="M105" s="44"/>
      <c r="N105" s="44"/>
      <c r="O105" s="191">
        <v>4.3729331280202306E-3</v>
      </c>
      <c r="P105" s="191">
        <v>4.3729331280202306E-3</v>
      </c>
      <c r="Q105" s="191">
        <v>4.3729331280202306E-3</v>
      </c>
      <c r="R105" s="191">
        <v>4.3729331280202306E-3</v>
      </c>
      <c r="S105" s="191">
        <v>4.3729331280202306E-3</v>
      </c>
    </row>
    <row r="106" spans="3:19" ht="13.5" customHeight="1" x14ac:dyDescent="0.4">
      <c r="M106" s="31"/>
      <c r="O106" s="31"/>
      <c r="P106" s="31"/>
      <c r="Q106" s="31"/>
      <c r="R106" s="31"/>
      <c r="S106" s="31"/>
    </row>
    <row r="107" spans="3:19" ht="13.5" customHeight="1" x14ac:dyDescent="0.4">
      <c r="C107" s="307" t="s">
        <v>186</v>
      </c>
      <c r="D107" s="257"/>
      <c r="E107" s="257"/>
      <c r="F107" s="257"/>
      <c r="G107" s="257"/>
      <c r="H107" s="257"/>
      <c r="I107" s="257"/>
      <c r="J107" s="258"/>
      <c r="K107" s="258"/>
      <c r="L107" s="258">
        <v>195.82423199999999</v>
      </c>
      <c r="M107" s="270">
        <v>1342.4791471593701</v>
      </c>
      <c r="N107" s="270">
        <f>M107-L107</f>
        <v>1146.6549151593701</v>
      </c>
      <c r="O107" s="270">
        <f>O108*O110</f>
        <v>3727.1254439158524</v>
      </c>
      <c r="P107" s="270">
        <f t="shared" ref="P107" si="80">P108*P110</f>
        <v>5590.6881658737793</v>
      </c>
      <c r="Q107" s="270">
        <f t="shared" ref="Q107" si="81">Q108*Q110</f>
        <v>7826.9634322232896</v>
      </c>
      <c r="R107" s="270">
        <f t="shared" ref="R107" si="82">R108*R110</f>
        <v>10175.05246189028</v>
      </c>
      <c r="S107" s="270">
        <f t="shared" ref="S107" si="83">S108*S110</f>
        <v>12210.062954268336</v>
      </c>
    </row>
    <row r="108" spans="3:19" ht="13.5" customHeight="1" x14ac:dyDescent="0.4">
      <c r="C108" s="324" t="s">
        <v>225</v>
      </c>
      <c r="J108" s="27">
        <f>GMV!J19</f>
        <v>0</v>
      </c>
      <c r="K108" s="27">
        <f>GMV!K19</f>
        <v>0</v>
      </c>
      <c r="L108" s="27">
        <f>GMV!L19</f>
        <v>50694.141649999998</v>
      </c>
      <c r="M108" s="27">
        <f>GMV!M19</f>
        <v>192582.127175</v>
      </c>
      <c r="N108" s="27">
        <f>GMV!N19</f>
        <v>141887.985525</v>
      </c>
      <c r="O108" s="27">
        <f>GMV!O19</f>
        <v>690208.41553997272</v>
      </c>
      <c r="P108" s="27">
        <f>GMV!P19</f>
        <v>1035312.6233099591</v>
      </c>
      <c r="Q108" s="27">
        <f>GMV!Q19</f>
        <v>1449437.6726339427</v>
      </c>
      <c r="R108" s="27">
        <f>GMV!R19</f>
        <v>1884268.9744241256</v>
      </c>
      <c r="S108" s="27">
        <f>GMV!S19</f>
        <v>2261122.7693089508</v>
      </c>
    </row>
    <row r="109" spans="3:19" ht="13.5" customHeight="1" x14ac:dyDescent="0.4">
      <c r="C109" s="291" t="s">
        <v>226</v>
      </c>
      <c r="J109" s="13" t="e">
        <f>J107/J108</f>
        <v>#DIV/0!</v>
      </c>
      <c r="K109" s="13" t="e">
        <f t="shared" ref="K109:S109" si="84">K107/K108</f>
        <v>#DIV/0!</v>
      </c>
      <c r="L109" s="13">
        <f t="shared" si="84"/>
        <v>3.8628572380611558E-3</v>
      </c>
      <c r="M109" s="13">
        <f t="shared" si="84"/>
        <v>6.970943601321087E-3</v>
      </c>
      <c r="N109" s="13">
        <f t="shared" si="84"/>
        <v>8.0814095070603064E-3</v>
      </c>
      <c r="O109" s="13">
        <f t="shared" si="84"/>
        <v>5.3999999999999994E-3</v>
      </c>
      <c r="P109" s="13">
        <f t="shared" si="84"/>
        <v>5.4000000000000003E-3</v>
      </c>
      <c r="Q109" s="13">
        <f t="shared" si="84"/>
        <v>5.3999999999999994E-3</v>
      </c>
      <c r="R109" s="13">
        <f t="shared" si="84"/>
        <v>5.4000000000000012E-3</v>
      </c>
      <c r="S109" s="13">
        <f t="shared" si="84"/>
        <v>5.4000000000000012E-3</v>
      </c>
    </row>
    <row r="110" spans="3:19" ht="13.5" customHeight="1" x14ac:dyDescent="0.4">
      <c r="L110" s="259"/>
      <c r="M110" s="44"/>
      <c r="N110" s="44"/>
      <c r="O110" s="191">
        <v>5.3999999999999994E-3</v>
      </c>
      <c r="P110" s="191">
        <v>5.4000000000000003E-3</v>
      </c>
      <c r="Q110" s="191">
        <v>5.3999999999999994E-3</v>
      </c>
      <c r="R110" s="191">
        <v>5.4000000000000012E-3</v>
      </c>
      <c r="S110" s="191">
        <v>5.4000000000000012E-3</v>
      </c>
    </row>
    <row r="111" spans="3:19" ht="13.5" customHeight="1" x14ac:dyDescent="0.4">
      <c r="M111" s="31"/>
      <c r="O111" s="31"/>
      <c r="P111" s="31"/>
      <c r="Q111" s="31"/>
      <c r="R111" s="31"/>
      <c r="S111" s="31"/>
    </row>
    <row r="112" spans="3:19" ht="13.5" customHeight="1" x14ac:dyDescent="0.4">
      <c r="C112" s="257" t="s">
        <v>5</v>
      </c>
      <c r="D112" s="257"/>
      <c r="E112" s="257"/>
      <c r="F112" s="257"/>
      <c r="G112" s="257"/>
      <c r="H112" s="257"/>
      <c r="I112" s="257"/>
      <c r="J112" s="258"/>
      <c r="K112" s="258"/>
      <c r="L112" s="258"/>
      <c r="M112" s="271"/>
      <c r="N112" s="271"/>
      <c r="O112" s="271"/>
      <c r="P112" s="271"/>
      <c r="Q112" s="271"/>
      <c r="R112" s="271"/>
      <c r="S112" s="271"/>
    </row>
    <row r="113" spans="1:20" s="21" customFormat="1" ht="13.5" customHeight="1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27"/>
      <c r="K113" s="27"/>
      <c r="L113" s="262"/>
      <c r="M113" s="98"/>
      <c r="N113" s="98"/>
      <c r="O113" s="98"/>
      <c r="P113" s="98"/>
      <c r="Q113" s="98"/>
      <c r="R113" s="98"/>
      <c r="S113" s="98"/>
      <c r="T113" s="27"/>
    </row>
    <row r="114" spans="1:20" ht="13.5" customHeight="1" x14ac:dyDescent="0.4">
      <c r="M114" s="31"/>
      <c r="O114" s="31"/>
      <c r="P114" s="31"/>
      <c r="Q114" s="31"/>
      <c r="R114" s="31"/>
      <c r="S114" s="31"/>
    </row>
    <row r="115" spans="1:20" ht="13.5" customHeight="1" x14ac:dyDescent="0.4">
      <c r="A115" s="21"/>
      <c r="C115" s="257" t="s">
        <v>3</v>
      </c>
      <c r="D115" s="257"/>
      <c r="E115" s="257"/>
      <c r="F115" s="257"/>
      <c r="G115" s="257"/>
      <c r="H115" s="257"/>
      <c r="I115" s="257"/>
      <c r="J115" s="258">
        <v>5849.1699390000113</v>
      </c>
      <c r="K115" s="258">
        <v>7669.2341179999876</v>
      </c>
      <c r="L115" s="258">
        <v>9022.8273119999994</v>
      </c>
      <c r="M115" s="319">
        <v>12412.399278000001</v>
      </c>
      <c r="N115" s="270">
        <f>M115-L115</f>
        <v>3389.5719660000013</v>
      </c>
      <c r="O115" s="319">
        <f>O116*O118</f>
        <v>14354.122811981657</v>
      </c>
      <c r="P115" s="319">
        <f t="shared" ref="P115:S115" si="85">P116*P118</f>
        <v>16744.682627441758</v>
      </c>
      <c r="Q115" s="319">
        <f t="shared" si="85"/>
        <v>19517.301456606627</v>
      </c>
      <c r="R115" s="319">
        <f t="shared" si="85"/>
        <v>22729.180512339775</v>
      </c>
      <c r="S115" s="319">
        <f t="shared" si="85"/>
        <v>26445.119132101921</v>
      </c>
    </row>
    <row r="116" spans="1:20" ht="13.5" customHeight="1" x14ac:dyDescent="0.4">
      <c r="A116" s="21"/>
      <c r="C116" s="294" t="s">
        <v>114</v>
      </c>
      <c r="J116" s="31">
        <f>GMV!J20</f>
        <v>528277.61866251298</v>
      </c>
      <c r="K116" s="31">
        <f>GMV!K20</f>
        <v>664158.02397099999</v>
      </c>
      <c r="L116" s="31">
        <f>GMV!L20</f>
        <v>488410.24839600001</v>
      </c>
      <c r="M116" s="31">
        <f>GMV!M20</f>
        <v>661135.243166</v>
      </c>
      <c r="N116" s="31">
        <f>GMV!N20</f>
        <v>172724.99476999999</v>
      </c>
      <c r="O116" s="31">
        <f>GMV!O20</f>
        <v>793362.2917992</v>
      </c>
      <c r="P116" s="31">
        <f>GMV!P20</f>
        <v>952034.75015903998</v>
      </c>
      <c r="Q116" s="31">
        <f>GMV!Q20</f>
        <v>1142441.700190848</v>
      </c>
      <c r="R116" s="31">
        <f>GMV!R20</f>
        <v>1370930.0402290176</v>
      </c>
      <c r="S116" s="31">
        <f>GMV!S20</f>
        <v>1645116.0482748211</v>
      </c>
    </row>
    <row r="117" spans="1:20" ht="13.5" customHeight="1" x14ac:dyDescent="0.4">
      <c r="C117" s="291" t="s">
        <v>226</v>
      </c>
      <c r="J117" s="13">
        <f>J115/J116</f>
        <v>1.1072151710323958E-2</v>
      </c>
      <c r="K117" s="13">
        <f t="shared" ref="K117:S117" si="86">K115/K116</f>
        <v>1.1547303263981736E-2</v>
      </c>
      <c r="L117" s="13">
        <f t="shared" si="86"/>
        <v>1.8473869747066295E-2</v>
      </c>
      <c r="M117" s="13">
        <f t="shared" si="86"/>
        <v>1.8774372424256704E-2</v>
      </c>
      <c r="N117" s="13">
        <f t="shared" si="86"/>
        <v>1.9624096503887835E-2</v>
      </c>
      <c r="O117" s="13">
        <f t="shared" si="86"/>
        <v>1.8092771688744045E-2</v>
      </c>
      <c r="P117" s="13">
        <f t="shared" si="86"/>
        <v>1.7588310326534313E-2</v>
      </c>
      <c r="Q117" s="13">
        <f t="shared" si="86"/>
        <v>1.7083848964324577E-2</v>
      </c>
      <c r="R117" s="13">
        <f t="shared" si="86"/>
        <v>1.6579387602114842E-2</v>
      </c>
      <c r="S117" s="13">
        <f t="shared" si="86"/>
        <v>1.6074926239905109E-2</v>
      </c>
    </row>
    <row r="118" spans="1:20" ht="13.5" customHeight="1" x14ac:dyDescent="0.4">
      <c r="C118" s="291"/>
      <c r="L118" s="259"/>
      <c r="M118" s="199"/>
      <c r="N118" s="199"/>
      <c r="O118" s="191">
        <v>1.8092771688744045E-2</v>
      </c>
      <c r="P118" s="191">
        <v>1.7588310326534313E-2</v>
      </c>
      <c r="Q118" s="191">
        <v>1.7083848964324577E-2</v>
      </c>
      <c r="R118" s="191">
        <v>1.6579387602114842E-2</v>
      </c>
      <c r="S118" s="191">
        <v>1.6074926239905109E-2</v>
      </c>
    </row>
    <row r="119" spans="1:20" ht="13.5" customHeight="1" x14ac:dyDescent="0.4">
      <c r="M119" s="31"/>
      <c r="O119" s="31"/>
      <c r="P119" s="31"/>
      <c r="Q119" s="31"/>
      <c r="R119" s="31"/>
      <c r="S119" s="31"/>
    </row>
    <row r="120" spans="1:20" s="21" customFormat="1" ht="13.5" customHeight="1" x14ac:dyDescent="0.4">
      <c r="B120" s="6"/>
      <c r="C120" s="257" t="s">
        <v>4</v>
      </c>
      <c r="D120" s="257"/>
      <c r="E120" s="257"/>
      <c r="F120" s="257"/>
      <c r="G120" s="257"/>
      <c r="H120" s="257"/>
      <c r="I120" s="257"/>
      <c r="J120" s="258">
        <v>575.23893699999996</v>
      </c>
      <c r="K120" s="258">
        <v>488.58412199999998</v>
      </c>
      <c r="L120" s="258">
        <v>377.10123900000002</v>
      </c>
      <c r="M120" s="319">
        <v>508.46751699999999</v>
      </c>
      <c r="N120" s="270">
        <f>M120-L120</f>
        <v>131.36627799999997</v>
      </c>
      <c r="O120" s="319">
        <f t="shared" ref="O120:S120" si="87">O121*O123</f>
        <v>597.20763555562212</v>
      </c>
      <c r="P120" s="319">
        <f t="shared" si="87"/>
        <v>716.64916266674629</v>
      </c>
      <c r="Q120" s="319">
        <f t="shared" si="87"/>
        <v>852.81250357342844</v>
      </c>
      <c r="R120" s="319">
        <f t="shared" si="87"/>
        <v>1006.3187542166454</v>
      </c>
      <c r="S120" s="319">
        <f t="shared" si="87"/>
        <v>1177.3929424334751</v>
      </c>
      <c r="T120" s="27"/>
    </row>
    <row r="121" spans="1:20" ht="13.5" customHeight="1" x14ac:dyDescent="0.4">
      <c r="A121" s="21"/>
      <c r="C121" s="294" t="s">
        <v>115</v>
      </c>
      <c r="J121" s="31">
        <f>GMV!J21</f>
        <v>14190.763527000001</v>
      </c>
      <c r="K121" s="31">
        <f>GMV!K21</f>
        <v>12388.636322</v>
      </c>
      <c r="L121" s="31">
        <f>GMV!L21</f>
        <v>9546.0321809999987</v>
      </c>
      <c r="M121" s="31">
        <f>GMV!M21</f>
        <v>12709.684466999999</v>
      </c>
      <c r="N121" s="31">
        <f>GMV!N21</f>
        <v>3163.6522860000005</v>
      </c>
      <c r="O121" s="31">
        <f>GMV!O21</f>
        <v>14616.137137049998</v>
      </c>
      <c r="P121" s="31">
        <f>GMV!P21</f>
        <v>17539.364564459996</v>
      </c>
      <c r="Q121" s="31">
        <f>GMV!Q21</f>
        <v>20871.843831707396</v>
      </c>
      <c r="R121" s="31">
        <f>GMV!R21</f>
        <v>24628.775721414728</v>
      </c>
      <c r="S121" s="31">
        <f>GMV!S21</f>
        <v>28815.66759405523</v>
      </c>
    </row>
    <row r="122" spans="1:20" ht="13.5" customHeight="1" x14ac:dyDescent="0.4">
      <c r="C122" s="291" t="s">
        <v>39</v>
      </c>
      <c r="J122" s="12">
        <f>J120/J121</f>
        <v>4.0536151272306371E-2</v>
      </c>
      <c r="K122" s="12">
        <f t="shared" ref="K122:S122" si="88">K120/K121</f>
        <v>3.9438087397267611E-2</v>
      </c>
      <c r="L122" s="12">
        <f t="shared" si="88"/>
        <v>3.950345356582452E-2</v>
      </c>
      <c r="M122" s="12">
        <f t="shared" si="88"/>
        <v>4.0006305295792993E-2</v>
      </c>
      <c r="N122" s="12">
        <f t="shared" si="88"/>
        <v>4.1523614520258927E-2</v>
      </c>
      <c r="O122" s="12">
        <f t="shared" si="88"/>
        <v>4.0859471278617027E-2</v>
      </c>
      <c r="P122" s="12">
        <f t="shared" si="88"/>
        <v>4.085947127861702E-2</v>
      </c>
      <c r="Q122" s="12">
        <f t="shared" si="88"/>
        <v>4.0859471278617034E-2</v>
      </c>
      <c r="R122" s="12">
        <f t="shared" si="88"/>
        <v>4.0859471278617027E-2</v>
      </c>
      <c r="S122" s="12">
        <f t="shared" si="88"/>
        <v>4.0859471278617027E-2</v>
      </c>
    </row>
    <row r="123" spans="1:20" s="27" customFormat="1" ht="13.5" customHeight="1" x14ac:dyDescent="0.4">
      <c r="A123" s="6"/>
      <c r="B123" s="6"/>
      <c r="C123" s="6"/>
      <c r="D123" s="6"/>
      <c r="E123" s="6"/>
      <c r="F123" s="6"/>
      <c r="G123" s="6"/>
      <c r="H123" s="6"/>
      <c r="I123" s="6"/>
      <c r="L123" s="259"/>
      <c r="M123" s="199"/>
      <c r="N123" s="199"/>
      <c r="O123" s="191">
        <v>4.0859471278617027E-2</v>
      </c>
      <c r="P123" s="191">
        <v>4.085947127861702E-2</v>
      </c>
      <c r="Q123" s="191">
        <v>4.0859471278617034E-2</v>
      </c>
      <c r="R123" s="191">
        <v>4.0859471278617027E-2</v>
      </c>
      <c r="S123" s="191">
        <v>4.0859471278617027E-2</v>
      </c>
    </row>
    <row r="124" spans="1:20" s="27" customFormat="1" ht="13.5" customHeight="1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20" ht="13.5" customHeight="1" x14ac:dyDescent="0.4">
      <c r="A125" s="21"/>
      <c r="C125" s="207" t="s">
        <v>64</v>
      </c>
      <c r="D125" s="268"/>
      <c r="E125" s="268"/>
      <c r="F125" s="268"/>
      <c r="G125" s="268"/>
      <c r="H125" s="268"/>
      <c r="I125" s="268"/>
      <c r="J125" s="329">
        <f>J127+J132+J137+J142+J147+J152+J157+J162</f>
        <v>7417.2825419999999</v>
      </c>
      <c r="K125" s="329">
        <f t="shared" ref="K125:S125" si="89">K127+K132+K137+K142+K147+K152+K157+K162</f>
        <v>12179.55255</v>
      </c>
      <c r="L125" s="329">
        <f t="shared" si="89"/>
        <v>7552.0307820000007</v>
      </c>
      <c r="M125" s="329">
        <f t="shared" si="89"/>
        <v>12532.810241720352</v>
      </c>
      <c r="N125" s="329">
        <f t="shared" si="89"/>
        <v>4980.7794597203547</v>
      </c>
      <c r="O125" s="329">
        <f t="shared" si="89"/>
        <v>10406.180994136323</v>
      </c>
      <c r="P125" s="329">
        <f t="shared" si="89"/>
        <v>12264.715906407042</v>
      </c>
      <c r="Q125" s="329">
        <f t="shared" si="89"/>
        <v>14387.012757218172</v>
      </c>
      <c r="R125" s="329">
        <f t="shared" si="89"/>
        <v>16525.623587882441</v>
      </c>
      <c r="S125" s="329">
        <f t="shared" si="89"/>
        <v>18779.42096667509</v>
      </c>
    </row>
    <row r="126" spans="1:20" ht="13.5" customHeight="1" x14ac:dyDescent="0.4">
      <c r="B126" s="21"/>
      <c r="C126" s="211" t="s">
        <v>123</v>
      </c>
      <c r="D126" s="21"/>
      <c r="E126" s="21"/>
      <c r="F126" s="21"/>
      <c r="G126" s="21"/>
      <c r="H126" s="21"/>
      <c r="I126" s="21"/>
      <c r="J126" s="31"/>
      <c r="K126" s="140"/>
      <c r="L126" s="140"/>
      <c r="M126" s="31"/>
      <c r="N126" s="31"/>
      <c r="O126" s="31"/>
      <c r="P126" s="31"/>
      <c r="Q126" s="31"/>
      <c r="R126" s="31"/>
      <c r="S126" s="31"/>
      <c r="T126" s="31"/>
    </row>
    <row r="127" spans="1:20" ht="13.5" customHeight="1" x14ac:dyDescent="0.4">
      <c r="B127" s="21"/>
      <c r="C127" s="288" t="s">
        <v>141</v>
      </c>
      <c r="D127" s="257"/>
      <c r="E127" s="257"/>
      <c r="F127" s="257"/>
      <c r="G127" s="257"/>
      <c r="H127" s="257"/>
      <c r="I127" s="257"/>
      <c r="J127" s="258">
        <v>7417.2825419999999</v>
      </c>
      <c r="K127" s="258">
        <v>5966.4566640000003</v>
      </c>
      <c r="L127" s="258">
        <v>4446.7250549999999</v>
      </c>
      <c r="M127" s="319">
        <v>7747.6347361894104</v>
      </c>
      <c r="N127" s="270">
        <f>M127-L127</f>
        <v>3300.9096811894105</v>
      </c>
      <c r="O127" s="319">
        <f>O128*O130</f>
        <v>6547.2885847230918</v>
      </c>
      <c r="P127" s="319">
        <f>P128*P130</f>
        <v>7410.4380220601752</v>
      </c>
      <c r="Q127" s="319">
        <f t="shared" ref="Q127:S127" si="90">Q128*Q130</f>
        <v>8162.5725800846867</v>
      </c>
      <c r="R127" s="319">
        <f t="shared" si="90"/>
        <v>8966.1288972071197</v>
      </c>
      <c r="S127" s="319">
        <f t="shared" si="90"/>
        <v>9885.5853642152924</v>
      </c>
      <c r="T127" s="31"/>
    </row>
    <row r="128" spans="1:20" ht="13.5" customHeight="1" x14ac:dyDescent="0.4">
      <c r="A128" s="21"/>
      <c r="B128" s="21"/>
      <c r="C128" s="293" t="s">
        <v>130</v>
      </c>
      <c r="E128" s="21"/>
      <c r="F128" s="21"/>
      <c r="G128" s="21"/>
      <c r="H128" s="21"/>
      <c r="I128" s="21"/>
      <c r="J128" s="31">
        <f>GMV!J13</f>
        <v>7554411.597546001</v>
      </c>
      <c r="K128" s="31">
        <f>GMV!K13</f>
        <v>7751939.9097290002</v>
      </c>
      <c r="L128" s="31">
        <f>GMV!L13</f>
        <v>4844890.4732219996</v>
      </c>
      <c r="M128" s="31">
        <f>GMV!M13</f>
        <v>6459853.9642960019</v>
      </c>
      <c r="N128" s="31">
        <f>GMV!N13</f>
        <v>1614963.4910740021</v>
      </c>
      <c r="O128" s="31">
        <f>GMV!O13</f>
        <v>7133541.1335792728</v>
      </c>
      <c r="P128" s="31">
        <f>GMV!P13</f>
        <v>8073978.0695708925</v>
      </c>
      <c r="Q128" s="31">
        <f>GMV!Q13</f>
        <v>8893459.7127313092</v>
      </c>
      <c r="R128" s="31">
        <f>GMV!R13</f>
        <v>9768967.4847142641</v>
      </c>
      <c r="S128" s="31">
        <f>GMV!S13</f>
        <v>10770753.253443394</v>
      </c>
      <c r="T128" s="31"/>
    </row>
    <row r="129" spans="1:20" ht="13.5" customHeight="1" x14ac:dyDescent="0.4">
      <c r="C129" s="291" t="s">
        <v>146</v>
      </c>
      <c r="J129" s="13">
        <f>J127/J128</f>
        <v>9.8184781782468047E-4</v>
      </c>
      <c r="K129" s="13">
        <f t="shared" ref="K129:S129" si="91">K127/K128</f>
        <v>7.6967271850390047E-4</v>
      </c>
      <c r="L129" s="13">
        <f t="shared" si="91"/>
        <v>9.1781745729388855E-4</v>
      </c>
      <c r="M129" s="13">
        <f t="shared" si="91"/>
        <v>1.1993513752804707E-3</v>
      </c>
      <c r="N129" s="13">
        <f t="shared" si="91"/>
        <v>2.043953129240216E-3</v>
      </c>
      <c r="O129" s="13">
        <f t="shared" si="91"/>
        <v>9.1781745729388855E-4</v>
      </c>
      <c r="P129" s="13">
        <f t="shared" si="91"/>
        <v>9.1781745729388855E-4</v>
      </c>
      <c r="Q129" s="13">
        <f t="shared" si="91"/>
        <v>9.1781745729388855E-4</v>
      </c>
      <c r="R129" s="13">
        <f t="shared" si="91"/>
        <v>9.1781745729388855E-4</v>
      </c>
      <c r="S129" s="13">
        <f t="shared" si="91"/>
        <v>9.1781745729388844E-4</v>
      </c>
    </row>
    <row r="130" spans="1:20" ht="13.5" customHeight="1" x14ac:dyDescent="0.4">
      <c r="J130" s="42"/>
      <c r="K130" s="42"/>
      <c r="L130" s="259"/>
      <c r="M130" s="379"/>
      <c r="N130" s="31"/>
      <c r="O130" s="191">
        <f>L129</f>
        <v>9.1781745729388855E-4</v>
      </c>
      <c r="P130" s="191">
        <f>O130</f>
        <v>9.1781745729388855E-4</v>
      </c>
      <c r="Q130" s="191">
        <f t="shared" ref="Q130:S130" si="92">P130</f>
        <v>9.1781745729388855E-4</v>
      </c>
      <c r="R130" s="191">
        <f t="shared" si="92"/>
        <v>9.1781745729388855E-4</v>
      </c>
      <c r="S130" s="191">
        <f t="shared" si="92"/>
        <v>9.1781745729388855E-4</v>
      </c>
    </row>
    <row r="131" spans="1:20" ht="13.5" customHeight="1" x14ac:dyDescent="0.4">
      <c r="J131" s="42"/>
      <c r="K131" s="42"/>
      <c r="L131" s="42"/>
      <c r="M131" s="42"/>
      <c r="N131" s="42"/>
      <c r="O131" s="42"/>
      <c r="P131" s="42"/>
      <c r="Q131" s="42"/>
      <c r="R131" s="42"/>
      <c r="S131" s="42"/>
    </row>
    <row r="132" spans="1:20" ht="13.5" customHeight="1" x14ac:dyDescent="0.4">
      <c r="A132" s="21"/>
      <c r="C132" s="288" t="s">
        <v>117</v>
      </c>
      <c r="D132" s="257"/>
      <c r="E132" s="257"/>
      <c r="F132" s="257"/>
      <c r="G132" s="257"/>
      <c r="H132" s="257"/>
      <c r="I132" s="257"/>
      <c r="J132" s="258">
        <v>0</v>
      </c>
      <c r="K132" s="258">
        <v>5178.8759179999997</v>
      </c>
      <c r="L132" s="258">
        <v>1789.1041680000001</v>
      </c>
      <c r="M132" s="281">
        <v>3100.9161526666699</v>
      </c>
      <c r="N132" s="270">
        <f>M132-L132</f>
        <v>1311.8119846666698</v>
      </c>
      <c r="O132" s="319">
        <f>O133*O135</f>
        <v>1762.4005735649987</v>
      </c>
      <c r="P132" s="319">
        <f>P133*P135</f>
        <v>1938.6406309214983</v>
      </c>
      <c r="Q132" s="319">
        <f t="shared" ref="Q132" si="93">Q133*Q135</f>
        <v>2132.5046940136481</v>
      </c>
      <c r="R132" s="319">
        <f t="shared" ref="R132" si="94">R133*R135</f>
        <v>2345.7551634150132</v>
      </c>
      <c r="S132" s="319">
        <f t="shared" ref="S132" si="95">S133*S135</f>
        <v>2580.3306797565147</v>
      </c>
    </row>
    <row r="133" spans="1:20" ht="13.5" customHeight="1" x14ac:dyDescent="0.4">
      <c r="A133" s="21"/>
      <c r="B133" s="21"/>
      <c r="C133" s="292" t="s">
        <v>113</v>
      </c>
      <c r="F133" s="21"/>
      <c r="G133" s="21"/>
      <c r="H133" s="21"/>
      <c r="I133" s="21"/>
      <c r="J133" s="31">
        <f>GMV!J17</f>
        <v>0</v>
      </c>
      <c r="K133" s="31">
        <f>GMV!K17</f>
        <v>64994.180829999998</v>
      </c>
      <c r="L133" s="31">
        <f>GMV!L17</f>
        <v>121300.50834</v>
      </c>
      <c r="M133" s="31">
        <f>GMV!M17</f>
        <v>175298.97960333101</v>
      </c>
      <c r="N133" s="31">
        <f>GMV!N17</f>
        <v>53998.471263331012</v>
      </c>
      <c r="O133" s="31">
        <f>GMV!O17</f>
        <v>398485.17330602673</v>
      </c>
      <c r="P133" s="31">
        <f>GMV!P17</f>
        <v>619800.00591785088</v>
      </c>
      <c r="Q133" s="31">
        <f>GMV!Q17</f>
        <v>854287.69074097625</v>
      </c>
      <c r="R133" s="31">
        <f>GMV!R17</f>
        <v>1110573.9979632692</v>
      </c>
      <c r="S133" s="31">
        <f>GMV!S17</f>
        <v>1388217.4974540863</v>
      </c>
      <c r="T133" s="31"/>
    </row>
    <row r="134" spans="1:20" ht="13.5" customHeight="1" x14ac:dyDescent="0.4">
      <c r="B134" s="21"/>
      <c r="C134" s="291" t="s">
        <v>150</v>
      </c>
      <c r="F134" s="21"/>
      <c r="G134" s="21"/>
      <c r="H134" s="21"/>
      <c r="I134" s="21"/>
      <c r="J134" s="13" t="e">
        <f>J132/J133</f>
        <v>#DIV/0!</v>
      </c>
      <c r="K134" s="13">
        <f t="shared" ref="K134:S134" si="96">K132/K133</f>
        <v>7.9682147722516347E-2</v>
      </c>
      <c r="L134" s="13">
        <f t="shared" si="96"/>
        <v>1.4749354248254423E-2</v>
      </c>
      <c r="M134" s="13">
        <f t="shared" si="96"/>
        <v>1.7689299502389955E-2</v>
      </c>
      <c r="N134" s="13">
        <f t="shared" si="96"/>
        <v>2.4293502278415202E-2</v>
      </c>
      <c r="O134" s="13">
        <f t="shared" si="96"/>
        <v>4.4227506859120169E-3</v>
      </c>
      <c r="P134" s="13">
        <f t="shared" si="96"/>
        <v>3.1278486808831176E-3</v>
      </c>
      <c r="Q134" s="13">
        <f>Q132/Q133</f>
        <v>2.4962371776233784E-3</v>
      </c>
      <c r="R134" s="13">
        <f t="shared" si="96"/>
        <v>2.1122006887582434E-3</v>
      </c>
      <c r="S134" s="13">
        <f t="shared" si="96"/>
        <v>1.8587366061072546E-3</v>
      </c>
      <c r="T134" s="31"/>
    </row>
    <row r="135" spans="1:20" ht="13.5" customHeight="1" x14ac:dyDescent="0.4">
      <c r="B135" s="21"/>
      <c r="C135" s="21"/>
      <c r="D135" s="291"/>
      <c r="E135" s="21"/>
      <c r="F135" s="21"/>
      <c r="G135" s="21"/>
      <c r="H135" s="21"/>
      <c r="I135" s="21"/>
      <c r="J135" s="212"/>
      <c r="K135" s="212"/>
      <c r="L135" s="282"/>
      <c r="M135" s="380"/>
      <c r="N135" s="380"/>
      <c r="O135" s="191">
        <v>4.4227506859120169E-3</v>
      </c>
      <c r="P135" s="191">
        <v>3.1278486808831176E-3</v>
      </c>
      <c r="Q135" s="191">
        <v>2.4962371776233784E-3</v>
      </c>
      <c r="R135" s="191">
        <v>2.1122006887582434E-3</v>
      </c>
      <c r="S135" s="191">
        <v>1.8587366061072544E-3</v>
      </c>
      <c r="T135" s="31"/>
    </row>
    <row r="136" spans="1:20" ht="13.5" customHeight="1" x14ac:dyDescent="0.4"/>
    <row r="137" spans="1:20" ht="13.5" customHeight="1" x14ac:dyDescent="0.4">
      <c r="C137" s="278" t="s">
        <v>63</v>
      </c>
      <c r="D137" s="257"/>
      <c r="E137" s="257"/>
      <c r="F137" s="257"/>
      <c r="G137" s="257"/>
      <c r="H137" s="257"/>
      <c r="I137" s="257"/>
      <c r="J137" s="258">
        <v>0</v>
      </c>
      <c r="K137" s="258">
        <v>5.741422</v>
      </c>
      <c r="L137" s="258">
        <v>107.87704199999999</v>
      </c>
      <c r="M137" s="319">
        <v>184.694386784275</v>
      </c>
      <c r="N137" s="270">
        <f>M137-L137</f>
        <v>76.817344784275008</v>
      </c>
      <c r="O137" s="319">
        <f>O138*O140</f>
        <v>491.5649669368849</v>
      </c>
      <c r="P137" s="319">
        <f>P138*P140</f>
        <v>1000.852376546413</v>
      </c>
      <c r="Q137" s="319">
        <f t="shared" ref="Q137" si="97">Q138*Q140</f>
        <v>1780.4006097380025</v>
      </c>
      <c r="R137" s="319">
        <f t="shared" ref="R137" si="98">R138*R140</f>
        <v>2092.1004992833823</v>
      </c>
      <c r="S137" s="319">
        <f t="shared" ref="S137" si="99">S138*S140</f>
        <v>2914.4821205031544</v>
      </c>
    </row>
    <row r="138" spans="1:20" ht="13.5" customHeight="1" x14ac:dyDescent="0.4">
      <c r="C138" s="295" t="s">
        <v>116</v>
      </c>
      <c r="J138" s="27">
        <f>GMV!J18</f>
        <v>19335.048170000002</v>
      </c>
      <c r="K138" s="27">
        <f>GMV!K18</f>
        <v>38973.347989999995</v>
      </c>
      <c r="L138" s="27">
        <f>GMV!L18</f>
        <v>109673.77984</v>
      </c>
      <c r="M138" s="27">
        <f>GMV!M18</f>
        <v>175223.34975555999</v>
      </c>
      <c r="N138" s="27">
        <f>GMV!N18</f>
        <v>65549.569915559987</v>
      </c>
      <c r="O138" s="27">
        <f>GMV!O18</f>
        <v>499752.18972812395</v>
      </c>
      <c r="P138" s="27">
        <f>GMV!P18</f>
        <v>949529.16048343549</v>
      </c>
      <c r="Q138" s="27">
        <f>GMV!Q18</f>
        <v>1519246.6567734969</v>
      </c>
      <c r="R138" s="27">
        <f>GMV!R18</f>
        <v>2126945.3194828955</v>
      </c>
      <c r="S138" s="27">
        <f>GMV!S18</f>
        <v>2765028.9153277641</v>
      </c>
    </row>
    <row r="139" spans="1:20" ht="13.5" customHeight="1" x14ac:dyDescent="0.4">
      <c r="C139" s="291" t="s">
        <v>40</v>
      </c>
      <c r="J139" s="12">
        <f>J137/J138</f>
        <v>0</v>
      </c>
      <c r="K139" s="12">
        <f t="shared" ref="K139:S139" si="100">K137/K138</f>
        <v>1.4731662266924482E-4</v>
      </c>
      <c r="L139" s="12">
        <f t="shared" si="100"/>
        <v>9.836174348816899E-4</v>
      </c>
      <c r="M139" s="12">
        <f t="shared" si="100"/>
        <v>1.0540512268594755E-3</v>
      </c>
      <c r="N139" s="12">
        <f t="shared" si="100"/>
        <v>1.1718970068488627E-3</v>
      </c>
      <c r="O139" s="12">
        <f t="shared" si="100"/>
        <v>9.836174348816899E-4</v>
      </c>
      <c r="P139" s="12">
        <f t="shared" si="100"/>
        <v>1.0540512268594755E-3</v>
      </c>
      <c r="Q139" s="12">
        <f t="shared" si="100"/>
        <v>1.1718970068488627E-3</v>
      </c>
      <c r="R139" s="12">
        <f t="shared" si="100"/>
        <v>9.836174348816899E-4</v>
      </c>
      <c r="S139" s="12">
        <f t="shared" si="100"/>
        <v>1.0540512268594755E-3</v>
      </c>
    </row>
    <row r="140" spans="1:20" ht="13.5" customHeight="1" x14ac:dyDescent="0.4">
      <c r="J140" s="42"/>
      <c r="K140" s="42"/>
      <c r="L140" s="282"/>
      <c r="M140" s="380"/>
      <c r="N140" s="380"/>
      <c r="O140" s="191">
        <f>L139</f>
        <v>9.836174348816899E-4</v>
      </c>
      <c r="P140" s="191">
        <f t="shared" ref="P140:S140" si="101">M139</f>
        <v>1.0540512268594755E-3</v>
      </c>
      <c r="Q140" s="191">
        <f t="shared" si="101"/>
        <v>1.1718970068488627E-3</v>
      </c>
      <c r="R140" s="191">
        <f t="shared" si="101"/>
        <v>9.836174348816899E-4</v>
      </c>
      <c r="S140" s="191">
        <f t="shared" si="101"/>
        <v>1.0540512268594755E-3</v>
      </c>
    </row>
    <row r="141" spans="1:20" ht="13.5" customHeight="1" x14ac:dyDescent="0.4">
      <c r="J141" s="42"/>
      <c r="K141" s="42"/>
      <c r="L141" s="42"/>
      <c r="M141" s="42"/>
      <c r="N141" s="42"/>
      <c r="O141" s="42"/>
      <c r="P141" s="42"/>
      <c r="Q141" s="42"/>
      <c r="R141" s="42"/>
      <c r="S141" s="42"/>
    </row>
    <row r="142" spans="1:20" ht="13.5" customHeight="1" x14ac:dyDescent="0.4">
      <c r="C142" s="381" t="s">
        <v>186</v>
      </c>
      <c r="D142" s="257"/>
      <c r="E142" s="257"/>
      <c r="F142" s="257"/>
      <c r="G142" s="257"/>
      <c r="H142" s="257"/>
      <c r="I142" s="257"/>
      <c r="J142" s="258">
        <v>0</v>
      </c>
      <c r="K142" s="258">
        <v>0</v>
      </c>
      <c r="L142" s="258">
        <v>29.568625000000001</v>
      </c>
      <c r="M142" s="319">
        <v>87.991664</v>
      </c>
      <c r="N142" s="270">
        <f>M142-L142</f>
        <v>58.423039000000003</v>
      </c>
      <c r="O142" s="319">
        <f>O143*O145</f>
        <v>402.58130716265174</v>
      </c>
      <c r="P142" s="319">
        <f>P143*P145</f>
        <v>473.03912269318039</v>
      </c>
      <c r="Q142" s="319">
        <f t="shared" ref="Q142" si="102">Q143*Q145</f>
        <v>596.81271365602515</v>
      </c>
      <c r="R142" s="319">
        <f t="shared" ref="R142" si="103">R143*R145</f>
        <v>1099.0469685540393</v>
      </c>
      <c r="S142" s="319">
        <f t="shared" ref="S142" si="104">S143*S145</f>
        <v>1033.117443961906</v>
      </c>
    </row>
    <row r="143" spans="1:20" ht="13.5" customHeight="1" x14ac:dyDescent="0.4">
      <c r="C143" s="324" t="s">
        <v>225</v>
      </c>
      <c r="J143" s="27">
        <f>GMV!J19</f>
        <v>0</v>
      </c>
      <c r="K143" s="27">
        <f>GMV!K19</f>
        <v>0</v>
      </c>
      <c r="L143" s="27">
        <f>GMV!L19</f>
        <v>50694.141649999998</v>
      </c>
      <c r="M143" s="27">
        <f>GMV!M19</f>
        <v>192582.127175</v>
      </c>
      <c r="N143" s="27">
        <f>GMV!N19</f>
        <v>141887.985525</v>
      </c>
      <c r="O143" s="27">
        <f>GMV!O19</f>
        <v>690208.41553997272</v>
      </c>
      <c r="P143" s="27">
        <f>GMV!P19</f>
        <v>1035312.6233099591</v>
      </c>
      <c r="Q143" s="27">
        <f>GMV!Q19</f>
        <v>1449437.6726339427</v>
      </c>
      <c r="R143" s="27">
        <f>GMV!R19</f>
        <v>1884268.9744241256</v>
      </c>
      <c r="S143" s="27">
        <f>GMV!S19</f>
        <v>2261122.7693089508</v>
      </c>
    </row>
    <row r="144" spans="1:20" ht="13.5" customHeight="1" x14ac:dyDescent="0.4">
      <c r="C144" s="291" t="s">
        <v>226</v>
      </c>
      <c r="J144" s="12" t="e">
        <f>J142/J143</f>
        <v>#DIV/0!</v>
      </c>
      <c r="K144" s="12" t="e">
        <f t="shared" ref="K144" si="105">K142/K143</f>
        <v>#DIV/0!</v>
      </c>
      <c r="L144" s="12">
        <f t="shared" ref="L144" si="106">L142/L143</f>
        <v>5.8327499071088426E-4</v>
      </c>
      <c r="M144" s="12">
        <f t="shared" ref="M144" si="107">M142/M143</f>
        <v>4.5690462189173814E-4</v>
      </c>
      <c r="N144" s="12">
        <f t="shared" ref="N144" si="108">N142/N143</f>
        <v>4.117546583231047E-4</v>
      </c>
      <c r="O144" s="12">
        <f t="shared" ref="O144" si="109">O142/O143</f>
        <v>5.8327499071088426E-4</v>
      </c>
      <c r="P144" s="12">
        <f t="shared" ref="P144" si="110">P142/P143</f>
        <v>4.5690462189173814E-4</v>
      </c>
      <c r="Q144" s="12">
        <f t="shared" ref="Q144" si="111">Q142/Q143</f>
        <v>4.117546583231047E-4</v>
      </c>
      <c r="R144" s="12">
        <f t="shared" ref="R144" si="112">R142/R143</f>
        <v>5.8327499071088426E-4</v>
      </c>
      <c r="S144" s="12">
        <f t="shared" ref="S144" si="113">S142/S143</f>
        <v>4.5690462189173814E-4</v>
      </c>
    </row>
    <row r="145" spans="1:20" ht="13.5" customHeight="1" x14ac:dyDescent="0.4">
      <c r="J145" s="42"/>
      <c r="K145" s="42"/>
      <c r="L145" s="282"/>
      <c r="M145" s="380"/>
      <c r="N145" s="380"/>
      <c r="O145" s="191">
        <f>L144</f>
        <v>5.8327499071088426E-4</v>
      </c>
      <c r="P145" s="191">
        <f t="shared" ref="P145" si="114">M144</f>
        <v>4.5690462189173814E-4</v>
      </c>
      <c r="Q145" s="191">
        <f t="shared" ref="Q145" si="115">N144</f>
        <v>4.117546583231047E-4</v>
      </c>
      <c r="R145" s="191">
        <f t="shared" ref="R145" si="116">O144</f>
        <v>5.8327499071088426E-4</v>
      </c>
      <c r="S145" s="191">
        <f t="shared" ref="S145" si="117">P144</f>
        <v>4.5690462189173814E-4</v>
      </c>
    </row>
    <row r="146" spans="1:20" ht="13.5" customHeight="1" x14ac:dyDescent="0.4">
      <c r="J146" s="42"/>
      <c r="K146" s="42"/>
      <c r="L146" s="42"/>
      <c r="M146" s="42"/>
      <c r="N146" s="42"/>
      <c r="O146" s="42"/>
      <c r="P146" s="42"/>
      <c r="Q146" s="42"/>
      <c r="R146" s="42"/>
      <c r="S146" s="42"/>
    </row>
    <row r="147" spans="1:20" ht="13.5" customHeight="1" x14ac:dyDescent="0.4">
      <c r="A147" s="21"/>
      <c r="C147" s="279" t="s">
        <v>54</v>
      </c>
      <c r="D147" s="257"/>
      <c r="E147" s="257"/>
      <c r="F147" s="257"/>
      <c r="G147" s="257"/>
      <c r="H147" s="257"/>
      <c r="I147" s="257"/>
      <c r="J147" s="258">
        <v>0</v>
      </c>
      <c r="K147" s="258">
        <v>951.89819399999999</v>
      </c>
      <c r="L147" s="258">
        <v>1135.5648760000001</v>
      </c>
      <c r="M147" s="319">
        <v>1333.35177208</v>
      </c>
      <c r="N147" s="270">
        <f>M147-L147</f>
        <v>197.78689607999991</v>
      </c>
      <c r="O147" s="319">
        <f>O148*O150</f>
        <v>1176.917442547403</v>
      </c>
      <c r="P147" s="319">
        <f>P148*P150</f>
        <v>1412.3009310568834</v>
      </c>
      <c r="Q147" s="319">
        <f t="shared" ref="Q147" si="118">Q148*Q150</f>
        <v>1680.6381079576915</v>
      </c>
      <c r="R147" s="319">
        <f t="shared" ref="R147" si="119">R148*R150</f>
        <v>1983.1529673900759</v>
      </c>
      <c r="S147" s="319">
        <f t="shared" ref="S147" si="120">S148*S150</f>
        <v>2320.2889718463889</v>
      </c>
    </row>
    <row r="148" spans="1:20" ht="13.5" customHeight="1" x14ac:dyDescent="0.4">
      <c r="A148" s="21"/>
      <c r="B148" s="21"/>
      <c r="C148" s="292" t="s">
        <v>115</v>
      </c>
      <c r="E148" s="21"/>
      <c r="F148" s="21"/>
      <c r="G148" s="21"/>
      <c r="H148" s="21"/>
      <c r="I148" s="21"/>
      <c r="J148" s="31">
        <f>GMV!J21</f>
        <v>14190.763527000001</v>
      </c>
      <c r="K148" s="31">
        <f>GMV!K21</f>
        <v>12388.636322</v>
      </c>
      <c r="L148" s="31">
        <f>GMV!L21</f>
        <v>9546.0321809999987</v>
      </c>
      <c r="M148" s="31">
        <f>GMV!M21</f>
        <v>12709.684466999999</v>
      </c>
      <c r="N148" s="31">
        <f>GMV!N21</f>
        <v>3163.6522860000005</v>
      </c>
      <c r="O148" s="31">
        <f>GMV!O21</f>
        <v>14616.137137049998</v>
      </c>
      <c r="P148" s="31">
        <f>GMV!P21</f>
        <v>17539.364564459996</v>
      </c>
      <c r="Q148" s="31">
        <f>GMV!Q21</f>
        <v>20871.843831707396</v>
      </c>
      <c r="R148" s="31">
        <f>GMV!R21</f>
        <v>24628.775721414728</v>
      </c>
      <c r="S148" s="31">
        <f>GMV!S21</f>
        <v>28815.66759405523</v>
      </c>
      <c r="T148" s="31"/>
    </row>
    <row r="149" spans="1:20" s="21" customFormat="1" ht="13.5" customHeight="1" x14ac:dyDescent="0.4">
      <c r="C149" s="291" t="s">
        <v>39</v>
      </c>
      <c r="D149" s="6"/>
      <c r="J149" s="12">
        <f>J147/J148</f>
        <v>0</v>
      </c>
      <c r="K149" s="12">
        <f t="shared" ref="K149:S149" si="121">K147/K148</f>
        <v>7.683639823291924E-2</v>
      </c>
      <c r="L149" s="12">
        <f t="shared" si="121"/>
        <v>0.11895674081847099</v>
      </c>
      <c r="M149" s="12">
        <f t="shared" si="121"/>
        <v>0.10490832998584465</v>
      </c>
      <c r="N149" s="12">
        <f t="shared" si="121"/>
        <v>6.2518531810609942E-2</v>
      </c>
      <c r="O149" s="12">
        <f t="shared" si="121"/>
        <v>8.0521784347799455E-2</v>
      </c>
      <c r="P149" s="12">
        <f t="shared" si="121"/>
        <v>8.0521784347799455E-2</v>
      </c>
      <c r="Q149" s="12">
        <f t="shared" si="121"/>
        <v>8.0521784347799469E-2</v>
      </c>
      <c r="R149" s="12">
        <f t="shared" si="121"/>
        <v>8.0521784347799469E-2</v>
      </c>
      <c r="S149" s="12">
        <f t="shared" si="121"/>
        <v>8.0521784347799469E-2</v>
      </c>
      <c r="T149" s="31"/>
    </row>
    <row r="150" spans="1:20" s="21" customFormat="1" ht="13.5" customHeight="1" x14ac:dyDescent="0.4">
      <c r="C150" s="206"/>
      <c r="J150" s="31"/>
      <c r="K150" s="31"/>
      <c r="L150" s="259"/>
      <c r="M150" s="31"/>
      <c r="N150" s="31"/>
      <c r="O150" s="191">
        <v>8.0521784347799455E-2</v>
      </c>
      <c r="P150" s="191">
        <v>8.0521784347799455E-2</v>
      </c>
      <c r="Q150" s="191">
        <v>8.0521784347799469E-2</v>
      </c>
      <c r="R150" s="191">
        <v>8.0521784347799469E-2</v>
      </c>
      <c r="S150" s="191">
        <v>8.0521784347799469E-2</v>
      </c>
      <c r="T150" s="31"/>
    </row>
    <row r="151" spans="1:20" s="21" customFormat="1" ht="13.5" customHeight="1" x14ac:dyDescent="0.4">
      <c r="A151" s="6"/>
      <c r="C151" s="206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</row>
    <row r="152" spans="1:20" ht="13.5" customHeight="1" x14ac:dyDescent="0.4">
      <c r="A152" s="21"/>
      <c r="C152" s="307" t="s">
        <v>227</v>
      </c>
      <c r="D152" s="257"/>
      <c r="E152" s="257"/>
      <c r="F152" s="257"/>
      <c r="G152" s="257"/>
      <c r="H152" s="257"/>
      <c r="I152" s="257"/>
      <c r="J152" s="258">
        <v>0</v>
      </c>
      <c r="K152" s="258">
        <v>0</v>
      </c>
      <c r="L152" s="258">
        <v>28.797725</v>
      </c>
      <c r="M152" s="319">
        <v>39.110765000000001</v>
      </c>
      <c r="N152" s="270">
        <f>M152-L152</f>
        <v>10.313040000000001</v>
      </c>
      <c r="O152" s="319">
        <f>O153*O155</f>
        <v>12.240955746419999</v>
      </c>
      <c r="P152" s="319">
        <f>P153*P155</f>
        <v>14.279585155790167</v>
      </c>
      <c r="Q152" s="319">
        <f t="shared" ref="Q152" si="122">Q153*Q155</f>
        <v>16.644028099051607</v>
      </c>
      <c r="R152" s="319">
        <f t="shared" ref="R152" si="123">R153*R155</f>
        <v>19.383064813386014</v>
      </c>
      <c r="S152" s="319">
        <f t="shared" ref="S152" si="124">S153*S155</f>
        <v>22.551955089492107</v>
      </c>
    </row>
    <row r="153" spans="1:20" ht="13.5" customHeight="1" x14ac:dyDescent="0.4">
      <c r="A153" s="21"/>
      <c r="B153" s="21"/>
      <c r="C153" s="339" t="s">
        <v>114</v>
      </c>
      <c r="E153" s="21"/>
      <c r="F153" s="21"/>
      <c r="G153" s="21"/>
      <c r="H153" s="21"/>
      <c r="I153" s="21"/>
      <c r="J153" s="31">
        <f>GMV!J20</f>
        <v>528277.61866251298</v>
      </c>
      <c r="K153" s="31">
        <f>GMV!K20</f>
        <v>664158.02397099999</v>
      </c>
      <c r="L153" s="31">
        <f>GMV!L20</f>
        <v>488410.24839600001</v>
      </c>
      <c r="M153" s="31">
        <f>GMV!M20</f>
        <v>661135.243166</v>
      </c>
      <c r="N153" s="31">
        <f>GMV!N20</f>
        <v>172724.99476999999</v>
      </c>
      <c r="O153" s="31">
        <f>GMV!O20</f>
        <v>793362.2917992</v>
      </c>
      <c r="P153" s="31">
        <f>GMV!P20</f>
        <v>952034.75015903998</v>
      </c>
      <c r="Q153" s="31">
        <f>GMV!Q20</f>
        <v>1142441.700190848</v>
      </c>
      <c r="R153" s="31">
        <f>GMV!R20</f>
        <v>1370930.0402290176</v>
      </c>
      <c r="S153" s="31">
        <f>GMV!S20</f>
        <v>1645116.0482748211</v>
      </c>
      <c r="T153" s="31"/>
    </row>
    <row r="154" spans="1:20" s="21" customFormat="1" ht="13.5" customHeight="1" x14ac:dyDescent="0.4">
      <c r="C154" s="291" t="s">
        <v>204</v>
      </c>
      <c r="D154" s="6"/>
      <c r="J154" s="12">
        <f>J152/J153</f>
        <v>0</v>
      </c>
      <c r="K154" s="12">
        <f t="shared" ref="K154" si="125">K152/K153</f>
        <v>0</v>
      </c>
      <c r="L154" s="12">
        <f t="shared" ref="L154" si="126">L152/L153</f>
        <v>5.896216366174811E-5</v>
      </c>
      <c r="M154" s="12">
        <f t="shared" ref="M154" si="127">M152/M153</f>
        <v>5.9156980972166902E-5</v>
      </c>
      <c r="N154" s="12">
        <f t="shared" ref="N154" si="128">N152/N153</f>
        <v>5.9707861121853324E-5</v>
      </c>
      <c r="O154" s="12">
        <f t="shared" ref="O154" si="129">O152/O153</f>
        <v>1.5429212949685017E-5</v>
      </c>
      <c r="P154" s="12">
        <f t="shared" ref="P154" si="130">P152/P153</f>
        <v>1.4999016741148076E-5</v>
      </c>
      <c r="Q154" s="12">
        <f t="shared" ref="Q154" si="131">Q152/Q153</f>
        <v>1.4568820532611141E-5</v>
      </c>
      <c r="R154" s="12">
        <f t="shared" ref="R154" si="132">R152/R153</f>
        <v>1.4138624324074202E-5</v>
      </c>
      <c r="S154" s="12">
        <f t="shared" ref="S154" si="133">S152/S153</f>
        <v>1.3708428115537258E-5</v>
      </c>
      <c r="T154" s="31"/>
    </row>
    <row r="155" spans="1:20" s="21" customFormat="1" ht="13.5" customHeight="1" x14ac:dyDescent="0.4">
      <c r="C155" s="206"/>
      <c r="J155" s="31"/>
      <c r="K155" s="31"/>
      <c r="L155" s="259"/>
      <c r="M155" s="31"/>
      <c r="N155" s="31"/>
      <c r="O155" s="191">
        <v>1.5429212949685017E-5</v>
      </c>
      <c r="P155" s="191">
        <v>1.4999016741148078E-5</v>
      </c>
      <c r="Q155" s="191">
        <v>1.4568820532611139E-5</v>
      </c>
      <c r="R155" s="191">
        <v>1.4138624324074202E-5</v>
      </c>
      <c r="S155" s="191">
        <v>1.3708428115537258E-5</v>
      </c>
      <c r="T155" s="31"/>
    </row>
    <row r="156" spans="1:20" s="21" customFormat="1" ht="13.5" customHeight="1" x14ac:dyDescent="0.4">
      <c r="A156" s="6"/>
      <c r="C156" s="206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</row>
    <row r="157" spans="1:20" ht="13.5" customHeight="1" x14ac:dyDescent="0.4">
      <c r="A157" s="21"/>
      <c r="C157" s="307" t="s">
        <v>32</v>
      </c>
      <c r="D157" s="257"/>
      <c r="E157" s="257"/>
      <c r="F157" s="257"/>
      <c r="G157" s="257"/>
      <c r="H157" s="257"/>
      <c r="I157" s="257"/>
      <c r="J157" s="258">
        <v>0</v>
      </c>
      <c r="K157" s="258">
        <v>76.580352000002677</v>
      </c>
      <c r="L157" s="258">
        <v>14.393291</v>
      </c>
      <c r="M157" s="319">
        <v>39.110765000000001</v>
      </c>
      <c r="N157" s="270">
        <f>M157-L157</f>
        <v>24.717474000000003</v>
      </c>
      <c r="O157" s="319">
        <f>O158*O160</f>
        <v>13.187163454871493</v>
      </c>
      <c r="P157" s="319">
        <f>P158*P160</f>
        <v>15.165237973102212</v>
      </c>
      <c r="Q157" s="319">
        <f t="shared" ref="Q157" si="134">Q158*Q160</f>
        <v>17.440023669067546</v>
      </c>
      <c r="R157" s="319">
        <f t="shared" ref="R157" si="135">R158*R160</f>
        <v>20.05602721942768</v>
      </c>
      <c r="S157" s="319">
        <f t="shared" ref="S157" si="136">S158*S160</f>
        <v>23.064431302341827</v>
      </c>
    </row>
    <row r="158" spans="1:20" ht="13.5" customHeight="1" x14ac:dyDescent="0.4">
      <c r="A158" s="21"/>
      <c r="B158" s="21"/>
      <c r="C158" s="339" t="s">
        <v>142</v>
      </c>
      <c r="E158" s="21"/>
      <c r="F158" s="21"/>
      <c r="G158" s="21"/>
      <c r="H158" s="21"/>
      <c r="I158" s="21"/>
      <c r="J158" s="31">
        <f>GMV!J22</f>
        <v>51228.368233000001</v>
      </c>
      <c r="K158" s="31">
        <f>GMV!K22</f>
        <v>58294.632346666702</v>
      </c>
      <c r="L158" s="31">
        <f>GMV!L22</f>
        <v>47749.649904999998</v>
      </c>
      <c r="M158" s="31">
        <f>GMV!M22</f>
        <v>76215.548750805407</v>
      </c>
      <c r="N158" s="31">
        <f>GMV!N22</f>
        <v>28465.898845805408</v>
      </c>
      <c r="O158" s="31">
        <f>GMV!O22</f>
        <v>87647.881063426204</v>
      </c>
      <c r="P158" s="31">
        <f>GMV!P22</f>
        <v>100795.06322294011</v>
      </c>
      <c r="Q158" s="31">
        <f>GMV!Q22</f>
        <v>115914.32270638114</v>
      </c>
      <c r="R158" s="31">
        <f>GMV!R22</f>
        <v>133301.4711123383</v>
      </c>
      <c r="S158" s="31">
        <f>GMV!S22</f>
        <v>153296.69177918902</v>
      </c>
      <c r="T158" s="31"/>
    </row>
    <row r="159" spans="1:20" s="21" customFormat="1" ht="13.5" customHeight="1" x14ac:dyDescent="0.4">
      <c r="C159" s="291" t="s">
        <v>65</v>
      </c>
      <c r="D159" s="6"/>
      <c r="J159" s="12">
        <f>J157/J158</f>
        <v>0</v>
      </c>
      <c r="K159" s="12">
        <f t="shared" ref="K159" si="137">K157/K158</f>
        <v>1.3136775877510369E-3</v>
      </c>
      <c r="L159" s="12">
        <f t="shared" ref="L159" si="138">L157/L158</f>
        <v>3.0143238806223873E-4</v>
      </c>
      <c r="M159" s="12">
        <f t="shared" ref="M159" si="139">M157/M158</f>
        <v>5.1315992131574983E-4</v>
      </c>
      <c r="N159" s="12">
        <f t="shared" ref="N159" si="140">N157/N158</f>
        <v>8.6831876041891596E-4</v>
      </c>
      <c r="O159" s="12">
        <f t="shared" ref="O159" si="141">O157/O158</f>
        <v>1.5045615815091561E-4</v>
      </c>
      <c r="P159" s="12">
        <f t="shared" ref="P159" si="142">P157/P158</f>
        <v>1.5045615815091558E-4</v>
      </c>
      <c r="Q159" s="12">
        <f t="shared" ref="Q159" si="143">Q157/Q158</f>
        <v>1.5045615815091558E-4</v>
      </c>
      <c r="R159" s="12">
        <f t="shared" ref="R159" si="144">R157/R158</f>
        <v>1.5045615815091561E-4</v>
      </c>
      <c r="S159" s="12">
        <f t="shared" ref="S159" si="145">S157/S158</f>
        <v>1.5045615815091561E-4</v>
      </c>
      <c r="T159" s="31"/>
    </row>
    <row r="160" spans="1:20" s="21" customFormat="1" ht="13.5" customHeight="1" x14ac:dyDescent="0.4">
      <c r="C160" s="206"/>
      <c r="J160" s="31"/>
      <c r="K160" s="31"/>
      <c r="L160" s="259"/>
      <c r="M160" s="31"/>
      <c r="N160" s="31"/>
      <c r="O160" s="191">
        <v>1.5045615815091561E-4</v>
      </c>
      <c r="P160" s="191">
        <v>1.5045615815091558E-4</v>
      </c>
      <c r="Q160" s="191">
        <v>1.5045615815091561E-4</v>
      </c>
      <c r="R160" s="191">
        <v>1.5045615815091561E-4</v>
      </c>
      <c r="S160" s="191">
        <v>1.5045615815091561E-4</v>
      </c>
      <c r="T160" s="31"/>
    </row>
    <row r="161" spans="1:20" s="21" customFormat="1" ht="13.5" customHeight="1" x14ac:dyDescent="0.4">
      <c r="A161" s="6"/>
      <c r="C161" s="206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</row>
    <row r="162" spans="1:20" s="21" customFormat="1" ht="13.5" customHeight="1" x14ac:dyDescent="0.4">
      <c r="A162" s="6"/>
      <c r="C162" s="279" t="s">
        <v>17</v>
      </c>
      <c r="D162" s="257"/>
      <c r="E162" s="257"/>
      <c r="F162" s="257"/>
      <c r="G162" s="257"/>
      <c r="H162" s="257"/>
      <c r="I162" s="257"/>
      <c r="J162" s="258"/>
      <c r="K162" s="258"/>
      <c r="L162" s="258"/>
      <c r="M162" s="280"/>
      <c r="N162" s="280"/>
      <c r="O162" s="280"/>
      <c r="P162" s="280"/>
      <c r="Q162" s="280"/>
      <c r="R162" s="280"/>
      <c r="S162" s="280"/>
      <c r="T162" s="31"/>
    </row>
    <row r="163" spans="1:20" ht="13.5" customHeight="1" x14ac:dyDescent="0.4">
      <c r="A163" s="21"/>
      <c r="B163" s="21"/>
      <c r="C163" s="206"/>
      <c r="D163" s="21"/>
      <c r="E163" s="21"/>
      <c r="F163" s="21"/>
      <c r="G163" s="21"/>
      <c r="H163" s="21"/>
      <c r="I163" s="2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</row>
    <row r="164" spans="1:20" ht="13.5" customHeight="1" x14ac:dyDescent="0.4">
      <c r="C164" s="276" t="s">
        <v>85</v>
      </c>
      <c r="D164" s="268"/>
      <c r="E164" s="268"/>
      <c r="F164" s="268"/>
      <c r="G164" s="268"/>
      <c r="H164" s="268"/>
      <c r="I164" s="268"/>
      <c r="J164" s="329">
        <f>J166+J171+J176+J181+J186+J191+J196+J201</f>
        <v>30146.742253000004</v>
      </c>
      <c r="K164" s="329">
        <f t="shared" ref="K164:S164" si="146">K166+K171+K176+K181+K186+K191+K196+K201</f>
        <v>32308.515952999995</v>
      </c>
      <c r="L164" s="329">
        <f t="shared" si="146"/>
        <v>15778.035889000001</v>
      </c>
      <c r="M164" s="329">
        <f t="shared" si="146"/>
        <v>23493.1238315995</v>
      </c>
      <c r="N164" s="329">
        <f t="shared" si="146"/>
        <v>7715.0879425994981</v>
      </c>
      <c r="O164" s="329">
        <f t="shared" si="146"/>
        <v>25479.340589661821</v>
      </c>
      <c r="P164" s="329">
        <f t="shared" si="146"/>
        <v>29672.349468539003</v>
      </c>
      <c r="Q164" s="329">
        <f t="shared" si="146"/>
        <v>34292.680668734174</v>
      </c>
      <c r="R164" s="329">
        <f t="shared" si="146"/>
        <v>39533.357906778998</v>
      </c>
      <c r="S164" s="329">
        <f t="shared" si="146"/>
        <v>45485.08130668824</v>
      </c>
    </row>
    <row r="165" spans="1:20" ht="13.5" customHeight="1" x14ac:dyDescent="0.4">
      <c r="B165" s="21"/>
      <c r="C165" s="197"/>
      <c r="D165" s="21"/>
      <c r="E165" s="21"/>
      <c r="F165" s="21"/>
      <c r="G165" s="21"/>
      <c r="H165" s="21"/>
      <c r="I165" s="21"/>
      <c r="J165" s="31"/>
      <c r="K165" s="140"/>
      <c r="L165" s="140"/>
      <c r="M165" s="31"/>
      <c r="N165" s="31"/>
      <c r="O165" s="31"/>
      <c r="P165" s="31"/>
      <c r="Q165" s="31"/>
      <c r="R165" s="31"/>
      <c r="S165" s="31"/>
      <c r="T165" s="31"/>
    </row>
    <row r="166" spans="1:20" ht="13.5" customHeight="1" x14ac:dyDescent="0.4">
      <c r="C166" s="288" t="s">
        <v>141</v>
      </c>
      <c r="D166" s="257"/>
      <c r="E166" s="257"/>
      <c r="F166" s="257"/>
      <c r="G166" s="257"/>
      <c r="H166" s="257"/>
      <c r="I166" s="257"/>
      <c r="J166" s="258">
        <v>13660.796383000001</v>
      </c>
      <c r="K166" s="258">
        <v>14281.875728999999</v>
      </c>
      <c r="L166" s="258">
        <v>5028.1338250000008</v>
      </c>
      <c r="M166" s="319">
        <v>8090.5891013800301</v>
      </c>
      <c r="N166" s="270">
        <f>M166-L166</f>
        <v>3062.4552763800293</v>
      </c>
      <c r="O166" s="319">
        <f>O167*O169</f>
        <v>6778.4546462964581</v>
      </c>
      <c r="P166" s="319">
        <f>P167*P169</f>
        <v>7713.8007388450505</v>
      </c>
      <c r="Q166" s="319">
        <f t="shared" ref="Q166" si="147">Q167*Q169</f>
        <v>8554.7990694944838</v>
      </c>
      <c r="R166" s="319">
        <f t="shared" ref="R166" si="148">R167*R169</f>
        <v>9460.4479863432825</v>
      </c>
      <c r="S166" s="319">
        <f t="shared" ref="S166" si="149">S167*S169</f>
        <v>10500.23474122587</v>
      </c>
    </row>
    <row r="167" spans="1:20" ht="13.5" customHeight="1" x14ac:dyDescent="0.4">
      <c r="C167" s="293" t="s">
        <v>130</v>
      </c>
      <c r="E167" s="21"/>
      <c r="F167" s="21"/>
      <c r="G167" s="21"/>
      <c r="H167" s="21"/>
      <c r="I167" s="21"/>
      <c r="J167" s="31">
        <f>GMV!J13</f>
        <v>7554411.597546001</v>
      </c>
      <c r="K167" s="31">
        <f>GMV!K13</f>
        <v>7751939.9097290002</v>
      </c>
      <c r="L167" s="31">
        <f>GMV!L13</f>
        <v>4844890.4732219996</v>
      </c>
      <c r="M167" s="31">
        <f>GMV!M13</f>
        <v>6459853.9642960019</v>
      </c>
      <c r="N167" s="31">
        <f>GMV!N13</f>
        <v>1614963.4910740021</v>
      </c>
      <c r="O167" s="31">
        <f>GMV!O13</f>
        <v>7133541.1335792728</v>
      </c>
      <c r="P167" s="31">
        <f>GMV!P13</f>
        <v>8073978.0695708925</v>
      </c>
      <c r="Q167" s="31">
        <f>GMV!Q13</f>
        <v>8893459.7127313092</v>
      </c>
      <c r="R167" s="31">
        <f>GMV!R13</f>
        <v>9768967.4847142641</v>
      </c>
      <c r="S167" s="31">
        <f>GMV!S13</f>
        <v>10770753.253443394</v>
      </c>
    </row>
    <row r="168" spans="1:20" ht="13.5" customHeight="1" x14ac:dyDescent="0.4">
      <c r="C168" s="291" t="s">
        <v>146</v>
      </c>
      <c r="J168" s="12">
        <f t="shared" ref="J168:S168" si="150">J166/J167</f>
        <v>1.8083203710316258E-3</v>
      </c>
      <c r="K168" s="12">
        <f t="shared" si="150"/>
        <v>1.8423615114812311E-3</v>
      </c>
      <c r="L168" s="12">
        <f t="shared" si="150"/>
        <v>1.03782198024719E-3</v>
      </c>
      <c r="M168" s="12">
        <f t="shared" si="150"/>
        <v>1.2524414864635018E-3</v>
      </c>
      <c r="N168" s="12">
        <f t="shared" si="150"/>
        <v>1.896300005112437E-3</v>
      </c>
      <c r="O168" s="12">
        <f t="shared" si="150"/>
        <v>9.5022297052282522E-4</v>
      </c>
      <c r="P168" s="12">
        <f t="shared" si="150"/>
        <v>9.5539035062737238E-4</v>
      </c>
      <c r="Q168" s="12">
        <f t="shared" si="150"/>
        <v>9.6192025891206085E-4</v>
      </c>
      <c r="R168" s="12">
        <f t="shared" si="150"/>
        <v>9.6841841281038871E-4</v>
      </c>
      <c r="S168" s="12">
        <f t="shared" si="150"/>
        <v>9.7488397460678618E-4</v>
      </c>
    </row>
    <row r="169" spans="1:20" ht="13.5" customHeight="1" x14ac:dyDescent="0.4">
      <c r="A169" s="21"/>
      <c r="L169" s="259"/>
      <c r="M169" s="382"/>
      <c r="N169" s="382"/>
      <c r="O169" s="191">
        <v>9.5022297052282511E-4</v>
      </c>
      <c r="P169" s="191">
        <v>9.5539035062737238E-4</v>
      </c>
      <c r="Q169" s="191">
        <v>9.6192025891206096E-4</v>
      </c>
      <c r="R169" s="191">
        <v>9.684184128103886E-4</v>
      </c>
      <c r="S169" s="191">
        <v>9.7488397460678629E-4</v>
      </c>
    </row>
    <row r="170" spans="1:20" ht="13.5" customHeight="1" x14ac:dyDescent="0.4">
      <c r="A170" s="21"/>
      <c r="L170" s="31"/>
      <c r="M170" s="31"/>
      <c r="N170" s="31"/>
      <c r="O170" s="31"/>
      <c r="P170" s="31"/>
      <c r="Q170" s="31"/>
      <c r="R170" s="31"/>
      <c r="S170" s="31"/>
    </row>
    <row r="171" spans="1:20" ht="13.5" customHeight="1" x14ac:dyDescent="0.4">
      <c r="A171" s="21"/>
      <c r="C171" s="266" t="s">
        <v>117</v>
      </c>
      <c r="D171" s="257"/>
      <c r="E171" s="257"/>
      <c r="F171" s="257"/>
      <c r="G171" s="257"/>
      <c r="H171" s="257"/>
      <c r="I171" s="257"/>
      <c r="J171" s="258">
        <v>0</v>
      </c>
      <c r="K171" s="258">
        <v>225.28258600000001</v>
      </c>
      <c r="L171" s="258">
        <v>142.77734599999999</v>
      </c>
      <c r="M171" s="258">
        <v>407.14277600000003</v>
      </c>
      <c r="N171" s="270">
        <f>M171-L171</f>
        <v>264.36543000000006</v>
      </c>
      <c r="O171" s="319">
        <f>O172*O174</f>
        <v>0</v>
      </c>
      <c r="P171" s="319">
        <f>P172*P174</f>
        <v>0</v>
      </c>
      <c r="Q171" s="319">
        <f t="shared" ref="Q171" si="151">Q172*Q174</f>
        <v>0</v>
      </c>
      <c r="R171" s="319">
        <f t="shared" ref="R171" si="152">R172*R174</f>
        <v>0</v>
      </c>
      <c r="S171" s="319">
        <f t="shared" ref="S171" si="153">S172*S174</f>
        <v>0</v>
      </c>
    </row>
    <row r="172" spans="1:20" ht="13.5" customHeight="1" x14ac:dyDescent="0.4">
      <c r="A172" s="21"/>
      <c r="B172" s="21"/>
      <c r="C172" s="292" t="s">
        <v>113</v>
      </c>
      <c r="F172" s="21"/>
      <c r="G172" s="21"/>
      <c r="H172" s="21"/>
      <c r="I172" s="21"/>
      <c r="J172" s="31">
        <f>GMV!J17</f>
        <v>0</v>
      </c>
      <c r="K172" s="31">
        <f>GMV!K17</f>
        <v>64994.180829999998</v>
      </c>
      <c r="L172" s="31">
        <f>GMV!L17</f>
        <v>121300.50834</v>
      </c>
      <c r="M172" s="31">
        <f>GMV!M17</f>
        <v>175298.97960333101</v>
      </c>
      <c r="N172" s="31">
        <f>GMV!N17</f>
        <v>53998.471263331012</v>
      </c>
      <c r="O172" s="31">
        <f>GMV!O17</f>
        <v>398485.17330602673</v>
      </c>
      <c r="P172" s="31">
        <f>GMV!P17</f>
        <v>619800.00591785088</v>
      </c>
      <c r="Q172" s="31">
        <f>GMV!Q17</f>
        <v>854287.69074097625</v>
      </c>
      <c r="R172" s="31">
        <f>GMV!R17</f>
        <v>1110573.9979632692</v>
      </c>
      <c r="S172" s="31">
        <f>GMV!S17</f>
        <v>1388217.4974540863</v>
      </c>
      <c r="T172" s="31"/>
    </row>
    <row r="173" spans="1:20" ht="13.5" customHeight="1" x14ac:dyDescent="0.4">
      <c r="B173" s="21"/>
      <c r="C173" s="291" t="s">
        <v>150</v>
      </c>
      <c r="F173" s="21"/>
      <c r="G173" s="21"/>
      <c r="H173" s="21"/>
      <c r="I173" s="21"/>
      <c r="J173" s="12" t="e">
        <f t="shared" ref="J173" si="154">J171/J172</f>
        <v>#DIV/0!</v>
      </c>
      <c r="K173" s="12">
        <f t="shared" ref="K173" si="155">K171/K172</f>
        <v>3.4661962520806805E-3</v>
      </c>
      <c r="L173" s="12">
        <f t="shared" ref="L173" si="156">L171/L172</f>
        <v>1.1770548034291939E-3</v>
      </c>
      <c r="M173" s="12">
        <f t="shared" ref="M173" si="157">M171/M172</f>
        <v>2.3225621559309038E-3</v>
      </c>
      <c r="N173" s="12">
        <f t="shared" ref="N173" si="158">N171/N172</f>
        <v>4.895794710757375E-3</v>
      </c>
      <c r="O173" s="12">
        <f t="shared" ref="O173" si="159">O171/O172</f>
        <v>0</v>
      </c>
      <c r="P173" s="12">
        <f t="shared" ref="P173" si="160">P171/P172</f>
        <v>0</v>
      </c>
      <c r="Q173" s="12">
        <f t="shared" ref="Q173" si="161">Q171/Q172</f>
        <v>0</v>
      </c>
      <c r="R173" s="12">
        <f t="shared" ref="R173" si="162">R171/R172</f>
        <v>0</v>
      </c>
      <c r="S173" s="12">
        <f t="shared" ref="S173" si="163">S171/S172</f>
        <v>0</v>
      </c>
      <c r="T173" s="31"/>
    </row>
    <row r="174" spans="1:20" ht="13.5" customHeight="1" x14ac:dyDescent="0.4">
      <c r="L174" s="259"/>
      <c r="M174" s="382"/>
      <c r="N174" s="382"/>
      <c r="O174" s="191">
        <v>0</v>
      </c>
      <c r="P174" s="191">
        <v>0</v>
      </c>
      <c r="Q174" s="191">
        <v>0</v>
      </c>
      <c r="R174" s="191">
        <v>0</v>
      </c>
      <c r="S174" s="191">
        <v>0</v>
      </c>
    </row>
    <row r="175" spans="1:20" ht="13.5" customHeight="1" x14ac:dyDescent="0.4">
      <c r="L175" s="31"/>
      <c r="M175" s="31"/>
      <c r="N175" s="31"/>
      <c r="O175" s="31"/>
      <c r="P175" s="31"/>
      <c r="Q175" s="31"/>
      <c r="R175" s="31"/>
      <c r="S175" s="31"/>
    </row>
    <row r="176" spans="1:20" ht="13.5" customHeight="1" x14ac:dyDescent="0.4">
      <c r="B176" s="21"/>
      <c r="C176" s="266" t="s">
        <v>63</v>
      </c>
      <c r="D176" s="266"/>
      <c r="E176" s="257"/>
      <c r="F176" s="257"/>
      <c r="G176" s="257"/>
      <c r="H176" s="257"/>
      <c r="I176" s="257"/>
      <c r="J176" s="258">
        <v>2.5000000000000001E-3</v>
      </c>
      <c r="K176" s="258">
        <v>0</v>
      </c>
      <c r="L176" s="258">
        <v>15.370921000000003</v>
      </c>
      <c r="M176" s="225">
        <v>29.3281007126871</v>
      </c>
      <c r="N176" s="270">
        <f>M176-L176</f>
        <v>13.957179712687097</v>
      </c>
      <c r="O176" s="319">
        <f>O177*O179</f>
        <v>0</v>
      </c>
      <c r="P176" s="319">
        <f>P177*P179</f>
        <v>0</v>
      </c>
      <c r="Q176" s="319">
        <f t="shared" ref="Q176" si="164">Q177*Q179</f>
        <v>0</v>
      </c>
      <c r="R176" s="319">
        <f t="shared" ref="R176" si="165">R177*R179</f>
        <v>0</v>
      </c>
      <c r="S176" s="319">
        <f t="shared" ref="S176" si="166">S177*S179</f>
        <v>0</v>
      </c>
      <c r="T176" s="31"/>
    </row>
    <row r="177" spans="2:20" ht="13.5" customHeight="1" x14ac:dyDescent="0.4">
      <c r="B177" s="21"/>
      <c r="C177" s="295" t="s">
        <v>116</v>
      </c>
      <c r="J177" s="27">
        <f>GMV!J18</f>
        <v>19335.048170000002</v>
      </c>
      <c r="K177" s="27">
        <f>GMV!K18</f>
        <v>38973.347989999995</v>
      </c>
      <c r="L177" s="27">
        <f>GMV!L18</f>
        <v>109673.77984</v>
      </c>
      <c r="M177" s="27">
        <f>GMV!M18</f>
        <v>175223.34975555999</v>
      </c>
      <c r="N177" s="27">
        <f>GMV!N18</f>
        <v>65549.569915559987</v>
      </c>
      <c r="O177" s="27">
        <f>GMV!O18</f>
        <v>499752.18972812395</v>
      </c>
      <c r="P177" s="27">
        <f>GMV!P18</f>
        <v>949529.16048343549</v>
      </c>
      <c r="Q177" s="27">
        <f>GMV!Q18</f>
        <v>1519246.6567734969</v>
      </c>
      <c r="R177" s="27">
        <f>GMV!R18</f>
        <v>2126945.3194828955</v>
      </c>
      <c r="S177" s="27">
        <f>GMV!S18</f>
        <v>2765028.9153277641</v>
      </c>
      <c r="T177" s="31"/>
    </row>
    <row r="178" spans="2:20" ht="13.5" customHeight="1" x14ac:dyDescent="0.4">
      <c r="C178" s="291" t="s">
        <v>40</v>
      </c>
      <c r="J178" s="12">
        <f t="shared" ref="J178" si="167">J176/J177</f>
        <v>1.2929887621790184E-7</v>
      </c>
      <c r="K178" s="12">
        <f t="shared" ref="K178" si="168">K176/K177</f>
        <v>0</v>
      </c>
      <c r="L178" s="12">
        <f t="shared" ref="L178" si="169">L176/L177</f>
        <v>1.401512834008658E-4</v>
      </c>
      <c r="M178" s="12">
        <f t="shared" ref="M178" si="170">M176/M177</f>
        <v>1.67375528167909E-4</v>
      </c>
      <c r="N178" s="12">
        <f t="shared" ref="N178" si="171">N176/N177</f>
        <v>2.1292557267220112E-4</v>
      </c>
      <c r="O178" s="12">
        <f t="shared" ref="O178" si="172">O176/O177</f>
        <v>0</v>
      </c>
      <c r="P178" s="12">
        <f t="shared" ref="P178" si="173">P176/P177</f>
        <v>0</v>
      </c>
      <c r="Q178" s="12">
        <f t="shared" ref="Q178" si="174">Q176/Q177</f>
        <v>0</v>
      </c>
      <c r="R178" s="12">
        <f t="shared" ref="R178" si="175">R176/R177</f>
        <v>0</v>
      </c>
      <c r="S178" s="12">
        <f t="shared" ref="S178" si="176">S176/S177</f>
        <v>0</v>
      </c>
    </row>
    <row r="179" spans="2:20" ht="13.5" customHeight="1" x14ac:dyDescent="0.4">
      <c r="L179" s="259"/>
      <c r="M179" s="251"/>
      <c r="N179" s="382"/>
      <c r="O179" s="191">
        <v>0</v>
      </c>
      <c r="P179" s="191">
        <v>0</v>
      </c>
      <c r="Q179" s="191">
        <v>0</v>
      </c>
      <c r="R179" s="191">
        <v>0</v>
      </c>
      <c r="S179" s="191">
        <v>0</v>
      </c>
    </row>
    <row r="180" spans="2:20" ht="13.5" customHeight="1" x14ac:dyDescent="0.4">
      <c r="L180" s="31"/>
      <c r="M180" s="31"/>
      <c r="N180" s="31"/>
      <c r="O180" s="31"/>
      <c r="P180" s="31"/>
      <c r="Q180" s="31"/>
      <c r="R180" s="31"/>
      <c r="S180" s="31"/>
    </row>
    <row r="181" spans="2:20" ht="13.5" customHeight="1" x14ac:dyDescent="0.4">
      <c r="B181" s="21"/>
      <c r="C181" s="307" t="s">
        <v>186</v>
      </c>
      <c r="D181" s="266"/>
      <c r="E181" s="257"/>
      <c r="F181" s="257"/>
      <c r="G181" s="257"/>
      <c r="H181" s="257"/>
      <c r="I181" s="257"/>
      <c r="J181" s="258">
        <v>0</v>
      </c>
      <c r="K181" s="258">
        <v>0</v>
      </c>
      <c r="L181" s="258">
        <v>22.394596000000003</v>
      </c>
      <c r="M181" s="225">
        <v>149.46780200000001</v>
      </c>
      <c r="N181" s="270">
        <f>M181-L181</f>
        <v>127.073206</v>
      </c>
      <c r="O181" s="319">
        <f>O182*O184</f>
        <v>481.03823747537263</v>
      </c>
      <c r="P181" s="319">
        <f>P182*P184</f>
        <v>721.55735621305894</v>
      </c>
      <c r="Q181" s="319">
        <f t="shared" ref="Q181" si="177">Q182*Q184</f>
        <v>1010.1802986982825</v>
      </c>
      <c r="R181" s="319">
        <f t="shared" ref="R181" si="178">R182*R184</f>
        <v>1313.2343883077674</v>
      </c>
      <c r="S181" s="319">
        <f t="shared" ref="S181" si="179">S182*S184</f>
        <v>1575.8812659693208</v>
      </c>
      <c r="T181" s="31"/>
    </row>
    <row r="182" spans="2:20" ht="13.5" customHeight="1" x14ac:dyDescent="0.4">
      <c r="B182" s="21"/>
      <c r="C182" s="324" t="s">
        <v>225</v>
      </c>
      <c r="J182" s="27">
        <f>GMV!J19</f>
        <v>0</v>
      </c>
      <c r="K182" s="27">
        <f>GMV!K19</f>
        <v>0</v>
      </c>
      <c r="L182" s="27">
        <f>GMV!L19</f>
        <v>50694.141649999998</v>
      </c>
      <c r="M182" s="27">
        <f>GMV!M19</f>
        <v>192582.127175</v>
      </c>
      <c r="N182" s="27">
        <f>GMV!N19</f>
        <v>141887.985525</v>
      </c>
      <c r="O182" s="27">
        <f>GMV!O19</f>
        <v>690208.41553997272</v>
      </c>
      <c r="P182" s="27">
        <f>GMV!P19</f>
        <v>1035312.6233099591</v>
      </c>
      <c r="Q182" s="27">
        <f>GMV!Q19</f>
        <v>1449437.6726339427</v>
      </c>
      <c r="R182" s="27">
        <f>GMV!R19</f>
        <v>1884268.9744241256</v>
      </c>
      <c r="S182" s="27">
        <f>GMV!S19</f>
        <v>2261122.7693089508</v>
      </c>
      <c r="T182" s="31"/>
    </row>
    <row r="183" spans="2:20" ht="13.5" customHeight="1" x14ac:dyDescent="0.4">
      <c r="C183" s="291" t="s">
        <v>226</v>
      </c>
      <c r="J183" s="12" t="e">
        <f t="shared" ref="J183" si="180">J181/J182</f>
        <v>#DIV/0!</v>
      </c>
      <c r="K183" s="12" t="e">
        <f t="shared" ref="K183" si="181">K181/K182</f>
        <v>#DIV/0!</v>
      </c>
      <c r="L183" s="12">
        <f t="shared" ref="L183" si="182">L181/L182</f>
        <v>4.4175905284314057E-4</v>
      </c>
      <c r="M183" s="12">
        <f t="shared" ref="M183" si="183">M181/M182</f>
        <v>7.7612499245154835E-4</v>
      </c>
      <c r="N183" s="12">
        <f t="shared" ref="N183" si="184">N181/N182</f>
        <v>8.9558820311540959E-4</v>
      </c>
      <c r="O183" s="12">
        <f t="shared" ref="O183" si="185">O181/O182</f>
        <v>6.9694635221020972E-4</v>
      </c>
      <c r="P183" s="12">
        <f t="shared" ref="P183" si="186">P181/P182</f>
        <v>6.9694635221020972E-4</v>
      </c>
      <c r="Q183" s="12">
        <f t="shared" ref="Q183" si="187">Q181/Q182</f>
        <v>6.9694635221020972E-4</v>
      </c>
      <c r="R183" s="12">
        <f t="shared" ref="R183" si="188">R181/R182</f>
        <v>6.9694635221020972E-4</v>
      </c>
      <c r="S183" s="12">
        <f t="shared" ref="S183" si="189">S181/S182</f>
        <v>6.9694635221020972E-4</v>
      </c>
    </row>
    <row r="184" spans="2:20" ht="13.5" customHeight="1" x14ac:dyDescent="0.4">
      <c r="L184" s="259"/>
      <c r="M184" s="251"/>
      <c r="N184" s="382"/>
      <c r="O184" s="191">
        <v>6.9694635221020972E-4</v>
      </c>
      <c r="P184" s="191">
        <v>6.9694635221020972E-4</v>
      </c>
      <c r="Q184" s="191">
        <v>6.9694635221020972E-4</v>
      </c>
      <c r="R184" s="191">
        <v>6.9694635221020972E-4</v>
      </c>
      <c r="S184" s="191">
        <v>6.9694635221020972E-4</v>
      </c>
    </row>
    <row r="185" spans="2:20" ht="13.5" customHeight="1" x14ac:dyDescent="0.4">
      <c r="L185" s="31"/>
      <c r="M185" s="31"/>
      <c r="N185" s="31"/>
      <c r="O185" s="31"/>
      <c r="P185" s="31"/>
      <c r="Q185" s="31"/>
      <c r="R185" s="31"/>
      <c r="S185" s="31"/>
    </row>
    <row r="186" spans="2:20" ht="13.5" customHeight="1" x14ac:dyDescent="0.4">
      <c r="C186" s="257" t="s">
        <v>3</v>
      </c>
      <c r="D186" s="258"/>
      <c r="E186" s="257"/>
      <c r="F186" s="257"/>
      <c r="G186" s="257"/>
      <c r="H186" s="257"/>
      <c r="I186" s="257"/>
      <c r="J186" s="258">
        <v>12258.191478000001</v>
      </c>
      <c r="K186" s="258">
        <v>15372.749126999999</v>
      </c>
      <c r="L186" s="258">
        <v>9205.1890019999973</v>
      </c>
      <c r="M186" s="319">
        <v>12388.881573000001</v>
      </c>
      <c r="N186" s="270">
        <f>M186-L186</f>
        <v>3183.6925710000032</v>
      </c>
      <c r="O186" s="319">
        <f>O187*O189</f>
        <v>14087.991485774619</v>
      </c>
      <c r="P186" s="319">
        <f>P187*P189</f>
        <v>16434.229341446648</v>
      </c>
      <c r="Q186" s="319">
        <f t="shared" ref="Q186" si="190">Q187*Q189</f>
        <v>19155.442679956504</v>
      </c>
      <c r="R186" s="319">
        <f t="shared" ref="R186" si="191">R187*R189</f>
        <v>22307.772180212447</v>
      </c>
      <c r="S186" s="319">
        <f t="shared" ref="S186" si="192">S187*S189</f>
        <v>25954.815773372491</v>
      </c>
    </row>
    <row r="187" spans="2:20" ht="13.5" customHeight="1" x14ac:dyDescent="0.4">
      <c r="B187" s="21"/>
      <c r="C187" s="294" t="s">
        <v>114</v>
      </c>
      <c r="J187" s="31">
        <f>GMV!J20</f>
        <v>528277.61866251298</v>
      </c>
      <c r="K187" s="31">
        <f>GMV!K20</f>
        <v>664158.02397099999</v>
      </c>
      <c r="L187" s="31">
        <f>GMV!L20</f>
        <v>488410.24839600001</v>
      </c>
      <c r="M187" s="31">
        <f>GMV!M20</f>
        <v>661135.243166</v>
      </c>
      <c r="N187" s="31">
        <f>GMV!N20</f>
        <v>172724.99476999999</v>
      </c>
      <c r="O187" s="31">
        <f>GMV!O20</f>
        <v>793362.2917992</v>
      </c>
      <c r="P187" s="31">
        <f>GMV!P20</f>
        <v>952034.75015903998</v>
      </c>
      <c r="Q187" s="31">
        <f>GMV!Q20</f>
        <v>1142441.700190848</v>
      </c>
      <c r="R187" s="31">
        <f>GMV!R20</f>
        <v>1370930.0402290176</v>
      </c>
      <c r="S187" s="31">
        <f>GMV!S20</f>
        <v>1645116.0482748211</v>
      </c>
      <c r="T187" s="31"/>
    </row>
    <row r="188" spans="2:20" ht="13.5" customHeight="1" x14ac:dyDescent="0.4">
      <c r="C188" s="291" t="s">
        <v>41</v>
      </c>
      <c r="J188" s="12">
        <f t="shared" ref="J188" si="193">J186/J187</f>
        <v>2.3204071202249956E-2</v>
      </c>
      <c r="K188" s="12">
        <f t="shared" ref="K188" si="194">K186/K187</f>
        <v>2.3146222091974967E-2</v>
      </c>
      <c r="L188" s="12">
        <f t="shared" ref="L188" si="195">L186/L187</f>
        <v>1.8847247845906148E-2</v>
      </c>
      <c r="M188" s="12">
        <f t="shared" ref="M188" si="196">M186/M187</f>
        <v>1.873880072354479E-2</v>
      </c>
      <c r="N188" s="12">
        <f t="shared" ref="N188" si="197">N186/N187</f>
        <v>1.8432147444782946E-2</v>
      </c>
      <c r="O188" s="12">
        <f t="shared" ref="O188" si="198">O186/O187</f>
        <v>1.775732427845246E-2</v>
      </c>
      <c r="P188" s="12">
        <f t="shared" ref="P188" si="199">P186/P187</f>
        <v>1.726221583687073E-2</v>
      </c>
      <c r="Q188" s="12">
        <f t="shared" ref="Q188" si="200">Q186/Q187</f>
        <v>1.6767107395288999E-2</v>
      </c>
      <c r="R188" s="12">
        <f t="shared" ref="R188" si="201">R186/R187</f>
        <v>1.6271998953707276E-2</v>
      </c>
      <c r="S188" s="12">
        <f t="shared" ref="S188" si="202">S186/S187</f>
        <v>1.5776890512125542E-2</v>
      </c>
    </row>
    <row r="189" spans="2:20" ht="13.5" customHeight="1" x14ac:dyDescent="0.4">
      <c r="L189" s="259"/>
      <c r="M189" s="382"/>
      <c r="N189" s="382"/>
      <c r="O189" s="284">
        <v>1.775732427845246E-2</v>
      </c>
      <c r="P189" s="284">
        <v>1.726221583687073E-2</v>
      </c>
      <c r="Q189" s="284">
        <v>1.6767107395288999E-2</v>
      </c>
      <c r="R189" s="284">
        <v>1.6271998953707276E-2</v>
      </c>
      <c r="S189" s="284">
        <v>1.5776890512125542E-2</v>
      </c>
    </row>
    <row r="190" spans="2:20" ht="13.5" customHeight="1" x14ac:dyDescent="0.4">
      <c r="L190" s="31"/>
      <c r="M190" s="31"/>
      <c r="N190" s="31"/>
      <c r="O190" s="31"/>
      <c r="P190" s="31"/>
      <c r="Q190" s="31"/>
      <c r="R190" s="31"/>
      <c r="S190" s="31"/>
    </row>
    <row r="191" spans="2:20" ht="13.5" customHeight="1" x14ac:dyDescent="0.4">
      <c r="C191" s="257" t="s">
        <v>4</v>
      </c>
      <c r="D191" s="257"/>
      <c r="E191" s="257"/>
      <c r="F191" s="257"/>
      <c r="G191" s="257"/>
      <c r="H191" s="257"/>
      <c r="I191" s="257"/>
      <c r="J191" s="258">
        <v>877.39682500000004</v>
      </c>
      <c r="K191" s="258">
        <v>995.86720800000001</v>
      </c>
      <c r="L191" s="258">
        <v>789.05814699999996</v>
      </c>
      <c r="M191" s="258">
        <v>1007.0008369</v>
      </c>
      <c r="N191" s="270">
        <f>M191-L191</f>
        <v>217.9426899</v>
      </c>
      <c r="O191" s="319">
        <f>O192*O194</f>
        <v>1022.5475780315636</v>
      </c>
      <c r="P191" s="319">
        <f>P192*P194</f>
        <v>1227.0570936378761</v>
      </c>
      <c r="Q191" s="319">
        <f t="shared" ref="Q191" si="203">Q192*Q194</f>
        <v>1460.1979414290727</v>
      </c>
      <c r="R191" s="319">
        <f t="shared" ref="R191" si="204">R192*R194</f>
        <v>1723.0335708863058</v>
      </c>
      <c r="S191" s="319">
        <f t="shared" ref="S191" si="205">S192*S194</f>
        <v>2015.9492779369778</v>
      </c>
    </row>
    <row r="192" spans="2:20" ht="13.5" customHeight="1" x14ac:dyDescent="0.4">
      <c r="B192" s="21"/>
      <c r="C192" s="296" t="s">
        <v>115</v>
      </c>
      <c r="E192" s="21"/>
      <c r="F192" s="21"/>
      <c r="G192" s="21"/>
      <c r="H192" s="21"/>
      <c r="I192" s="21"/>
      <c r="J192" s="31">
        <f>GMV!J21</f>
        <v>14190.763527000001</v>
      </c>
      <c r="K192" s="31">
        <f>GMV!K21</f>
        <v>12388.636322</v>
      </c>
      <c r="L192" s="31">
        <f>GMV!L21</f>
        <v>9546.0321809999987</v>
      </c>
      <c r="M192" s="31">
        <f>GMV!M21</f>
        <v>12709.684466999999</v>
      </c>
      <c r="N192" s="31">
        <f>GMV!N21</f>
        <v>3163.6522860000005</v>
      </c>
      <c r="O192" s="31">
        <f>GMV!O21</f>
        <v>14616.137137049998</v>
      </c>
      <c r="P192" s="31">
        <f>GMV!P21</f>
        <v>17539.364564459996</v>
      </c>
      <c r="Q192" s="31">
        <f>GMV!Q21</f>
        <v>20871.843831707396</v>
      </c>
      <c r="R192" s="31">
        <f>GMV!R21</f>
        <v>24628.775721414728</v>
      </c>
      <c r="S192" s="31">
        <f>GMV!S21</f>
        <v>28815.66759405523</v>
      </c>
      <c r="T192" s="31"/>
    </row>
    <row r="193" spans="1:20" ht="13.5" customHeight="1" x14ac:dyDescent="0.4">
      <c r="C193" s="291" t="s">
        <v>39</v>
      </c>
      <c r="H193" s="43"/>
      <c r="J193" s="12">
        <f t="shared" ref="J193" si="206">J191/J192</f>
        <v>6.1828725658814934E-2</v>
      </c>
      <c r="K193" s="12">
        <f t="shared" ref="K193" si="207">K191/K192</f>
        <v>8.038553898232674E-2</v>
      </c>
      <c r="L193" s="12">
        <f t="shared" ref="L193" si="208">L191/L192</f>
        <v>8.2658232450808874E-2</v>
      </c>
      <c r="M193" s="12">
        <f t="shared" ref="M193" si="209">M191/M192</f>
        <v>7.9230986380080679E-2</v>
      </c>
      <c r="N193" s="12">
        <f t="shared" ref="N193" si="210">N191/N192</f>
        <v>6.8889583998991977E-2</v>
      </c>
      <c r="O193" s="12">
        <f t="shared" ref="O193" si="211">O191/O192</f>
        <v>6.9960179522367716E-2</v>
      </c>
      <c r="P193" s="12">
        <f t="shared" ref="P193" si="212">P191/P192</f>
        <v>6.9960179522367702E-2</v>
      </c>
      <c r="Q193" s="12">
        <f t="shared" ref="Q193" si="213">Q191/Q192</f>
        <v>6.9960179522367716E-2</v>
      </c>
      <c r="R193" s="12">
        <f t="shared" ref="R193" si="214">R191/R192</f>
        <v>6.9960179522367716E-2</v>
      </c>
      <c r="S193" s="12">
        <f t="shared" ref="S193" si="215">S191/S192</f>
        <v>6.9960179522367716E-2</v>
      </c>
    </row>
    <row r="194" spans="1:20" ht="13.5" customHeight="1" x14ac:dyDescent="0.4">
      <c r="L194" s="259"/>
      <c r="M194" s="251"/>
      <c r="N194" s="382"/>
      <c r="O194" s="191">
        <v>6.9960179522367716E-2</v>
      </c>
      <c r="P194" s="191">
        <v>6.9960179522367702E-2</v>
      </c>
      <c r="Q194" s="191">
        <v>6.9960179522367716E-2</v>
      </c>
      <c r="R194" s="191">
        <v>6.9960179522367716E-2</v>
      </c>
      <c r="S194" s="191">
        <v>6.9960179522367716E-2</v>
      </c>
    </row>
    <row r="195" spans="1:20" ht="13.5" customHeight="1" x14ac:dyDescent="0.4"/>
    <row r="196" spans="1:20" ht="13.5" customHeight="1" x14ac:dyDescent="0.4">
      <c r="C196" s="257" t="s">
        <v>32</v>
      </c>
      <c r="D196" s="257"/>
      <c r="E196" s="257"/>
      <c r="F196" s="257"/>
      <c r="G196" s="257"/>
      <c r="H196" s="257"/>
      <c r="I196" s="257"/>
      <c r="J196" s="258">
        <v>3350.355067</v>
      </c>
      <c r="K196" s="258">
        <v>1432.741303</v>
      </c>
      <c r="L196" s="258">
        <v>575.11205200000165</v>
      </c>
      <c r="M196" s="258">
        <v>1420.7136416067799</v>
      </c>
      <c r="N196" s="270">
        <f>M196-L196</f>
        <v>845.60158960677825</v>
      </c>
      <c r="O196" s="319">
        <f>O197*O199</f>
        <v>3109.3086420838026</v>
      </c>
      <c r="P196" s="319">
        <f>P197*P199</f>
        <v>3575.7049383963722</v>
      </c>
      <c r="Q196" s="319">
        <f t="shared" ref="Q196" si="216">Q197*Q199</f>
        <v>4112.0606791558284</v>
      </c>
      <c r="R196" s="319">
        <f t="shared" ref="R196" si="217">R197*R199</f>
        <v>4728.8697810292033</v>
      </c>
      <c r="S196" s="319">
        <f t="shared" ref="S196" si="218">S197*S199</f>
        <v>5438.2002481835834</v>
      </c>
    </row>
    <row r="197" spans="1:20" ht="13.5" customHeight="1" x14ac:dyDescent="0.4">
      <c r="B197" s="21"/>
      <c r="C197" s="297" t="s">
        <v>142</v>
      </c>
      <c r="E197" s="21"/>
      <c r="F197" s="21"/>
      <c r="G197" s="21"/>
      <c r="H197" s="21"/>
      <c r="I197" s="21"/>
      <c r="J197" s="31">
        <f>GMV!J22</f>
        <v>51228.368233000001</v>
      </c>
      <c r="K197" s="31">
        <f>GMV!K22</f>
        <v>58294.632346666702</v>
      </c>
      <c r="L197" s="31">
        <f>GMV!L22</f>
        <v>47749.649904999998</v>
      </c>
      <c r="M197" s="31">
        <f>GMV!M22</f>
        <v>76215.548750805407</v>
      </c>
      <c r="N197" s="31">
        <f>GMV!N22</f>
        <v>28465.898845805408</v>
      </c>
      <c r="O197" s="31">
        <f>GMV!O22</f>
        <v>87647.881063426204</v>
      </c>
      <c r="P197" s="31">
        <f>GMV!P22</f>
        <v>100795.06322294011</v>
      </c>
      <c r="Q197" s="31">
        <f>GMV!Q22</f>
        <v>115914.32270638114</v>
      </c>
      <c r="R197" s="31">
        <f>GMV!R22</f>
        <v>133301.4711123383</v>
      </c>
      <c r="S197" s="31">
        <f>GMV!S22</f>
        <v>153296.69177918902</v>
      </c>
      <c r="T197" s="31"/>
    </row>
    <row r="198" spans="1:20" ht="13.5" customHeight="1" x14ac:dyDescent="0.4">
      <c r="C198" s="291" t="s">
        <v>151</v>
      </c>
      <c r="D198" s="21"/>
      <c r="J198" s="12">
        <f t="shared" ref="J198" si="219">J196/J197</f>
        <v>6.5400386203240166E-2</v>
      </c>
      <c r="K198" s="12">
        <f t="shared" ref="K198" si="220">K196/K197</f>
        <v>2.4577585368062184E-2</v>
      </c>
      <c r="L198" s="12">
        <f t="shared" ref="L198" si="221">L196/L197</f>
        <v>1.2044319762432018E-2</v>
      </c>
      <c r="M198" s="12">
        <f t="shared" ref="M198" si="222">M196/M197</f>
        <v>1.8640732303220036E-2</v>
      </c>
      <c r="N198" s="12">
        <f t="shared" ref="N198" si="223">N196/N197</f>
        <v>2.9705775116649156E-2</v>
      </c>
      <c r="O198" s="12">
        <f t="shared" ref="O198" si="224">O196/O197</f>
        <v>3.5475000700059801E-2</v>
      </c>
      <c r="P198" s="12">
        <f t="shared" ref="P198" si="225">P196/P197</f>
        <v>3.5475000700059801E-2</v>
      </c>
      <c r="Q198" s="12">
        <f t="shared" ref="Q198" si="226">Q196/Q197</f>
        <v>3.5475000700059801E-2</v>
      </c>
      <c r="R198" s="12">
        <f t="shared" ref="R198" si="227">R196/R197</f>
        <v>3.5475000700059808E-2</v>
      </c>
      <c r="S198" s="12">
        <f t="shared" ref="S198" si="228">S196/S197</f>
        <v>3.5475000700059808E-2</v>
      </c>
    </row>
    <row r="199" spans="1:20" ht="13.5" customHeight="1" x14ac:dyDescent="0.4">
      <c r="L199" s="259"/>
      <c r="M199" s="251"/>
      <c r="N199" s="382"/>
      <c r="O199" s="191">
        <v>3.5475000700059801E-2</v>
      </c>
      <c r="P199" s="191">
        <v>3.5475000700059801E-2</v>
      </c>
      <c r="Q199" s="191">
        <v>3.5475000700059801E-2</v>
      </c>
      <c r="R199" s="191">
        <v>3.5475000700059808E-2</v>
      </c>
      <c r="S199" s="191">
        <v>3.5475000700059808E-2</v>
      </c>
    </row>
    <row r="200" spans="1:20" ht="13.5" customHeight="1" x14ac:dyDescent="0.4"/>
    <row r="201" spans="1:20" ht="13.5" customHeight="1" x14ac:dyDescent="0.4">
      <c r="B201" s="21"/>
      <c r="C201" s="261" t="s">
        <v>59</v>
      </c>
      <c r="D201" s="257"/>
      <c r="E201" s="233"/>
      <c r="F201" s="257"/>
      <c r="G201" s="257"/>
      <c r="H201" s="233"/>
      <c r="I201" s="257"/>
      <c r="J201" s="272"/>
      <c r="K201" s="272"/>
      <c r="L201" s="272"/>
      <c r="M201" s="271"/>
      <c r="N201" s="271"/>
      <c r="O201" s="271"/>
      <c r="P201" s="271"/>
      <c r="Q201" s="271"/>
      <c r="R201" s="271"/>
      <c r="S201" s="271"/>
      <c r="T201" s="13"/>
    </row>
    <row r="202" spans="1:20" ht="13.5" customHeight="1" x14ac:dyDescent="0.4">
      <c r="E202" s="13"/>
      <c r="H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 ht="13.5" customHeight="1" x14ac:dyDescent="0.4">
      <c r="B203" s="33" t="s">
        <v>20</v>
      </c>
      <c r="C203" s="34"/>
      <c r="D203" s="34"/>
      <c r="E203" s="34"/>
      <c r="F203" s="34"/>
      <c r="G203" s="34"/>
      <c r="H203" s="34"/>
      <c r="I203" s="34"/>
      <c r="J203" s="35">
        <f>J205+J234+J258+J263</f>
        <v>150424.20221600001</v>
      </c>
      <c r="K203" s="35">
        <f t="shared" ref="K203:S203" si="229">K205+K234+K258+K263</f>
        <v>151890.24276795532</v>
      </c>
      <c r="L203" s="35">
        <f t="shared" si="229"/>
        <v>111814.85516000001</v>
      </c>
      <c r="M203" s="35">
        <f t="shared" si="229"/>
        <v>154498.86925817651</v>
      </c>
      <c r="N203" s="35">
        <f t="shared" si="229"/>
        <v>42684.0140981765</v>
      </c>
      <c r="O203" s="35">
        <f t="shared" si="229"/>
        <v>226237.28123614669</v>
      </c>
      <c r="P203" s="35">
        <f t="shared" si="229"/>
        <v>315923.42928760982</v>
      </c>
      <c r="Q203" s="35">
        <f t="shared" si="229"/>
        <v>416563.95853242127</v>
      </c>
      <c r="R203" s="35">
        <f t="shared" si="229"/>
        <v>517252.75093966012</v>
      </c>
      <c r="S203" s="35">
        <f t="shared" si="229"/>
        <v>615812.93368179293</v>
      </c>
      <c r="T203" s="36"/>
    </row>
    <row r="204" spans="1:20" ht="13.5" customHeight="1" x14ac:dyDescent="0.4">
      <c r="J204" s="46"/>
      <c r="K204" s="47"/>
      <c r="L204" s="47"/>
      <c r="M204" s="46"/>
      <c r="N204" s="46"/>
    </row>
    <row r="205" spans="1:20" ht="13.5" customHeight="1" x14ac:dyDescent="0.4">
      <c r="A205" s="21"/>
      <c r="C205" s="276" t="s">
        <v>83</v>
      </c>
      <c r="D205" s="268"/>
      <c r="E205" s="268"/>
      <c r="F205" s="268"/>
      <c r="G205" s="268"/>
      <c r="H205" s="268"/>
      <c r="I205" s="268"/>
      <c r="J205" s="329">
        <f>J207+J212+J217+J222+J227+J232</f>
        <v>130417.03152600001</v>
      </c>
      <c r="K205" s="329">
        <f t="shared" ref="K205:S205" si="230">K207+K212+K217+K222+K227+K232</f>
        <v>128256.1656239553</v>
      </c>
      <c r="L205" s="329">
        <f t="shared" si="230"/>
        <v>82494.930550000005</v>
      </c>
      <c r="M205" s="329">
        <f t="shared" si="230"/>
        <v>110135.16542450659</v>
      </c>
      <c r="N205" s="329">
        <f t="shared" si="230"/>
        <v>27640.23487450659</v>
      </c>
      <c r="O205" s="329">
        <f t="shared" si="230"/>
        <v>133878.65415094243</v>
      </c>
      <c r="P205" s="329">
        <f t="shared" si="230"/>
        <v>163446.53946272939</v>
      </c>
      <c r="Q205" s="329">
        <f t="shared" si="230"/>
        <v>194254.26142605249</v>
      </c>
      <c r="R205" s="329">
        <f t="shared" si="230"/>
        <v>227071.14377217973</v>
      </c>
      <c r="S205" s="329">
        <f t="shared" si="230"/>
        <v>261634.89962035668</v>
      </c>
    </row>
    <row r="206" spans="1:20" ht="13.5" customHeight="1" x14ac:dyDescent="0.4">
      <c r="A206" s="21"/>
      <c r="C206" s="158"/>
      <c r="K206" s="47"/>
      <c r="L206" s="47"/>
    </row>
    <row r="207" spans="1:20" ht="13.5" customHeight="1" x14ac:dyDescent="0.4">
      <c r="B207" s="21"/>
      <c r="C207" s="299" t="s">
        <v>1</v>
      </c>
      <c r="D207" s="257"/>
      <c r="E207" s="257"/>
      <c r="F207" s="257"/>
      <c r="G207" s="257"/>
      <c r="H207" s="257"/>
      <c r="I207" s="257"/>
      <c r="J207" s="258">
        <v>128889.178268</v>
      </c>
      <c r="K207" s="258">
        <v>125684.17460100001</v>
      </c>
      <c r="L207" s="258">
        <v>77408.084908999997</v>
      </c>
      <c r="M207" s="258">
        <v>101800.848139571</v>
      </c>
      <c r="N207" s="270">
        <f>M207-L207</f>
        <v>24392.763230570999</v>
      </c>
      <c r="O207" s="319">
        <f>O208*O210</f>
        <v>107746.57187526772</v>
      </c>
      <c r="P207" s="319">
        <f>P208*P210</f>
        <v>121951.137885408</v>
      </c>
      <c r="Q207" s="319">
        <f t="shared" ref="Q207" si="231">Q208*Q210</f>
        <v>134328.76858968954</v>
      </c>
      <c r="R207" s="319">
        <f t="shared" ref="R207" si="232">R208*R210</f>
        <v>147552.6302475791</v>
      </c>
      <c r="S207" s="319">
        <f t="shared" ref="S207" si="233">S208*S210</f>
        <v>162683.82250017565</v>
      </c>
      <c r="T207" s="31"/>
    </row>
    <row r="208" spans="1:20" ht="13.5" customHeight="1" x14ac:dyDescent="0.4">
      <c r="B208" s="21"/>
      <c r="C208" s="298" t="s">
        <v>124</v>
      </c>
      <c r="E208" s="21"/>
      <c r="F208" s="21"/>
      <c r="G208" s="21"/>
      <c r="H208" s="21"/>
      <c r="I208" s="21"/>
      <c r="J208" s="31">
        <f>GMV!J13</f>
        <v>7554411.597546001</v>
      </c>
      <c r="K208" s="31">
        <f>GMV!K13</f>
        <v>7751939.9097290002</v>
      </c>
      <c r="L208" s="31">
        <f>GMV!L13</f>
        <v>4844890.4732219996</v>
      </c>
      <c r="M208" s="31">
        <f>GMV!M13</f>
        <v>6459853.9642960019</v>
      </c>
      <c r="N208" s="31">
        <f>GMV!N13</f>
        <v>1614963.4910740021</v>
      </c>
      <c r="O208" s="31">
        <f>GMV!O13</f>
        <v>7133541.1335792728</v>
      </c>
      <c r="P208" s="31">
        <f>GMV!P13</f>
        <v>8073978.0695708925</v>
      </c>
      <c r="Q208" s="31">
        <f>GMV!Q13</f>
        <v>8893459.7127313092</v>
      </c>
      <c r="R208" s="31">
        <f>GMV!R13</f>
        <v>9768967.4847142641</v>
      </c>
      <c r="S208" s="31">
        <f>GMV!S13</f>
        <v>10770753.253443394</v>
      </c>
      <c r="T208" s="31"/>
    </row>
    <row r="209" spans="1:20" ht="13.5" customHeight="1" x14ac:dyDescent="0.4">
      <c r="C209" s="291" t="s">
        <v>152</v>
      </c>
      <c r="J209" s="12">
        <f t="shared" ref="J209" si="234">J207/J208</f>
        <v>1.7061445038269927E-2</v>
      </c>
      <c r="K209" s="12">
        <f t="shared" ref="K209" si="235">K207/K208</f>
        <v>1.6213254496885515E-2</v>
      </c>
      <c r="L209" s="12">
        <f t="shared" ref="L209" si="236">L207/L208</f>
        <v>1.5977262094331982E-2</v>
      </c>
      <c r="M209" s="12">
        <f t="shared" ref="M209" si="237">M207/M208</f>
        <v>1.5759001473133968E-2</v>
      </c>
      <c r="N209" s="12">
        <f t="shared" ref="N209" si="238">N207/N208</f>
        <v>1.5104219609539926E-2</v>
      </c>
      <c r="O209" s="12">
        <f t="shared" ref="O209" si="239">O207/O208</f>
        <v>1.5104219609539926E-2</v>
      </c>
      <c r="P209" s="12">
        <f t="shared" ref="P209" si="240">P207/P208</f>
        <v>1.5104219609539926E-2</v>
      </c>
      <c r="Q209" s="12">
        <f t="shared" ref="Q209" si="241">Q207/Q208</f>
        <v>1.5104219609539924E-2</v>
      </c>
      <c r="R209" s="12">
        <f t="shared" ref="R209" si="242">R207/R208</f>
        <v>1.5104219609539924E-2</v>
      </c>
      <c r="S209" s="12">
        <f t="shared" ref="S209" si="243">S207/S208</f>
        <v>1.5104219609539924E-2</v>
      </c>
    </row>
    <row r="210" spans="1:20" ht="13.5" customHeight="1" x14ac:dyDescent="0.4">
      <c r="K210" s="31"/>
      <c r="L210" s="259"/>
      <c r="M210" s="31"/>
      <c r="N210" s="31"/>
      <c r="O210" s="191">
        <v>1.5104219609539926E-2</v>
      </c>
      <c r="P210" s="191">
        <v>1.5104219609539926E-2</v>
      </c>
      <c r="Q210" s="191">
        <v>1.5104219609539926E-2</v>
      </c>
      <c r="R210" s="191">
        <v>1.5104219609539926E-2</v>
      </c>
      <c r="S210" s="191">
        <v>1.5104219609539926E-2</v>
      </c>
    </row>
    <row r="211" spans="1:20" ht="13.5" customHeight="1" x14ac:dyDescent="0.4">
      <c r="K211" s="31"/>
      <c r="L211" s="31"/>
      <c r="M211" s="31"/>
      <c r="N211" s="31"/>
      <c r="O211" s="31"/>
      <c r="P211" s="31"/>
      <c r="Q211" s="31"/>
      <c r="R211" s="31"/>
      <c r="S211" s="31"/>
    </row>
    <row r="212" spans="1:20" ht="13.5" customHeight="1" x14ac:dyDescent="0.4">
      <c r="C212" s="299" t="s">
        <v>117</v>
      </c>
      <c r="D212" s="257"/>
      <c r="E212" s="257"/>
      <c r="F212" s="257"/>
      <c r="G212" s="257"/>
      <c r="H212" s="257"/>
      <c r="I212" s="257"/>
      <c r="J212" s="258">
        <v>0</v>
      </c>
      <c r="K212" s="258">
        <v>1153.2526150000001</v>
      </c>
      <c r="L212" s="258">
        <v>1773.9304550000002</v>
      </c>
      <c r="M212" s="319">
        <v>2592.6908841128502</v>
      </c>
      <c r="N212" s="270">
        <f>M212-L212</f>
        <v>818.76042911285003</v>
      </c>
      <c r="O212" s="319">
        <f>O213*O215</f>
        <v>6648.8479202169483</v>
      </c>
      <c r="P212" s="319">
        <f>P213*P215</f>
        <v>10327.756832654417</v>
      </c>
      <c r="Q212" s="319">
        <f t="shared" ref="Q212" si="244">Q213*Q215</f>
        <v>14370.752716170859</v>
      </c>
      <c r="R212" s="319">
        <f t="shared" ref="R212" si="245">R213*R215</f>
        <v>18681.978531022116</v>
      </c>
      <c r="S212" s="319">
        <f t="shared" ref="S212" si="246">S213*S215</f>
        <v>23352.473163777642</v>
      </c>
    </row>
    <row r="213" spans="1:20" ht="13.5" customHeight="1" x14ac:dyDescent="0.4">
      <c r="C213" s="300" t="s">
        <v>113</v>
      </c>
      <c r="J213" s="27">
        <f>GMV!J17</f>
        <v>0</v>
      </c>
      <c r="K213" s="27">
        <f>GMV!K17</f>
        <v>64994.180829999998</v>
      </c>
      <c r="L213" s="27">
        <f>GMV!L17</f>
        <v>121300.50834</v>
      </c>
      <c r="M213" s="27">
        <f>GMV!M17</f>
        <v>175298.97960333101</v>
      </c>
      <c r="N213" s="27">
        <f>GMV!N17</f>
        <v>53998.471263331012</v>
      </c>
      <c r="O213" s="27">
        <f>GMV!O17</f>
        <v>398485.17330602673</v>
      </c>
      <c r="P213" s="27">
        <f>GMV!P17</f>
        <v>619800.00591785088</v>
      </c>
      <c r="Q213" s="27">
        <f>GMV!Q17</f>
        <v>854287.69074097625</v>
      </c>
      <c r="R213" s="27">
        <f>GMV!R17</f>
        <v>1110573.9979632692</v>
      </c>
      <c r="S213" s="27">
        <f>GMV!S17</f>
        <v>1388217.4974540863</v>
      </c>
    </row>
    <row r="214" spans="1:20" ht="13.5" customHeight="1" x14ac:dyDescent="0.4">
      <c r="C214" s="291" t="s">
        <v>150</v>
      </c>
      <c r="J214" s="12" t="e">
        <f t="shared" ref="J214" si="247">J212/J213</f>
        <v>#DIV/0!</v>
      </c>
      <c r="K214" s="12">
        <f t="shared" ref="K214" si="248">K212/K213</f>
        <v>1.7743936461272883E-2</v>
      </c>
      <c r="L214" s="12">
        <f t="shared" ref="L214" si="249">L212/L213</f>
        <v>1.4624262332254626E-2</v>
      </c>
      <c r="M214" s="12">
        <f t="shared" ref="M214" si="250">M212/M213</f>
        <v>1.4790108248089221E-2</v>
      </c>
      <c r="N214" s="12">
        <f t="shared" ref="N214" si="251">N212/N213</f>
        <v>1.5162659422709425E-2</v>
      </c>
      <c r="O214" s="12">
        <f t="shared" ref="O214" si="252">O212/O213</f>
        <v>1.6685308176098181E-2</v>
      </c>
      <c r="P214" s="12">
        <f t="shared" ref="P214" si="253">P212/P213</f>
        <v>1.6663047328242961E-2</v>
      </c>
      <c r="Q214" s="12">
        <f t="shared" ref="Q214" si="254">Q212/Q213</f>
        <v>1.6821912421219859E-2</v>
      </c>
      <c r="R214" s="12">
        <f t="shared" ref="R214" si="255">R212/R213</f>
        <v>1.6821912421219859E-2</v>
      </c>
      <c r="S214" s="12">
        <f t="shared" ref="S214" si="256">S212/S213</f>
        <v>1.6821912421219859E-2</v>
      </c>
    </row>
    <row r="215" spans="1:20" ht="13.5" customHeight="1" x14ac:dyDescent="0.4">
      <c r="K215" s="31"/>
      <c r="L215" s="259"/>
      <c r="M215" s="31"/>
      <c r="N215" s="31"/>
      <c r="O215" s="191">
        <v>1.6685308176098181E-2</v>
      </c>
      <c r="P215" s="191">
        <v>1.6663047328242961E-2</v>
      </c>
      <c r="Q215" s="191">
        <v>1.6821912421219859E-2</v>
      </c>
      <c r="R215" s="191">
        <v>1.6821912421219859E-2</v>
      </c>
      <c r="S215" s="191">
        <v>1.6821912421219859E-2</v>
      </c>
    </row>
    <row r="216" spans="1:20" ht="13.5" customHeight="1" x14ac:dyDescent="0.4">
      <c r="K216" s="31"/>
      <c r="L216" s="31"/>
      <c r="M216" s="31"/>
      <c r="N216" s="31"/>
      <c r="O216" s="31"/>
      <c r="P216" s="31"/>
      <c r="Q216" s="31"/>
      <c r="R216" s="31"/>
      <c r="S216" s="31"/>
    </row>
    <row r="217" spans="1:20" ht="13.5" customHeight="1" x14ac:dyDescent="0.4">
      <c r="C217" s="257" t="s">
        <v>2</v>
      </c>
      <c r="D217" s="257"/>
      <c r="E217" s="257"/>
      <c r="F217" s="257"/>
      <c r="G217" s="257"/>
      <c r="H217" s="257"/>
      <c r="I217" s="257"/>
      <c r="J217" s="258">
        <v>0</v>
      </c>
      <c r="K217" s="258">
        <v>0</v>
      </c>
      <c r="L217" s="258">
        <v>1285.4671189999997</v>
      </c>
      <c r="M217" s="319">
        <v>2085.13756291138</v>
      </c>
      <c r="N217" s="270">
        <f>M217-L217</f>
        <v>799.67044391138029</v>
      </c>
      <c r="O217" s="319">
        <f t="shared" ref="O217:S217" si="257">O218*O220</f>
        <v>6096.7151412340299</v>
      </c>
      <c r="P217" s="319">
        <f t="shared" si="257"/>
        <v>11583.758768344658</v>
      </c>
      <c r="Q217" s="319">
        <f t="shared" si="257"/>
        <v>18534.014029351452</v>
      </c>
      <c r="R217" s="319">
        <f t="shared" si="257"/>
        <v>25947.619641092035</v>
      </c>
      <c r="S217" s="319">
        <f t="shared" si="257"/>
        <v>33731.905533419638</v>
      </c>
    </row>
    <row r="218" spans="1:20" ht="13.5" customHeight="1" x14ac:dyDescent="0.4">
      <c r="B218" s="21"/>
      <c r="C218" s="300" t="s">
        <v>116</v>
      </c>
      <c r="E218" s="21"/>
      <c r="F218" s="21"/>
      <c r="G218" s="21"/>
      <c r="H218" s="21"/>
      <c r="I218" s="21"/>
      <c r="J218" s="31">
        <f>GMV!J18</f>
        <v>19335.048170000002</v>
      </c>
      <c r="K218" s="31">
        <f>GMV!K18</f>
        <v>38973.347989999995</v>
      </c>
      <c r="L218" s="31">
        <f>GMV!L18</f>
        <v>109673.77984</v>
      </c>
      <c r="M218" s="31">
        <f>GMV!M18</f>
        <v>175223.34975555999</v>
      </c>
      <c r="N218" s="31">
        <f>GMV!N18</f>
        <v>65549.569915559987</v>
      </c>
      <c r="O218" s="31">
        <f>GMV!O18</f>
        <v>499752.18972812395</v>
      </c>
      <c r="P218" s="31">
        <f>GMV!P18</f>
        <v>949529.16048343549</v>
      </c>
      <c r="Q218" s="31">
        <f>GMV!Q18</f>
        <v>1519246.6567734969</v>
      </c>
      <c r="R218" s="31">
        <f>GMV!R18</f>
        <v>2126945.3194828955</v>
      </c>
      <c r="S218" s="31">
        <f>GMV!S18</f>
        <v>2765028.9153277641</v>
      </c>
      <c r="T218" s="31"/>
    </row>
    <row r="219" spans="1:20" ht="13.5" customHeight="1" x14ac:dyDescent="0.4">
      <c r="C219" s="291" t="s">
        <v>40</v>
      </c>
      <c r="J219" s="12">
        <f t="shared" ref="J219" si="258">J217/J218</f>
        <v>0</v>
      </c>
      <c r="K219" s="12">
        <f t="shared" ref="K219" si="259">K217/K218</f>
        <v>0</v>
      </c>
      <c r="L219" s="12">
        <f t="shared" ref="L219" si="260">L217/L218</f>
        <v>1.1720824438396593E-2</v>
      </c>
      <c r="M219" s="12">
        <f t="shared" ref="M219" si="261">M217/M218</f>
        <v>1.1899884152541245E-2</v>
      </c>
      <c r="N219" s="12">
        <f t="shared" ref="N219" si="262">N217/N218</f>
        <v>1.2199476593690917E-2</v>
      </c>
      <c r="O219" s="12">
        <f t="shared" ref="O219" si="263">O217/O218</f>
        <v>1.2199476593690917E-2</v>
      </c>
      <c r="P219" s="12">
        <f t="shared" ref="P219" si="264">P217/P218</f>
        <v>1.2199476593690917E-2</v>
      </c>
      <c r="Q219" s="12">
        <f t="shared" ref="Q219" si="265">Q217/Q218</f>
        <v>1.2199476593690917E-2</v>
      </c>
      <c r="R219" s="12">
        <f t="shared" ref="R219" si="266">R217/R218</f>
        <v>1.2199476593690917E-2</v>
      </c>
      <c r="S219" s="12">
        <f t="shared" ref="S219" si="267">S217/S218</f>
        <v>1.2199476593690915E-2</v>
      </c>
    </row>
    <row r="220" spans="1:20" ht="13.5" customHeight="1" x14ac:dyDescent="0.4">
      <c r="A220" s="21"/>
      <c r="D220" s="37"/>
      <c r="J220" s="13"/>
      <c r="K220" s="13"/>
      <c r="L220" s="259"/>
      <c r="M220" s="31"/>
      <c r="N220" s="31"/>
      <c r="O220" s="191">
        <v>1.2199476593690917E-2</v>
      </c>
      <c r="P220" s="191">
        <v>1.2199476593690917E-2</v>
      </c>
      <c r="Q220" s="191">
        <v>1.2199476593690917E-2</v>
      </c>
      <c r="R220" s="191">
        <v>1.2199476593690917E-2</v>
      </c>
      <c r="S220" s="191">
        <v>1.2199476593690917E-2</v>
      </c>
    </row>
    <row r="221" spans="1:20" ht="13.5" customHeight="1" x14ac:dyDescent="0.4">
      <c r="A221" s="21"/>
      <c r="D221" s="37"/>
      <c r="J221" s="13"/>
      <c r="K221" s="13"/>
      <c r="L221" s="19"/>
      <c r="M221" s="251"/>
      <c r="N221" s="201"/>
      <c r="O221" s="251"/>
      <c r="P221" s="201"/>
      <c r="Q221" s="201"/>
      <c r="R221" s="201"/>
      <c r="S221" s="201"/>
      <c r="T221" s="31"/>
    </row>
    <row r="222" spans="1:20" ht="13.5" customHeight="1" x14ac:dyDescent="0.4">
      <c r="C222" s="307" t="s">
        <v>186</v>
      </c>
      <c r="D222" s="257"/>
      <c r="E222" s="257"/>
      <c r="F222" s="257"/>
      <c r="G222" s="257"/>
      <c r="H222" s="257"/>
      <c r="I222" s="257"/>
      <c r="J222" s="258">
        <v>0</v>
      </c>
      <c r="K222" s="258">
        <v>0</v>
      </c>
      <c r="L222" s="258">
        <v>908.37557400000003</v>
      </c>
      <c r="M222" s="319">
        <v>2085.13756291138</v>
      </c>
      <c r="N222" s="270">
        <f>M222-L222</f>
        <v>1176.7619889113798</v>
      </c>
      <c r="O222" s="319">
        <f t="shared" ref="O222" si="268">O223*O225</f>
        <v>11733.543064179537</v>
      </c>
      <c r="P222" s="319">
        <f t="shared" ref="P222" si="269">P223*P225</f>
        <v>17600.314596269305</v>
      </c>
      <c r="Q222" s="319">
        <f t="shared" ref="Q222" si="270">Q223*Q225</f>
        <v>24640.440434777029</v>
      </c>
      <c r="R222" s="319">
        <f t="shared" ref="R222" si="271">R223*R225</f>
        <v>32032.572565210139</v>
      </c>
      <c r="S222" s="319">
        <f t="shared" ref="S222" si="272">S223*S225</f>
        <v>38439.087078252167</v>
      </c>
    </row>
    <row r="223" spans="1:20" ht="13.5" customHeight="1" x14ac:dyDescent="0.4">
      <c r="B223" s="21"/>
      <c r="C223" s="339" t="s">
        <v>225</v>
      </c>
      <c r="E223" s="21"/>
      <c r="F223" s="21"/>
      <c r="G223" s="21"/>
      <c r="H223" s="21"/>
      <c r="I223" s="21"/>
      <c r="J223" s="31">
        <f>GMV!J19</f>
        <v>0</v>
      </c>
      <c r="K223" s="31">
        <f>GMV!K19</f>
        <v>0</v>
      </c>
      <c r="L223" s="31">
        <f>GMV!L19</f>
        <v>50694.141649999998</v>
      </c>
      <c r="M223" s="31">
        <f>GMV!M19</f>
        <v>192582.127175</v>
      </c>
      <c r="N223" s="31">
        <f>GMV!N19</f>
        <v>141887.985525</v>
      </c>
      <c r="O223" s="31">
        <f>GMV!O19</f>
        <v>690208.41553997272</v>
      </c>
      <c r="P223" s="31">
        <f>GMV!P19</f>
        <v>1035312.6233099591</v>
      </c>
      <c r="Q223" s="31">
        <f>GMV!Q19</f>
        <v>1449437.6726339427</v>
      </c>
      <c r="R223" s="31">
        <f>GMV!R19</f>
        <v>1884268.9744241256</v>
      </c>
      <c r="S223" s="31">
        <f>GMV!S19</f>
        <v>2261122.7693089508</v>
      </c>
      <c r="T223" s="31"/>
    </row>
    <row r="224" spans="1:20" ht="13.5" customHeight="1" x14ac:dyDescent="0.4">
      <c r="C224" s="291" t="s">
        <v>226</v>
      </c>
      <c r="J224" s="12" t="e">
        <f t="shared" ref="J224" si="273">J222/J223</f>
        <v>#DIV/0!</v>
      </c>
      <c r="K224" s="12" t="e">
        <f t="shared" ref="K224" si="274">K222/K223</f>
        <v>#DIV/0!</v>
      </c>
      <c r="L224" s="12">
        <f t="shared" ref="L224" si="275">L222/L223</f>
        <v>1.7918748487183431E-2</v>
      </c>
      <c r="M224" s="12">
        <f t="shared" ref="M224" si="276">M222/M223</f>
        <v>1.0827264157367048E-2</v>
      </c>
      <c r="N224" s="12">
        <f t="shared" ref="N224" si="277">N222/N223</f>
        <v>8.293598535191269E-3</v>
      </c>
      <c r="O224" s="12">
        <f t="shared" ref="O224" si="278">O222/O223</f>
        <v>1.7000000000000001E-2</v>
      </c>
      <c r="P224" s="12">
        <f t="shared" ref="P224" si="279">P222/P223</f>
        <v>1.7000000000000001E-2</v>
      </c>
      <c r="Q224" s="12">
        <f t="shared" ref="Q224" si="280">Q222/Q223</f>
        <v>1.7000000000000001E-2</v>
      </c>
      <c r="R224" s="12">
        <f t="shared" ref="R224" si="281">R222/R223</f>
        <v>1.7000000000000001E-2</v>
      </c>
      <c r="S224" s="12">
        <f t="shared" ref="S224" si="282">S222/S223</f>
        <v>1.7000000000000001E-2</v>
      </c>
    </row>
    <row r="225" spans="1:20" ht="13.5" customHeight="1" x14ac:dyDescent="0.4">
      <c r="A225" s="21"/>
      <c r="D225" s="37"/>
      <c r="J225" s="13"/>
      <c r="K225" s="13"/>
      <c r="L225" s="259"/>
      <c r="M225" s="31"/>
      <c r="N225" s="31"/>
      <c r="O225" s="191">
        <v>1.7000000000000001E-2</v>
      </c>
      <c r="P225" s="191">
        <v>1.7000000000000001E-2</v>
      </c>
      <c r="Q225" s="191">
        <v>1.7000000000000001E-2</v>
      </c>
      <c r="R225" s="191">
        <v>1.7000000000000001E-2</v>
      </c>
      <c r="S225" s="191">
        <v>1.7000000000000001E-2</v>
      </c>
    </row>
    <row r="226" spans="1:20" ht="13.5" customHeight="1" x14ac:dyDescent="0.4">
      <c r="A226" s="21"/>
      <c r="D226" s="37"/>
      <c r="J226" s="13"/>
      <c r="K226" s="13"/>
      <c r="L226" s="19"/>
      <c r="M226" s="251"/>
      <c r="N226" s="201"/>
      <c r="O226" s="251"/>
      <c r="P226" s="201"/>
      <c r="Q226" s="201"/>
      <c r="R226" s="201"/>
      <c r="S226" s="201"/>
      <c r="T226" s="31"/>
    </row>
    <row r="227" spans="1:20" ht="13.5" customHeight="1" x14ac:dyDescent="0.4">
      <c r="C227" s="257" t="s">
        <v>3</v>
      </c>
      <c r="D227" s="257"/>
      <c r="E227" s="257"/>
      <c r="F227" s="257"/>
      <c r="G227" s="257"/>
      <c r="H227" s="257"/>
      <c r="I227" s="257"/>
      <c r="J227" s="319">
        <v>1401.132748</v>
      </c>
      <c r="K227" s="319">
        <v>1383.7781110000001</v>
      </c>
      <c r="L227" s="319">
        <v>1087.972321</v>
      </c>
      <c r="M227" s="319">
        <v>1536.4698679999999</v>
      </c>
      <c r="N227" s="270">
        <f>M227-L227</f>
        <v>448.49754699999994</v>
      </c>
      <c r="O227" s="319">
        <f t="shared" ref="O227" si="283">O228*O230</f>
        <v>1652.9761500441712</v>
      </c>
      <c r="P227" s="319">
        <f t="shared" ref="P227" si="284">P228*P230</f>
        <v>1983.5713800530054</v>
      </c>
      <c r="Q227" s="319">
        <f t="shared" ref="Q227" si="285">Q228*Q230</f>
        <v>2380.2856560636064</v>
      </c>
      <c r="R227" s="319">
        <f t="shared" ref="R227" si="286">R228*R230</f>
        <v>2856.3427872763277</v>
      </c>
      <c r="S227" s="319">
        <f t="shared" ref="S227" si="287">S228*S230</f>
        <v>3427.6113447315934</v>
      </c>
    </row>
    <row r="228" spans="1:20" ht="13.5" customHeight="1" x14ac:dyDescent="0.4">
      <c r="B228" s="21"/>
      <c r="C228" s="300" t="s">
        <v>114</v>
      </c>
      <c r="E228" s="21"/>
      <c r="F228" s="21"/>
      <c r="G228" s="21"/>
      <c r="H228" s="21"/>
      <c r="I228" s="21"/>
      <c r="J228" s="320">
        <f>GMV!J20</f>
        <v>528277.61866251298</v>
      </c>
      <c r="K228" s="320">
        <f>GMV!K20</f>
        <v>664158.02397099999</v>
      </c>
      <c r="L228" s="320">
        <f>GMV!L20</f>
        <v>488410.24839600001</v>
      </c>
      <c r="M228" s="320">
        <f>GMV!M20</f>
        <v>661135.243166</v>
      </c>
      <c r="N228" s="320">
        <f>GMV!N20</f>
        <v>172724.99476999999</v>
      </c>
      <c r="O228" s="320">
        <f>GMV!O20</f>
        <v>793362.2917992</v>
      </c>
      <c r="P228" s="320">
        <f>GMV!P20</f>
        <v>952034.75015903998</v>
      </c>
      <c r="Q228" s="320">
        <f>GMV!Q20</f>
        <v>1142441.700190848</v>
      </c>
      <c r="R228" s="320">
        <f>GMV!R20</f>
        <v>1370930.0402290176</v>
      </c>
      <c r="S228" s="320">
        <f>GMV!S20</f>
        <v>1645116.0482748211</v>
      </c>
      <c r="T228" s="31"/>
    </row>
    <row r="229" spans="1:20" ht="13.5" customHeight="1" x14ac:dyDescent="0.4">
      <c r="C229" s="291" t="s">
        <v>41</v>
      </c>
      <c r="J229" s="12">
        <f t="shared" ref="J229" si="288">J227/J228</f>
        <v>2.652265964905671E-3</v>
      </c>
      <c r="K229" s="12">
        <f t="shared" ref="K229" si="289">K227/K228</f>
        <v>2.0835073296659018E-3</v>
      </c>
      <c r="L229" s="12">
        <f t="shared" ref="L229" si="290">L227/L228</f>
        <v>2.2275788122240194E-3</v>
      </c>
      <c r="M229" s="12">
        <f t="shared" ref="M229" si="291">M227/M228</f>
        <v>2.3239872384389257E-3</v>
      </c>
      <c r="N229" s="12">
        <f t="shared" ref="N229" si="292">N227/N228</f>
        <v>2.5965989901879445E-3</v>
      </c>
      <c r="O229" s="12">
        <f t="shared" ref="O229" si="293">O227/O228</f>
        <v>2.0835073296659018E-3</v>
      </c>
      <c r="P229" s="12">
        <f t="shared" ref="P229" si="294">P227/P228</f>
        <v>2.0835073296659018E-3</v>
      </c>
      <c r="Q229" s="12">
        <f t="shared" ref="Q229" si="295">Q227/Q228</f>
        <v>2.0835073296659018E-3</v>
      </c>
      <c r="R229" s="12">
        <f t="shared" ref="R229" si="296">R227/R228</f>
        <v>2.0835073296659018E-3</v>
      </c>
      <c r="S229" s="12">
        <f t="shared" ref="S229" si="297">S227/S228</f>
        <v>2.0835073296659018E-3</v>
      </c>
    </row>
    <row r="230" spans="1:20" ht="13.5" customHeight="1" x14ac:dyDescent="0.4">
      <c r="A230" s="24"/>
      <c r="K230" s="31"/>
      <c r="L230" s="259"/>
      <c r="M230" s="31"/>
      <c r="N230" s="31"/>
      <c r="O230" s="191">
        <f>K229</f>
        <v>2.0835073296659018E-3</v>
      </c>
      <c r="P230" s="191">
        <f>$O$230</f>
        <v>2.0835073296659018E-3</v>
      </c>
      <c r="Q230" s="191">
        <f>$O$230</f>
        <v>2.0835073296659018E-3</v>
      </c>
      <c r="R230" s="191">
        <f>$O$230</f>
        <v>2.0835073296659018E-3</v>
      </c>
      <c r="S230" s="191">
        <f>$O$230</f>
        <v>2.0835073296659018E-3</v>
      </c>
    </row>
    <row r="231" spans="1:20" ht="13.5" customHeight="1" x14ac:dyDescent="0.4">
      <c r="A231" s="24"/>
      <c r="K231" s="31"/>
      <c r="L231" s="31"/>
      <c r="M231" s="31"/>
      <c r="N231" s="31"/>
      <c r="O231" s="31"/>
      <c r="P231" s="31"/>
      <c r="Q231" s="31"/>
      <c r="R231" s="31"/>
      <c r="S231" s="31"/>
    </row>
    <row r="232" spans="1:20" ht="13.5" customHeight="1" x14ac:dyDescent="0.4">
      <c r="A232" s="21"/>
      <c r="C232" s="257" t="s">
        <v>5</v>
      </c>
      <c r="D232" s="257"/>
      <c r="E232" s="257"/>
      <c r="F232" s="257"/>
      <c r="G232" s="257"/>
      <c r="H232" s="257"/>
      <c r="I232" s="257"/>
      <c r="J232" s="258">
        <v>126.72051000000283</v>
      </c>
      <c r="K232" s="258">
        <v>34.960296955279773</v>
      </c>
      <c r="L232" s="258">
        <v>31.10017200002185</v>
      </c>
      <c r="M232" s="280">
        <v>34.8814069999978</v>
      </c>
      <c r="N232" s="280">
        <f>M232-L232</f>
        <v>3.7812349999759505</v>
      </c>
      <c r="O232" s="280"/>
      <c r="P232" s="280"/>
      <c r="Q232" s="280"/>
      <c r="R232" s="280"/>
      <c r="S232" s="280"/>
    </row>
    <row r="233" spans="1:20" ht="13.5" customHeight="1" x14ac:dyDescent="0.4">
      <c r="A233" s="21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20" ht="13.5" customHeight="1" x14ac:dyDescent="0.4">
      <c r="A234" s="21"/>
      <c r="C234" s="285" t="s">
        <v>132</v>
      </c>
      <c r="D234" s="268"/>
      <c r="E234" s="268"/>
      <c r="F234" s="268"/>
      <c r="G234" s="268"/>
      <c r="H234" s="268"/>
      <c r="I234" s="268"/>
      <c r="J234" s="329">
        <f>J236+J241+J246+J251+J256</f>
        <v>5031.032784</v>
      </c>
      <c r="K234" s="329">
        <f t="shared" ref="K234:S234" si="298">K236+K241+K246+K251+K256</f>
        <v>7385.3534</v>
      </c>
      <c r="L234" s="329">
        <f t="shared" si="298"/>
        <v>17873.041875999999</v>
      </c>
      <c r="M234" s="329">
        <f t="shared" si="298"/>
        <v>28742.827778616243</v>
      </c>
      <c r="N234" s="329">
        <f t="shared" si="298"/>
        <v>10869.785902616242</v>
      </c>
      <c r="O234" s="329">
        <f t="shared" si="298"/>
        <v>74701.042757762159</v>
      </c>
      <c r="P234" s="329">
        <f t="shared" si="298"/>
        <v>132332.0777405689</v>
      </c>
      <c r="Q234" s="329">
        <f t="shared" si="298"/>
        <v>199761.51529833479</v>
      </c>
      <c r="R234" s="329">
        <f t="shared" si="298"/>
        <v>264979.71147148428</v>
      </c>
      <c r="S234" s="329">
        <f t="shared" si="298"/>
        <v>325921.91722982429</v>
      </c>
    </row>
    <row r="235" spans="1:20" ht="13.5" customHeight="1" x14ac:dyDescent="0.4">
      <c r="J235" s="13"/>
      <c r="K235" s="143"/>
      <c r="L235" s="143"/>
      <c r="M235" s="13"/>
      <c r="N235" s="13"/>
      <c r="O235" s="13"/>
      <c r="P235" s="13"/>
      <c r="Q235" s="13"/>
      <c r="R235" s="13"/>
      <c r="S235" s="13"/>
    </row>
    <row r="236" spans="1:20" ht="13.5" customHeight="1" x14ac:dyDescent="0.4">
      <c r="C236" s="301" t="s">
        <v>141</v>
      </c>
      <c r="D236" s="38"/>
      <c r="E236" s="38"/>
      <c r="F236" s="38"/>
      <c r="G236" s="38"/>
      <c r="H236" s="38"/>
      <c r="I236" s="38"/>
      <c r="J236" s="39">
        <v>1159.9363970000002</v>
      </c>
      <c r="K236" s="39">
        <v>941.27808700000003</v>
      </c>
      <c r="L236" s="39">
        <v>1183.8169719999999</v>
      </c>
      <c r="M236" s="39">
        <v>1443.20535822441</v>
      </c>
      <c r="N236" s="39">
        <f>M236-L236</f>
        <v>259.38838622441017</v>
      </c>
      <c r="O236" s="39">
        <f t="shared" ref="O236" si="299">O237*O239</f>
        <v>822.27186743702839</v>
      </c>
      <c r="P236" s="39">
        <f t="shared" ref="P236" si="300">P237*P239</f>
        <v>930.67452764242114</v>
      </c>
      <c r="Q236" s="39">
        <f t="shared" ref="Q236" si="301">Q237*Q239</f>
        <v>1025.1348648625951</v>
      </c>
      <c r="R236" s="39">
        <f t="shared" ref="R236" si="302">R237*R239</f>
        <v>1126.053244268202</v>
      </c>
      <c r="S236" s="39">
        <f t="shared" ref="S236" si="303">S237*S239</f>
        <v>1241.5274862189774</v>
      </c>
    </row>
    <row r="237" spans="1:20" ht="13.5" customHeight="1" x14ac:dyDescent="0.4">
      <c r="B237" s="21"/>
      <c r="C237" s="292" t="s">
        <v>124</v>
      </c>
      <c r="E237" s="21"/>
      <c r="F237" s="21"/>
      <c r="G237" s="21"/>
      <c r="H237" s="21"/>
      <c r="I237" s="21"/>
      <c r="J237" s="31">
        <f>GMV!J13</f>
        <v>7554411.597546001</v>
      </c>
      <c r="K237" s="31">
        <f>GMV!K13</f>
        <v>7751939.9097290002</v>
      </c>
      <c r="L237" s="31">
        <f>GMV!L13</f>
        <v>4844890.4732219996</v>
      </c>
      <c r="M237" s="31">
        <f>GMV!M13</f>
        <v>6459853.9642960019</v>
      </c>
      <c r="N237" s="31">
        <f>GMV!N13</f>
        <v>1614963.4910740021</v>
      </c>
      <c r="O237" s="31">
        <f>GMV!O13</f>
        <v>7133541.1335792728</v>
      </c>
      <c r="P237" s="31">
        <f>GMV!P13</f>
        <v>8073978.0695708925</v>
      </c>
      <c r="Q237" s="31">
        <f>GMV!Q13</f>
        <v>8893459.7127313092</v>
      </c>
      <c r="R237" s="31">
        <f>GMV!R13</f>
        <v>9768967.4847142641</v>
      </c>
      <c r="S237" s="31">
        <f>GMV!S13</f>
        <v>10770753.253443394</v>
      </c>
      <c r="T237" s="31"/>
    </row>
    <row r="238" spans="1:20" ht="13.5" customHeight="1" x14ac:dyDescent="0.4">
      <c r="C238" s="291" t="s">
        <v>152</v>
      </c>
      <c r="E238" s="37"/>
      <c r="J238" s="13">
        <f>J236/J237</f>
        <v>1.5354424127178847E-4</v>
      </c>
      <c r="K238" s="13">
        <f t="shared" ref="K238:S238" si="304">K236/K237</f>
        <v>1.2142484306652812E-4</v>
      </c>
      <c r="L238" s="13">
        <f t="shared" si="304"/>
        <v>2.4434339198027848E-4</v>
      </c>
      <c r="M238" s="13">
        <f t="shared" si="304"/>
        <v>2.2341145267386727E-4</v>
      </c>
      <c r="N238" s="13">
        <f t="shared" si="304"/>
        <v>1.6061563475463378E-4</v>
      </c>
      <c r="O238" s="13">
        <f t="shared" si="304"/>
        <v>1.1526839924794144E-4</v>
      </c>
      <c r="P238" s="13">
        <f t="shared" si="304"/>
        <v>1.1526839924794144E-4</v>
      </c>
      <c r="Q238" s="13">
        <f t="shared" si="304"/>
        <v>1.1526839924794144E-4</v>
      </c>
      <c r="R238" s="13">
        <f t="shared" si="304"/>
        <v>1.1526839924794144E-4</v>
      </c>
      <c r="S238" s="13">
        <f t="shared" si="304"/>
        <v>1.1526839924794145E-4</v>
      </c>
    </row>
    <row r="239" spans="1:20" ht="13.5" customHeight="1" x14ac:dyDescent="0.4">
      <c r="A239" s="21"/>
      <c r="K239" s="31"/>
      <c r="L239" s="259"/>
      <c r="M239" s="31"/>
      <c r="N239" s="31"/>
      <c r="O239" s="44">
        <v>1.1526839924794144E-4</v>
      </c>
      <c r="P239" s="44">
        <v>1.1526839924794144E-4</v>
      </c>
      <c r="Q239" s="44">
        <v>1.1526839924794144E-4</v>
      </c>
      <c r="R239" s="44">
        <v>1.1526839924794144E-4</v>
      </c>
      <c r="S239" s="44">
        <v>1.1526839924794144E-4</v>
      </c>
    </row>
    <row r="240" spans="1:20" ht="13.5" customHeight="1" x14ac:dyDescent="0.4"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1:21" ht="13.5" customHeight="1" x14ac:dyDescent="0.4">
      <c r="C241" s="38" t="s">
        <v>2</v>
      </c>
      <c r="D241" s="38"/>
      <c r="E241" s="38"/>
      <c r="F241" s="38"/>
      <c r="G241" s="38"/>
      <c r="H241" s="38"/>
      <c r="I241" s="38"/>
      <c r="J241" s="39">
        <v>1912.8429850000002</v>
      </c>
      <c r="K241" s="39">
        <v>4816.4810939999998</v>
      </c>
      <c r="L241" s="39">
        <v>14989.208136000001</v>
      </c>
      <c r="M241" s="39">
        <v>24212.906236797498</v>
      </c>
      <c r="N241" s="39">
        <f>M241-L241</f>
        <v>9223.6981007974973</v>
      </c>
      <c r="O241" s="39">
        <f t="shared" ref="O241" si="305">O242*O244</f>
        <v>67131.284607070658</v>
      </c>
      <c r="P241" s="39">
        <f t="shared" ref="P241" si="306">P242*P244</f>
        <v>121852.26579053364</v>
      </c>
      <c r="Q241" s="39">
        <f t="shared" ref="Q241" si="307">Q242*Q244</f>
        <v>185848.14532421285</v>
      </c>
      <c r="R241" s="39">
        <f t="shared" ref="R241" si="308">R242*R244</f>
        <v>247425.7315370006</v>
      </c>
      <c r="S241" s="39">
        <f t="shared" ref="S241" si="309">S242*S244</f>
        <v>305063.27750613412</v>
      </c>
    </row>
    <row r="242" spans="1:21" ht="13.5" customHeight="1" x14ac:dyDescent="0.4">
      <c r="B242" s="21"/>
      <c r="C242" s="292" t="s">
        <v>116</v>
      </c>
      <c r="D242" s="21"/>
      <c r="E242" s="21"/>
      <c r="F242" s="21"/>
      <c r="G242" s="21"/>
      <c r="H242" s="21"/>
      <c r="I242" s="21"/>
      <c r="J242" s="31">
        <f>GMV!J18</f>
        <v>19335.048170000002</v>
      </c>
      <c r="K242" s="31">
        <f>GMV!K18</f>
        <v>38973.347989999995</v>
      </c>
      <c r="L242" s="31">
        <f>GMV!L18</f>
        <v>109673.77984</v>
      </c>
      <c r="M242" s="31">
        <f>GMV!M18</f>
        <v>175223.34975555999</v>
      </c>
      <c r="N242" s="31">
        <f>GMV!N18</f>
        <v>65549.569915559987</v>
      </c>
      <c r="O242" s="31">
        <f>GMV!O18</f>
        <v>499752.18972812395</v>
      </c>
      <c r="P242" s="31">
        <f>GMV!P18</f>
        <v>949529.16048343549</v>
      </c>
      <c r="Q242" s="31">
        <f>GMV!Q18</f>
        <v>1519246.6567734969</v>
      </c>
      <c r="R242" s="31">
        <f>GMV!R18</f>
        <v>2126945.3194828955</v>
      </c>
      <c r="S242" s="31">
        <f>GMV!S18</f>
        <v>2765028.9153277641</v>
      </c>
      <c r="T242" s="31"/>
    </row>
    <row r="243" spans="1:21" ht="13.5" customHeight="1" x14ac:dyDescent="0.4">
      <c r="C243" s="291" t="s">
        <v>40</v>
      </c>
      <c r="D243" s="37"/>
      <c r="J243" s="13">
        <f t="shared" ref="J243:S243" si="310">J241/J242</f>
        <v>9.8931379336718764E-2</v>
      </c>
      <c r="K243" s="13">
        <f t="shared" si="310"/>
        <v>0.12358397064670554</v>
      </c>
      <c r="L243" s="13">
        <f t="shared" si="310"/>
        <v>0.13667084473487953</v>
      </c>
      <c r="M243" s="13">
        <f t="shared" si="310"/>
        <v>0.13818310328261033</v>
      </c>
      <c r="N243" s="13">
        <f t="shared" si="310"/>
        <v>0.1407133275272337</v>
      </c>
      <c r="O243" s="13">
        <f t="shared" si="310"/>
        <v>0.13432914549827493</v>
      </c>
      <c r="P243" s="13">
        <f t="shared" si="310"/>
        <v>0.12832914549827493</v>
      </c>
      <c r="Q243" s="13">
        <f t="shared" si="310"/>
        <v>0.12232914549827492</v>
      </c>
      <c r="R243" s="13">
        <f t="shared" si="310"/>
        <v>0.11632914549827492</v>
      </c>
      <c r="S243" s="13">
        <f t="shared" si="310"/>
        <v>0.1103291454982749</v>
      </c>
    </row>
    <row r="244" spans="1:21" s="21" customFormat="1" ht="13.5" customHeight="1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27"/>
      <c r="K244" s="31"/>
      <c r="L244" s="259"/>
      <c r="M244" s="315"/>
      <c r="N244" s="31"/>
      <c r="O244" s="98">
        <v>0.13432914549827493</v>
      </c>
      <c r="P244" s="192">
        <v>0.12832914549827493</v>
      </c>
      <c r="Q244" s="192">
        <v>0.12232914549827492</v>
      </c>
      <c r="R244" s="192">
        <v>0.11632914549827492</v>
      </c>
      <c r="S244" s="192">
        <v>0.11032914549827491</v>
      </c>
      <c r="U244" s="27"/>
    </row>
    <row r="245" spans="1:21" s="21" customFormat="1" ht="13.5" customHeight="1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27"/>
      <c r="K245" s="31"/>
      <c r="L245" s="31"/>
      <c r="M245" s="251"/>
      <c r="N245" s="31"/>
      <c r="O245" s="31"/>
      <c r="P245" s="31"/>
      <c r="Q245" s="31"/>
      <c r="R245" s="31"/>
      <c r="S245" s="31"/>
      <c r="T245" s="27"/>
    </row>
    <row r="246" spans="1:21" ht="13.5" customHeight="1" x14ac:dyDescent="0.4">
      <c r="C246" s="383" t="s">
        <v>186</v>
      </c>
      <c r="D246" s="38"/>
      <c r="E246" s="38"/>
      <c r="F246" s="38"/>
      <c r="G246" s="38"/>
      <c r="H246" s="38"/>
      <c r="I246" s="38"/>
      <c r="J246" s="39">
        <v>0</v>
      </c>
      <c r="K246" s="39">
        <v>0</v>
      </c>
      <c r="L246" s="39">
        <v>413.30138700000003</v>
      </c>
      <c r="M246" s="39">
        <v>1408.378547364</v>
      </c>
      <c r="N246" s="39">
        <f>M246-L246</f>
        <v>995.07716036400006</v>
      </c>
      <c r="O246" s="39">
        <f t="shared" ref="O246" si="311">O247*O249</f>
        <v>4840.5129416249201</v>
      </c>
      <c r="P246" s="39">
        <f t="shared" ref="P246" si="312">P247*P249</f>
        <v>7260.7694124373802</v>
      </c>
      <c r="Q246" s="39">
        <f t="shared" ref="Q246" si="313">Q247*Q249</f>
        <v>10165.077177412331</v>
      </c>
      <c r="R246" s="39">
        <f t="shared" ref="R246" si="314">R247*R249</f>
        <v>13214.600330636033</v>
      </c>
      <c r="S246" s="39">
        <f t="shared" ref="S246" si="315">S247*S249</f>
        <v>15857.520396763239</v>
      </c>
    </row>
    <row r="247" spans="1:21" ht="13.5" customHeight="1" x14ac:dyDescent="0.4">
      <c r="B247" s="21"/>
      <c r="C247" s="339" t="s">
        <v>225</v>
      </c>
      <c r="D247" s="21"/>
      <c r="E247" s="21"/>
      <c r="F247" s="21"/>
      <c r="G247" s="21"/>
      <c r="H247" s="21"/>
      <c r="I247" s="21"/>
      <c r="J247" s="31">
        <f>GMV!J19</f>
        <v>0</v>
      </c>
      <c r="K247" s="31">
        <f>GMV!K19</f>
        <v>0</v>
      </c>
      <c r="L247" s="31">
        <f>GMV!L19</f>
        <v>50694.141649999998</v>
      </c>
      <c r="M247" s="31">
        <f>GMV!M19</f>
        <v>192582.127175</v>
      </c>
      <c r="N247" s="31">
        <f>GMV!N19</f>
        <v>141887.985525</v>
      </c>
      <c r="O247" s="31">
        <f>GMV!O19</f>
        <v>690208.41553997272</v>
      </c>
      <c r="P247" s="31">
        <f>GMV!P19</f>
        <v>1035312.6233099591</v>
      </c>
      <c r="Q247" s="31">
        <f>GMV!Q19</f>
        <v>1449437.6726339427</v>
      </c>
      <c r="R247" s="31">
        <f>GMV!R19</f>
        <v>1884268.9744241256</v>
      </c>
      <c r="S247" s="31">
        <f>GMV!S19</f>
        <v>2261122.7693089508</v>
      </c>
      <c r="T247" s="31"/>
    </row>
    <row r="248" spans="1:21" ht="13.5" customHeight="1" x14ac:dyDescent="0.4">
      <c r="C248" s="291" t="s">
        <v>226</v>
      </c>
      <c r="D248" s="37"/>
      <c r="J248" s="13" t="e">
        <f t="shared" ref="J248" si="316">J246/J247</f>
        <v>#DIV/0!</v>
      </c>
      <c r="K248" s="13" t="e">
        <f t="shared" ref="K248" si="317">K246/K247</f>
        <v>#DIV/0!</v>
      </c>
      <c r="L248" s="13">
        <f t="shared" ref="L248" si="318">L246/L247</f>
        <v>8.1528431796615702E-3</v>
      </c>
      <c r="M248" s="13">
        <f t="shared" ref="M248" si="319">M246/M247</f>
        <v>7.3131321583347238E-3</v>
      </c>
      <c r="N248" s="13">
        <f t="shared" ref="N248" si="320">N246/N247</f>
        <v>7.0131178244733916E-3</v>
      </c>
      <c r="O248" s="13">
        <f t="shared" ref="O248" si="321">O246/O247</f>
        <v>7.0131178244733916E-3</v>
      </c>
      <c r="P248" s="13">
        <f t="shared" ref="P248" si="322">P246/P247</f>
        <v>7.0131178244733916E-3</v>
      </c>
      <c r="Q248" s="13">
        <f t="shared" ref="Q248" si="323">Q246/Q247</f>
        <v>7.0131178244733907E-3</v>
      </c>
      <c r="R248" s="13">
        <f t="shared" ref="R248" si="324">R246/R247</f>
        <v>7.0131178244733916E-3</v>
      </c>
      <c r="S248" s="13">
        <f t="shared" ref="S248" si="325">S246/S247</f>
        <v>7.0131178244733916E-3</v>
      </c>
    </row>
    <row r="249" spans="1:21" s="21" customFormat="1" ht="13.5" customHeight="1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27"/>
      <c r="K249" s="31"/>
      <c r="L249" s="259"/>
      <c r="M249" s="315"/>
      <c r="N249" s="31"/>
      <c r="O249" s="98">
        <f>$N$248</f>
        <v>7.0131178244733916E-3</v>
      </c>
      <c r="P249" s="192">
        <f>O249</f>
        <v>7.0131178244733916E-3</v>
      </c>
      <c r="Q249" s="192">
        <f t="shared" ref="Q249:S249" si="326">P249</f>
        <v>7.0131178244733916E-3</v>
      </c>
      <c r="R249" s="192">
        <f t="shared" si="326"/>
        <v>7.0131178244733916E-3</v>
      </c>
      <c r="S249" s="192">
        <f t="shared" si="326"/>
        <v>7.0131178244733916E-3</v>
      </c>
      <c r="U249" s="27"/>
    </row>
    <row r="250" spans="1:21" s="21" customFormat="1" ht="13.5" customHeight="1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27"/>
      <c r="K250" s="31"/>
      <c r="L250" s="31"/>
      <c r="M250" s="251"/>
      <c r="N250" s="31"/>
      <c r="O250" s="31"/>
      <c r="P250" s="31"/>
      <c r="Q250" s="31"/>
      <c r="R250" s="31"/>
      <c r="S250" s="31"/>
      <c r="T250" s="27"/>
    </row>
    <row r="251" spans="1:21" s="21" customFormat="1" ht="13.5" customHeight="1" x14ac:dyDescent="0.4">
      <c r="A251" s="6"/>
      <c r="B251" s="6"/>
      <c r="C251" s="38" t="s">
        <v>4</v>
      </c>
      <c r="D251" s="38"/>
      <c r="E251" s="38"/>
      <c r="F251" s="38"/>
      <c r="G251" s="38"/>
      <c r="H251" s="38"/>
      <c r="I251" s="38"/>
      <c r="J251" s="39">
        <v>1957.7234020000003</v>
      </c>
      <c r="K251" s="39">
        <v>1627.5942190000001</v>
      </c>
      <c r="L251" s="39">
        <v>1346.4032810000001</v>
      </c>
      <c r="M251" s="39">
        <v>1757.921502897</v>
      </c>
      <c r="N251" s="39">
        <f>M251-L251</f>
        <v>411.51822189699988</v>
      </c>
      <c r="O251" s="39">
        <f t="shared" ref="O251" si="327">O252*O254</f>
        <v>1906.9733416295558</v>
      </c>
      <c r="P251" s="39">
        <f t="shared" ref="P251" si="328">P252*P254</f>
        <v>2288.3680099554667</v>
      </c>
      <c r="Q251" s="39">
        <f t="shared" ref="Q251" si="329">Q252*Q254</f>
        <v>2723.1579318470058</v>
      </c>
      <c r="R251" s="39">
        <f t="shared" ref="R251" si="330">R252*R254</f>
        <v>3213.3263595794665</v>
      </c>
      <c r="S251" s="39">
        <f t="shared" ref="S251" si="331">S252*S254</f>
        <v>3759.5918407079757</v>
      </c>
      <c r="T251" s="27"/>
    </row>
    <row r="252" spans="1:21" s="21" customFormat="1" ht="13.5" customHeight="1" x14ac:dyDescent="0.4">
      <c r="A252" s="6"/>
      <c r="C252" s="339" t="s">
        <v>115</v>
      </c>
      <c r="D252" s="198"/>
      <c r="J252" s="31">
        <f>GMV!J21</f>
        <v>14190.763527000001</v>
      </c>
      <c r="K252" s="31">
        <f>GMV!K21</f>
        <v>12388.636322</v>
      </c>
      <c r="L252" s="31">
        <f>GMV!L21</f>
        <v>9546.0321809999987</v>
      </c>
      <c r="M252" s="31">
        <f>GMV!M21</f>
        <v>12709.684466999999</v>
      </c>
      <c r="N252" s="31">
        <f>GMV!N21</f>
        <v>3163.6522860000005</v>
      </c>
      <c r="O252" s="31">
        <f>GMV!O21</f>
        <v>14616.137137049998</v>
      </c>
      <c r="P252" s="31">
        <f>GMV!P21</f>
        <v>17539.364564459996</v>
      </c>
      <c r="Q252" s="31">
        <f>GMV!Q21</f>
        <v>20871.843831707396</v>
      </c>
      <c r="R252" s="31">
        <f>GMV!R21</f>
        <v>24628.775721414728</v>
      </c>
      <c r="S252" s="31">
        <f>GMV!S21</f>
        <v>28815.66759405523</v>
      </c>
      <c r="T252" s="31"/>
    </row>
    <row r="253" spans="1:21" s="21" customFormat="1" ht="13.5" customHeight="1" x14ac:dyDescent="0.4">
      <c r="A253" s="6"/>
      <c r="B253" s="6"/>
      <c r="C253" s="291" t="s">
        <v>228</v>
      </c>
      <c r="D253" s="37"/>
      <c r="E253" s="6"/>
      <c r="F253" s="6"/>
      <c r="G253" s="6"/>
      <c r="H253" s="6"/>
      <c r="I253" s="6"/>
      <c r="J253" s="13">
        <f t="shared" ref="J253" si="332">J251/J252</f>
        <v>0.13795758052589246</v>
      </c>
      <c r="K253" s="13">
        <f t="shared" ref="K253" si="333">K251/K252</f>
        <v>0.13137799647162812</v>
      </c>
      <c r="L253" s="13">
        <f t="shared" ref="L253" si="334">L251/L252</f>
        <v>0.14104323717657496</v>
      </c>
      <c r="M253" s="13">
        <f t="shared" ref="M253" si="335">M251/M252</f>
        <v>0.13831354409004779</v>
      </c>
      <c r="N253" s="13">
        <f t="shared" ref="N253" si="336">N251/N252</f>
        <v>0.13007694420719906</v>
      </c>
      <c r="O253" s="13">
        <f t="shared" ref="O253" si="337">O251/O252</f>
        <v>0.13047040567207238</v>
      </c>
      <c r="P253" s="13">
        <f t="shared" ref="P253" si="338">P251/P252</f>
        <v>0.13047040567207238</v>
      </c>
      <c r="Q253" s="13">
        <f t="shared" ref="Q253" si="339">Q251/Q252</f>
        <v>0.13047040567207238</v>
      </c>
      <c r="R253" s="13">
        <f t="shared" ref="R253" si="340">R251/R252</f>
        <v>0.13047040567207238</v>
      </c>
      <c r="S253" s="13">
        <f t="shared" ref="S253" si="341">S251/S252</f>
        <v>0.13047040567207238</v>
      </c>
      <c r="T253" s="27"/>
    </row>
    <row r="254" spans="1:21" s="21" customFormat="1" ht="13.5" customHeight="1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27"/>
      <c r="K254" s="31"/>
      <c r="L254" s="259"/>
      <c r="M254" s="31"/>
      <c r="N254" s="31"/>
      <c r="O254" s="98">
        <v>0.13047040567207238</v>
      </c>
      <c r="P254" s="98">
        <v>0.13047040567207238</v>
      </c>
      <c r="Q254" s="98">
        <v>0.13047040567207238</v>
      </c>
      <c r="R254" s="98">
        <v>0.13047040567207238</v>
      </c>
      <c r="S254" s="98">
        <v>0.13047040567207238</v>
      </c>
      <c r="T254" s="27"/>
    </row>
    <row r="255" spans="1:21" ht="13.5" customHeight="1" x14ac:dyDescent="0.4"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1:21" ht="13.5" customHeight="1" x14ac:dyDescent="0.4">
      <c r="B256" s="21"/>
      <c r="C256" s="41" t="s">
        <v>59</v>
      </c>
      <c r="D256" s="38"/>
      <c r="E256" s="38"/>
      <c r="F256" s="38"/>
      <c r="G256" s="38"/>
      <c r="H256" s="38"/>
      <c r="I256" s="38"/>
      <c r="J256" s="39">
        <v>0.52999999999906322</v>
      </c>
      <c r="K256" s="39">
        <v>0</v>
      </c>
      <c r="L256" s="39">
        <v>-59.687900000001719</v>
      </c>
      <c r="M256" s="213">
        <v>-79.583866666668953</v>
      </c>
      <c r="N256" s="213">
        <f>M256-L256</f>
        <v>-19.895966666667235</v>
      </c>
      <c r="O256" s="213"/>
      <c r="P256" s="213"/>
      <c r="Q256" s="213"/>
      <c r="R256" s="213"/>
      <c r="S256" s="213"/>
      <c r="T256" s="31"/>
    </row>
    <row r="257" spans="1:20" ht="13.5" customHeight="1" x14ac:dyDescent="0.4">
      <c r="A257" s="21"/>
    </row>
    <row r="258" spans="1:20" ht="13.5" customHeight="1" x14ac:dyDescent="0.4">
      <c r="C258" s="287" t="s">
        <v>133</v>
      </c>
      <c r="D258" s="268"/>
      <c r="E258" s="268"/>
      <c r="F258" s="268"/>
      <c r="G258" s="268"/>
      <c r="H258" s="268"/>
      <c r="I258" s="268"/>
      <c r="J258" s="269">
        <v>10485.800414200003</v>
      </c>
      <c r="K258" s="269">
        <v>11541.9209164</v>
      </c>
      <c r="L258" s="269">
        <v>7817.5467581000003</v>
      </c>
      <c r="M258" s="269">
        <v>10503.524982001099</v>
      </c>
      <c r="N258" s="269">
        <f>M258-L258</f>
        <v>2685.9782239010992</v>
      </c>
      <c r="O258" s="269">
        <f>O259*O261</f>
        <v>11598.919715648393</v>
      </c>
      <c r="P258" s="269">
        <f t="shared" ref="P258:S258" si="342">P259*P261</f>
        <v>13128.041411863247</v>
      </c>
      <c r="Q258" s="269">
        <f t="shared" si="342"/>
        <v>14460.493501152048</v>
      </c>
      <c r="R258" s="269">
        <f t="shared" si="342"/>
        <v>15884.042362439854</v>
      </c>
      <c r="S258" s="269">
        <f t="shared" si="342"/>
        <v>17512.915384433363</v>
      </c>
    </row>
    <row r="259" spans="1:20" ht="13.5" customHeight="1" x14ac:dyDescent="0.4">
      <c r="B259" s="21"/>
      <c r="C259" s="292" t="s">
        <v>124</v>
      </c>
      <c r="D259" s="198"/>
      <c r="E259" s="21"/>
      <c r="F259" s="21"/>
      <c r="G259" s="21"/>
      <c r="H259" s="21"/>
      <c r="I259" s="21"/>
      <c r="J259" s="31">
        <f>GMV!J13</f>
        <v>7554411.597546001</v>
      </c>
      <c r="K259" s="31">
        <f>GMV!K13</f>
        <v>7751939.9097290002</v>
      </c>
      <c r="L259" s="31">
        <f>GMV!L13</f>
        <v>4844890.4732219996</v>
      </c>
      <c r="M259" s="31">
        <f>GMV!M13</f>
        <v>6459853.9642960019</v>
      </c>
      <c r="N259" s="31">
        <f>GMV!N13</f>
        <v>1614963.4910740021</v>
      </c>
      <c r="O259" s="31">
        <f>GMV!O13</f>
        <v>7133541.1335792728</v>
      </c>
      <c r="P259" s="31">
        <f>GMV!P13</f>
        <v>8073978.0695708925</v>
      </c>
      <c r="Q259" s="31">
        <f>GMV!Q13</f>
        <v>8893459.7127313092</v>
      </c>
      <c r="R259" s="31">
        <f>GMV!R13</f>
        <v>9768967.4847142641</v>
      </c>
      <c r="S259" s="31">
        <f>GMV!S13</f>
        <v>10770753.253443394</v>
      </c>
      <c r="T259" s="31"/>
    </row>
    <row r="260" spans="1:20" ht="13.5" customHeight="1" x14ac:dyDescent="0.4">
      <c r="C260" s="291" t="s">
        <v>152</v>
      </c>
      <c r="D260" s="37"/>
      <c r="J260" s="12">
        <f>J258/J259</f>
        <v>1.3880366827783441E-3</v>
      </c>
      <c r="K260" s="12">
        <f t="shared" ref="K260:S260" si="343">K258/K259</f>
        <v>1.4889074284379345E-3</v>
      </c>
      <c r="L260" s="12">
        <f t="shared" si="343"/>
        <v>1.6135652191330331E-3</v>
      </c>
      <c r="M260" s="12">
        <f t="shared" si="343"/>
        <v>1.6259694166547275E-3</v>
      </c>
      <c r="N260" s="12">
        <f t="shared" si="343"/>
        <v>1.6631820092198111E-3</v>
      </c>
      <c r="O260" s="12">
        <f t="shared" si="343"/>
        <v>1.6259694166547275E-3</v>
      </c>
      <c r="P260" s="12">
        <f t="shared" si="343"/>
        <v>1.6259694166547275E-3</v>
      </c>
      <c r="Q260" s="12">
        <f t="shared" si="343"/>
        <v>1.6259694166547275E-3</v>
      </c>
      <c r="R260" s="12">
        <f t="shared" si="343"/>
        <v>1.6259694166547275E-3</v>
      </c>
      <c r="S260" s="12">
        <f t="shared" si="343"/>
        <v>1.6259694166547275E-3</v>
      </c>
    </row>
    <row r="261" spans="1:20" ht="13.5" customHeight="1" x14ac:dyDescent="0.4">
      <c r="C261" s="158"/>
      <c r="L261" s="259"/>
      <c r="M261" s="31"/>
      <c r="N261" s="31"/>
      <c r="O261" s="98">
        <f>M260</f>
        <v>1.6259694166547275E-3</v>
      </c>
      <c r="P261" s="98">
        <f>O261</f>
        <v>1.6259694166547275E-3</v>
      </c>
      <c r="Q261" s="98">
        <f t="shared" ref="Q261:S261" si="344">P261</f>
        <v>1.6259694166547275E-3</v>
      </c>
      <c r="R261" s="98">
        <f t="shared" si="344"/>
        <v>1.6259694166547275E-3</v>
      </c>
      <c r="S261" s="98">
        <f t="shared" si="344"/>
        <v>1.6259694166547275E-3</v>
      </c>
    </row>
    <row r="262" spans="1:20" ht="13.5" customHeight="1" x14ac:dyDescent="0.4">
      <c r="C262" s="158"/>
    </row>
    <row r="263" spans="1:20" ht="13.5" customHeight="1" x14ac:dyDescent="0.4">
      <c r="A263" s="21"/>
      <c r="C263" s="316" t="s">
        <v>134</v>
      </c>
      <c r="D263" s="268"/>
      <c r="E263" s="268"/>
      <c r="F263" s="268"/>
      <c r="G263" s="268"/>
      <c r="H263" s="268"/>
      <c r="I263" s="268"/>
      <c r="J263" s="329">
        <f>J265+J270+J275+J280+J285+J290</f>
        <v>4490.3374918</v>
      </c>
      <c r="K263" s="329">
        <f t="shared" ref="K263:S263" si="345">K265+K270+K275+K280+K285+K290</f>
        <v>4706.8028275999995</v>
      </c>
      <c r="L263" s="329">
        <f t="shared" si="345"/>
        <v>3629.3359759000004</v>
      </c>
      <c r="M263" s="329">
        <f t="shared" si="345"/>
        <v>5117.3510730525732</v>
      </c>
      <c r="N263" s="329">
        <f t="shared" si="345"/>
        <v>1488.0150971525727</v>
      </c>
      <c r="O263" s="329">
        <f t="shared" si="345"/>
        <v>6058.6646117937053</v>
      </c>
      <c r="P263" s="329">
        <f t="shared" si="345"/>
        <v>7016.7706724483178</v>
      </c>
      <c r="Q263" s="329">
        <f t="shared" si="345"/>
        <v>8087.6883068819407</v>
      </c>
      <c r="R263" s="329">
        <f t="shared" si="345"/>
        <v>9317.8533335562715</v>
      </c>
      <c r="S263" s="329">
        <f t="shared" si="345"/>
        <v>10743.201447178644</v>
      </c>
    </row>
    <row r="264" spans="1:20" ht="13.5" customHeight="1" x14ac:dyDescent="0.4">
      <c r="C264" s="158"/>
      <c r="J264" s="31"/>
      <c r="K264" s="140"/>
      <c r="L264" s="140"/>
      <c r="M264" s="31"/>
      <c r="N264" s="31"/>
    </row>
    <row r="265" spans="1:20" ht="13.5" customHeight="1" x14ac:dyDescent="0.4">
      <c r="C265" s="301" t="s">
        <v>141</v>
      </c>
      <c r="D265" s="38"/>
      <c r="E265" s="38"/>
      <c r="F265" s="38"/>
      <c r="G265" s="38"/>
      <c r="H265" s="38"/>
      <c r="I265" s="38"/>
      <c r="J265" s="39">
        <v>1131.5975988000007</v>
      </c>
      <c r="K265" s="39">
        <v>1089.7410616</v>
      </c>
      <c r="L265" s="39">
        <v>831.18677289999971</v>
      </c>
      <c r="M265" s="39">
        <v>1079.0077041040599</v>
      </c>
      <c r="N265" s="39">
        <f>M265-L265</f>
        <v>247.82093120406023</v>
      </c>
      <c r="O265" s="39">
        <f t="shared" ref="O265" si="346">O266*O268</f>
        <v>1191.5355800948175</v>
      </c>
      <c r="P265" s="39">
        <f t="shared" ref="P265" si="347">P266*P268</f>
        <v>1348.6194251426307</v>
      </c>
      <c r="Q265" s="39">
        <f t="shared" ref="Q265" si="348">Q266*Q268</f>
        <v>1485.4997650433652</v>
      </c>
      <c r="R265" s="39">
        <f t="shared" ref="R265" si="349">R266*R268</f>
        <v>1631.7383079258962</v>
      </c>
      <c r="S265" s="39">
        <f t="shared" ref="S265" si="350">S266*S268</f>
        <v>1799.0694222660854</v>
      </c>
    </row>
    <row r="266" spans="1:20" ht="13.5" customHeight="1" x14ac:dyDescent="0.4">
      <c r="B266" s="21"/>
      <c r="C266" s="292" t="s">
        <v>124</v>
      </c>
      <c r="D266" s="198"/>
      <c r="E266" s="21"/>
      <c r="F266" s="21"/>
      <c r="G266" s="21"/>
      <c r="H266" s="21"/>
      <c r="I266" s="21"/>
      <c r="J266" s="31">
        <f>GMV!J13</f>
        <v>7554411.597546001</v>
      </c>
      <c r="K266" s="31">
        <f>GMV!K13</f>
        <v>7751939.9097290002</v>
      </c>
      <c r="L266" s="31">
        <f>GMV!L13</f>
        <v>4844890.4732219996</v>
      </c>
      <c r="M266" s="31">
        <f>GMV!M13</f>
        <v>6459853.9642960019</v>
      </c>
      <c r="N266" s="31">
        <f>GMV!N13</f>
        <v>1614963.4910740021</v>
      </c>
      <c r="O266" s="31">
        <f>GMV!O13</f>
        <v>7133541.1335792728</v>
      </c>
      <c r="P266" s="31">
        <f>GMV!P13</f>
        <v>8073978.0695708925</v>
      </c>
      <c r="Q266" s="31">
        <f>GMV!Q13</f>
        <v>8893459.7127313092</v>
      </c>
      <c r="R266" s="31">
        <f>GMV!R13</f>
        <v>9768967.4847142641</v>
      </c>
      <c r="S266" s="31">
        <f>GMV!S13</f>
        <v>10770753.253443394</v>
      </c>
      <c r="T266" s="31"/>
    </row>
    <row r="267" spans="1:20" ht="13.5" customHeight="1" x14ac:dyDescent="0.4">
      <c r="C267" s="291" t="s">
        <v>152</v>
      </c>
      <c r="D267" s="37"/>
      <c r="J267" s="12">
        <f t="shared" ref="J267:S267" si="351">J265/J266</f>
        <v>1.4979295001183051E-4</v>
      </c>
      <c r="K267" s="12">
        <f t="shared" si="351"/>
        <v>1.4057656203350215E-4</v>
      </c>
      <c r="L267" s="12">
        <f t="shared" si="351"/>
        <v>1.7155945578006744E-4</v>
      </c>
      <c r="M267" s="12">
        <f t="shared" si="351"/>
        <v>1.6703283233147372E-4</v>
      </c>
      <c r="N267" s="12">
        <f t="shared" si="351"/>
        <v>1.534529619856926E-4</v>
      </c>
      <c r="O267" s="12">
        <f t="shared" si="351"/>
        <v>1.6703283233147369E-4</v>
      </c>
      <c r="P267" s="12">
        <f t="shared" si="351"/>
        <v>1.6703283233147372E-4</v>
      </c>
      <c r="Q267" s="12">
        <f t="shared" si="351"/>
        <v>1.6703283233147372E-4</v>
      </c>
      <c r="R267" s="12">
        <f t="shared" si="351"/>
        <v>1.6703283233147372E-4</v>
      </c>
      <c r="S267" s="12">
        <f t="shared" si="351"/>
        <v>1.6703283233147372E-4</v>
      </c>
    </row>
    <row r="268" spans="1:20" ht="13.5" customHeight="1" x14ac:dyDescent="0.4">
      <c r="J268" s="31"/>
      <c r="K268" s="31"/>
      <c r="L268" s="259"/>
      <c r="M268" s="31"/>
      <c r="N268" s="31"/>
      <c r="O268" s="98">
        <f>M267</f>
        <v>1.6703283233147372E-4</v>
      </c>
      <c r="P268" s="98">
        <f>O268</f>
        <v>1.6703283233147372E-4</v>
      </c>
      <c r="Q268" s="98">
        <f t="shared" ref="Q268:S268" si="352">P268</f>
        <v>1.6703283233147372E-4</v>
      </c>
      <c r="R268" s="98">
        <f t="shared" si="352"/>
        <v>1.6703283233147372E-4</v>
      </c>
      <c r="S268" s="98">
        <f t="shared" si="352"/>
        <v>1.6703283233147372E-4</v>
      </c>
    </row>
    <row r="269" spans="1:20" s="21" customFormat="1" ht="12.6" customHeight="1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31"/>
      <c r="K269" s="31"/>
      <c r="L269" s="31"/>
      <c r="M269" s="31"/>
      <c r="N269" s="31"/>
      <c r="O269" s="27"/>
      <c r="P269" s="27"/>
      <c r="Q269" s="27"/>
      <c r="R269" s="27"/>
      <c r="S269" s="27"/>
      <c r="T269" s="27"/>
    </row>
    <row r="270" spans="1:20" ht="13.5" customHeight="1" x14ac:dyDescent="0.4">
      <c r="C270" s="383" t="s">
        <v>186</v>
      </c>
      <c r="D270" s="38"/>
      <c r="E270" s="38"/>
      <c r="F270" s="38"/>
      <c r="G270" s="38"/>
      <c r="H270" s="38"/>
      <c r="I270" s="38"/>
      <c r="J270" s="39">
        <v>0</v>
      </c>
      <c r="K270" s="39">
        <v>0</v>
      </c>
      <c r="L270" s="39">
        <v>3.0190969999999999</v>
      </c>
      <c r="M270" s="39">
        <v>8.8963739999999998</v>
      </c>
      <c r="N270" s="39">
        <f>M270-L270</f>
        <v>5.8772769999999994</v>
      </c>
      <c r="O270" s="39">
        <f t="shared" ref="O270" si="353">O271*O273</f>
        <v>25.373230185032881</v>
      </c>
      <c r="P270" s="39">
        <f t="shared" ref="P270" si="354">P271*P273</f>
        <v>48.209137351562475</v>
      </c>
      <c r="Q270" s="39">
        <f t="shared" ref="Q270" si="355">Q271*Q273</f>
        <v>77.134619762499966</v>
      </c>
      <c r="R270" s="39">
        <f t="shared" ref="R270" si="356">R271*R273</f>
        <v>107.98846766749995</v>
      </c>
      <c r="S270" s="39">
        <f t="shared" ref="S270" si="357">S271*S273</f>
        <v>140.38500796774994</v>
      </c>
    </row>
    <row r="271" spans="1:20" ht="13.5" customHeight="1" x14ac:dyDescent="0.4">
      <c r="A271" s="21"/>
      <c r="B271" s="21"/>
      <c r="C271" s="324" t="s">
        <v>225</v>
      </c>
      <c r="J271" s="27">
        <f>GMV!J18</f>
        <v>19335.048170000002</v>
      </c>
      <c r="K271" s="27">
        <f>GMV!K18</f>
        <v>38973.347989999995</v>
      </c>
      <c r="L271" s="27">
        <f>GMV!L18</f>
        <v>109673.77984</v>
      </c>
      <c r="M271" s="27">
        <f>GMV!M18</f>
        <v>175223.34975555999</v>
      </c>
      <c r="N271" s="27">
        <f>GMV!N18</f>
        <v>65549.569915559987</v>
      </c>
      <c r="O271" s="27">
        <f>GMV!O18</f>
        <v>499752.18972812395</v>
      </c>
      <c r="P271" s="27">
        <f>GMV!P18</f>
        <v>949529.16048343549</v>
      </c>
      <c r="Q271" s="27">
        <f>GMV!Q18</f>
        <v>1519246.6567734969</v>
      </c>
      <c r="R271" s="27">
        <f>GMV!R18</f>
        <v>2126945.3194828955</v>
      </c>
      <c r="S271" s="27">
        <f>GMV!S18</f>
        <v>2765028.9153277641</v>
      </c>
      <c r="T271" s="31"/>
    </row>
    <row r="272" spans="1:20" ht="13.5" customHeight="1" x14ac:dyDescent="0.4">
      <c r="C272" s="291" t="s">
        <v>226</v>
      </c>
      <c r="D272" s="37"/>
      <c r="J272" s="12">
        <f t="shared" ref="J272" si="358">J270/J271</f>
        <v>0</v>
      </c>
      <c r="K272" s="12">
        <f t="shared" ref="K272" si="359">K270/K271</f>
        <v>0</v>
      </c>
      <c r="L272" s="12">
        <f t="shared" ref="L272" si="360">L270/L271</f>
        <v>2.7527974365472548E-5</v>
      </c>
      <c r="M272" s="12">
        <f t="shared" ref="M272" si="361">M270/M271</f>
        <v>5.0771623829875505E-5</v>
      </c>
      <c r="N272" s="12">
        <f t="shared" ref="N272" si="362">N270/N271</f>
        <v>8.966156463834962E-5</v>
      </c>
      <c r="O272" s="12">
        <f t="shared" ref="O272" si="363">O270/O271</f>
        <v>5.0771623829875498E-5</v>
      </c>
      <c r="P272" s="12">
        <f t="shared" ref="P272" si="364">P270/P271</f>
        <v>5.0771623829875505E-5</v>
      </c>
      <c r="Q272" s="12">
        <f t="shared" ref="Q272" si="365">Q270/Q271</f>
        <v>5.0771623829875505E-5</v>
      </c>
      <c r="R272" s="12">
        <f t="shared" ref="R272" si="366">R270/R271</f>
        <v>5.0771623829875505E-5</v>
      </c>
      <c r="S272" s="12">
        <f t="shared" ref="S272" si="367">S270/S271</f>
        <v>5.0771623829875512E-5</v>
      </c>
    </row>
    <row r="273" spans="1:20" ht="13.5" customHeight="1" x14ac:dyDescent="0.4">
      <c r="J273" s="31"/>
      <c r="K273" s="31"/>
      <c r="L273" s="31"/>
      <c r="M273" s="31"/>
      <c r="N273" s="31"/>
      <c r="O273" s="98">
        <f>M272</f>
        <v>5.0771623829875505E-5</v>
      </c>
      <c r="P273" s="98">
        <f>O273</f>
        <v>5.0771623829875505E-5</v>
      </c>
      <c r="Q273" s="98">
        <f t="shared" ref="Q273:S273" si="368">P273</f>
        <v>5.0771623829875505E-5</v>
      </c>
      <c r="R273" s="98">
        <f t="shared" si="368"/>
        <v>5.0771623829875505E-5</v>
      </c>
      <c r="S273" s="98">
        <f t="shared" si="368"/>
        <v>5.0771623829875505E-5</v>
      </c>
    </row>
    <row r="274" spans="1:20" ht="13.5" customHeight="1" x14ac:dyDescent="0.4">
      <c r="J274" s="31"/>
      <c r="K274" s="31"/>
      <c r="L274" s="31"/>
      <c r="M274" s="31"/>
      <c r="N274" s="31"/>
    </row>
    <row r="275" spans="1:20" ht="13.5" customHeight="1" x14ac:dyDescent="0.4">
      <c r="C275" s="38" t="s">
        <v>3</v>
      </c>
      <c r="D275" s="38"/>
      <c r="E275" s="38"/>
      <c r="F275" s="38"/>
      <c r="G275" s="38"/>
      <c r="H275" s="38"/>
      <c r="I275" s="38"/>
      <c r="J275" s="39">
        <v>1004.0300810000002</v>
      </c>
      <c r="K275" s="39">
        <v>856.29133000000002</v>
      </c>
      <c r="L275" s="39">
        <v>506.58047200000004</v>
      </c>
      <c r="M275" s="39">
        <v>703.99382982608699</v>
      </c>
      <c r="N275" s="39">
        <f>M275-L275</f>
        <v>197.41335782608695</v>
      </c>
      <c r="O275" s="39">
        <f>O276*O278</f>
        <v>1022.872912013856</v>
      </c>
      <c r="P275" s="39">
        <f t="shared" ref="P275:S275" si="369">P276*P278</f>
        <v>1227.4474944166273</v>
      </c>
      <c r="Q275" s="39">
        <f t="shared" si="369"/>
        <v>1472.9369932999525</v>
      </c>
      <c r="R275" s="39">
        <f t="shared" si="369"/>
        <v>1767.5243919599432</v>
      </c>
      <c r="S275" s="39">
        <f t="shared" si="369"/>
        <v>2121.0292703519317</v>
      </c>
    </row>
    <row r="276" spans="1:20" ht="13.5" customHeight="1" x14ac:dyDescent="0.4">
      <c r="B276" s="21"/>
      <c r="C276" s="300" t="s">
        <v>114</v>
      </c>
      <c r="E276" s="21"/>
      <c r="F276" s="21"/>
      <c r="G276" s="21"/>
      <c r="H276" s="21"/>
      <c r="I276" s="21"/>
      <c r="J276" s="320">
        <f>GMV!J20</f>
        <v>528277.61866251298</v>
      </c>
      <c r="K276" s="320">
        <f>GMV!K20</f>
        <v>664158.02397099999</v>
      </c>
      <c r="L276" s="320">
        <f>GMV!L20</f>
        <v>488410.24839600001</v>
      </c>
      <c r="M276" s="320">
        <f>GMV!M20</f>
        <v>661135.243166</v>
      </c>
      <c r="N276" s="320">
        <f>GMV!N20</f>
        <v>172724.99476999999</v>
      </c>
      <c r="O276" s="320">
        <f>GMV!O20</f>
        <v>793362.2917992</v>
      </c>
      <c r="P276" s="320">
        <f>GMV!P20</f>
        <v>952034.75015903998</v>
      </c>
      <c r="Q276" s="320">
        <f>GMV!Q20</f>
        <v>1142441.700190848</v>
      </c>
      <c r="R276" s="320">
        <f>GMV!R20</f>
        <v>1370930.0402290176</v>
      </c>
      <c r="S276" s="320">
        <f>GMV!S20</f>
        <v>1645116.0482748211</v>
      </c>
      <c r="T276" s="31"/>
    </row>
    <row r="277" spans="1:20" ht="13.5" customHeight="1" x14ac:dyDescent="0.4">
      <c r="C277" s="291" t="s">
        <v>41</v>
      </c>
      <c r="D277" s="37"/>
      <c r="J277" s="12">
        <f t="shared" ref="J277" si="370">J275/J276</f>
        <v>1.900572815373083E-3</v>
      </c>
      <c r="K277" s="12">
        <f t="shared" ref="K277" si="371">K275/K276</f>
        <v>1.2892885414230717E-3</v>
      </c>
      <c r="L277" s="12">
        <f t="shared" ref="L277" si="372">L275/L276</f>
        <v>1.03720278938387E-3</v>
      </c>
      <c r="M277" s="12">
        <f t="shared" ref="M277" si="373">M275/M276</f>
        <v>1.064825747988942E-3</v>
      </c>
      <c r="N277" s="12">
        <f t="shared" ref="N277" si="374">N275/N276</f>
        <v>1.1429345132646371E-3</v>
      </c>
      <c r="O277" s="12">
        <f t="shared" ref="O277" si="375">O275/O276</f>
        <v>1.2892885414230717E-3</v>
      </c>
      <c r="P277" s="12">
        <f t="shared" ref="P277" si="376">P275/P276</f>
        <v>1.2892885414230717E-3</v>
      </c>
      <c r="Q277" s="12">
        <f t="shared" ref="Q277" si="377">Q275/Q276</f>
        <v>1.2892885414230717E-3</v>
      </c>
      <c r="R277" s="12">
        <f t="shared" ref="R277" si="378">R275/R276</f>
        <v>1.2892885414230717E-3</v>
      </c>
      <c r="S277" s="12">
        <f t="shared" ref="S277" si="379">S275/S276</f>
        <v>1.2892885414230717E-3</v>
      </c>
    </row>
    <row r="278" spans="1:20" ht="13.5" customHeight="1" x14ac:dyDescent="0.4">
      <c r="J278" s="53"/>
      <c r="K278" s="53"/>
      <c r="L278" s="19"/>
      <c r="M278" s="19"/>
      <c r="N278" s="19"/>
      <c r="O278" s="54">
        <f>K277</f>
        <v>1.2892885414230717E-3</v>
      </c>
      <c r="P278" s="54">
        <f>O278</f>
        <v>1.2892885414230717E-3</v>
      </c>
      <c r="Q278" s="54">
        <f>P278</f>
        <v>1.2892885414230717E-3</v>
      </c>
      <c r="R278" s="54">
        <f>Q278</f>
        <v>1.2892885414230717E-3</v>
      </c>
      <c r="S278" s="54">
        <f>R278</f>
        <v>1.2892885414230717E-3</v>
      </c>
    </row>
    <row r="279" spans="1:20" ht="13.5" customHeight="1" x14ac:dyDescent="0.4">
      <c r="J279" s="31"/>
      <c r="K279" s="31"/>
      <c r="L279" s="31"/>
      <c r="M279" s="31"/>
      <c r="N279" s="31"/>
    </row>
    <row r="280" spans="1:20" ht="13.5" customHeight="1" x14ac:dyDescent="0.4">
      <c r="C280" s="38" t="s">
        <v>4</v>
      </c>
      <c r="D280" s="38"/>
      <c r="E280" s="38"/>
      <c r="F280" s="38"/>
      <c r="G280" s="38"/>
      <c r="H280" s="38"/>
      <c r="I280" s="38"/>
      <c r="J280" s="39">
        <v>3.361619000000001</v>
      </c>
      <c r="K280" s="39">
        <v>26.537202000000001</v>
      </c>
      <c r="L280" s="39">
        <v>13.485167000000001</v>
      </c>
      <c r="M280" s="39">
        <v>13.552915</v>
      </c>
      <c r="N280" s="39">
        <f>M280-L280</f>
        <v>6.7747999999999919E-2</v>
      </c>
      <c r="O280" s="39">
        <f>O281*O283</f>
        <v>15.58585225</v>
      </c>
      <c r="P280" s="39">
        <f t="shared" ref="P280" si="380">P281*P283</f>
        <v>18.703022699999998</v>
      </c>
      <c r="Q280" s="39">
        <f t="shared" ref="Q280" si="381">Q281*Q283</f>
        <v>22.256597013</v>
      </c>
      <c r="R280" s="39">
        <f t="shared" ref="R280" si="382">R281*R283</f>
        <v>26.262784475340002</v>
      </c>
      <c r="S280" s="39">
        <f t="shared" ref="S280" si="383">S281*S283</f>
        <v>30.727457836147799</v>
      </c>
    </row>
    <row r="281" spans="1:20" ht="13.5" customHeight="1" x14ac:dyDescent="0.4">
      <c r="B281" s="21"/>
      <c r="C281" s="339" t="s">
        <v>115</v>
      </c>
      <c r="E281" s="21"/>
      <c r="F281" s="21"/>
      <c r="G281" s="21"/>
      <c r="H281" s="21"/>
      <c r="I281" s="21"/>
      <c r="J281" s="320">
        <f>GMV!J21</f>
        <v>14190.763527000001</v>
      </c>
      <c r="K281" s="320">
        <f>GMV!K21</f>
        <v>12388.636322</v>
      </c>
      <c r="L281" s="320">
        <f>GMV!L21</f>
        <v>9546.0321809999987</v>
      </c>
      <c r="M281" s="320">
        <f>GMV!M21</f>
        <v>12709.684466999999</v>
      </c>
      <c r="N281" s="320">
        <f>GMV!N21</f>
        <v>3163.6522860000005</v>
      </c>
      <c r="O281" s="320">
        <f>GMV!O21</f>
        <v>14616.137137049998</v>
      </c>
      <c r="P281" s="320">
        <f>GMV!P21</f>
        <v>17539.364564459996</v>
      </c>
      <c r="Q281" s="320">
        <f>GMV!Q21</f>
        <v>20871.843831707396</v>
      </c>
      <c r="R281" s="320">
        <f>GMV!R21</f>
        <v>24628.775721414728</v>
      </c>
      <c r="S281" s="320">
        <f>GMV!S21</f>
        <v>28815.66759405523</v>
      </c>
      <c r="T281" s="31"/>
    </row>
    <row r="282" spans="1:20" ht="13.5" customHeight="1" x14ac:dyDescent="0.4">
      <c r="C282" s="291" t="s">
        <v>228</v>
      </c>
      <c r="J282" s="12">
        <f t="shared" ref="J282" si="384">J280/J281</f>
        <v>2.36887817459859E-4</v>
      </c>
      <c r="K282" s="12">
        <f t="shared" ref="K282" si="385">K280/K281</f>
        <v>2.1420599741776808E-3</v>
      </c>
      <c r="L282" s="12">
        <f t="shared" ref="L282" si="386">L280/L281</f>
        <v>1.4126462957919084E-3</v>
      </c>
      <c r="M282" s="12">
        <f t="shared" ref="M282" si="387">M280/M281</f>
        <v>1.0663455127615012E-3</v>
      </c>
      <c r="N282" s="12">
        <f t="shared" ref="N282" si="388">N280/N281</f>
        <v>2.1414489923498473E-5</v>
      </c>
      <c r="O282" s="12">
        <f t="shared" ref="O282" si="389">O280/O281</f>
        <v>1.0663455127615012E-3</v>
      </c>
      <c r="P282" s="12">
        <f t="shared" ref="P282" si="390">P280/P281</f>
        <v>1.0663455127615012E-3</v>
      </c>
      <c r="Q282" s="12">
        <f t="shared" ref="Q282" si="391">Q280/Q281</f>
        <v>1.0663455127615012E-3</v>
      </c>
      <c r="R282" s="12">
        <f t="shared" ref="R282" si="392">R280/R281</f>
        <v>1.0663455127615012E-3</v>
      </c>
      <c r="S282" s="12">
        <f t="shared" ref="S282" si="393">S280/S281</f>
        <v>1.0663455127615012E-3</v>
      </c>
    </row>
    <row r="283" spans="1:20" ht="13.5" customHeight="1" x14ac:dyDescent="0.4">
      <c r="A283" s="21"/>
      <c r="J283" s="31"/>
      <c r="K283" s="31"/>
      <c r="L283" s="31"/>
      <c r="M283" s="31"/>
      <c r="N283" s="31"/>
      <c r="O283" s="54">
        <f>M282</f>
        <v>1.0663455127615012E-3</v>
      </c>
      <c r="P283" s="54">
        <f>O283</f>
        <v>1.0663455127615012E-3</v>
      </c>
      <c r="Q283" s="54">
        <f t="shared" ref="Q283:S283" si="394">P283</f>
        <v>1.0663455127615012E-3</v>
      </c>
      <c r="R283" s="54">
        <f t="shared" si="394"/>
        <v>1.0663455127615012E-3</v>
      </c>
      <c r="S283" s="54">
        <f t="shared" si="394"/>
        <v>1.0663455127615012E-3</v>
      </c>
    </row>
    <row r="284" spans="1:20" ht="13.5" customHeight="1" x14ac:dyDescent="0.4">
      <c r="J284" s="31"/>
      <c r="K284" s="31"/>
      <c r="L284" s="31"/>
      <c r="M284" s="31"/>
      <c r="N284" s="31"/>
    </row>
    <row r="285" spans="1:20" ht="13.5" customHeight="1" x14ac:dyDescent="0.4">
      <c r="C285" s="38" t="s">
        <v>5</v>
      </c>
      <c r="D285" s="38"/>
      <c r="E285" s="45"/>
      <c r="F285" s="38"/>
      <c r="G285" s="38"/>
      <c r="H285" s="45"/>
      <c r="I285" s="38"/>
      <c r="J285" s="39">
        <v>2474.0564340000001</v>
      </c>
      <c r="K285" s="39">
        <v>2753.2539660000002</v>
      </c>
      <c r="L285" s="52">
        <v>2286.5140660000002</v>
      </c>
      <c r="M285" s="39">
        <v>3307.2148149999998</v>
      </c>
      <c r="N285" s="39">
        <f>M285-L285</f>
        <v>1020.7007489999996</v>
      </c>
      <c r="O285" s="39">
        <f>O286*O288</f>
        <v>3803.2970372499994</v>
      </c>
      <c r="P285" s="39">
        <f t="shared" ref="P285" si="395">P286*P288</f>
        <v>4373.7915928374978</v>
      </c>
      <c r="Q285" s="39">
        <f t="shared" ref="Q285" si="396">Q286*Q288</f>
        <v>5029.8603317631232</v>
      </c>
      <c r="R285" s="39">
        <f t="shared" ref="R285" si="397">R286*R288</f>
        <v>5784.3393815275922</v>
      </c>
      <c r="S285" s="39">
        <f t="shared" ref="S285" si="398">S286*S288</f>
        <v>6651.9902887567287</v>
      </c>
      <c r="T285" s="13"/>
    </row>
    <row r="286" spans="1:20" ht="13.5" customHeight="1" x14ac:dyDescent="0.4">
      <c r="B286" s="21"/>
      <c r="C286" s="339" t="s">
        <v>142</v>
      </c>
      <c r="D286" s="198"/>
      <c r="E286" s="19"/>
      <c r="F286" s="21"/>
      <c r="G286" s="21"/>
      <c r="H286" s="19"/>
      <c r="I286" s="21"/>
      <c r="J286" s="31">
        <f>GMV!J22</f>
        <v>51228.368233000001</v>
      </c>
      <c r="K286" s="31">
        <f>GMV!K22</f>
        <v>58294.632346666702</v>
      </c>
      <c r="L286" s="31">
        <f>GMV!L22</f>
        <v>47749.649904999998</v>
      </c>
      <c r="M286" s="31">
        <f>GMV!M22</f>
        <v>76215.548750805407</v>
      </c>
      <c r="N286" s="31">
        <f>GMV!N22</f>
        <v>28465.898845805408</v>
      </c>
      <c r="O286" s="31">
        <f>GMV!O22</f>
        <v>87647.881063426204</v>
      </c>
      <c r="P286" s="31">
        <f>GMV!P22</f>
        <v>100795.06322294011</v>
      </c>
      <c r="Q286" s="31">
        <f>GMV!Q22</f>
        <v>115914.32270638114</v>
      </c>
      <c r="R286" s="31">
        <f>GMV!R22</f>
        <v>133301.4711123383</v>
      </c>
      <c r="S286" s="31">
        <f>GMV!S22</f>
        <v>153296.69177918902</v>
      </c>
      <c r="T286" s="19"/>
    </row>
    <row r="287" spans="1:20" ht="13.5" customHeight="1" x14ac:dyDescent="0.4">
      <c r="C287" s="291" t="s">
        <v>65</v>
      </c>
      <c r="D287" s="37"/>
      <c r="E287" s="13"/>
      <c r="J287" s="12">
        <f t="shared" ref="J287" si="399">J285/J286</f>
        <v>4.8294656248806231E-2</v>
      </c>
      <c r="K287" s="12">
        <f t="shared" ref="K287" si="400">K285/K286</f>
        <v>4.7229973930137184E-2</v>
      </c>
      <c r="L287" s="12">
        <f t="shared" ref="L287" si="401">L285/L286</f>
        <v>4.788546241803069E-2</v>
      </c>
      <c r="M287" s="12">
        <f t="shared" ref="M287" si="402">M285/M286</f>
        <v>4.3392914821269342E-2</v>
      </c>
      <c r="N287" s="12">
        <f t="shared" ref="N287" si="403">N285/N286</f>
        <v>3.5856965365082961E-2</v>
      </c>
      <c r="O287" s="12">
        <f t="shared" ref="O287" si="404">O285/O286</f>
        <v>4.3392914821269342E-2</v>
      </c>
      <c r="P287" s="12">
        <f t="shared" ref="P287" si="405">P285/P286</f>
        <v>4.3392914821269335E-2</v>
      </c>
      <c r="Q287" s="12">
        <f t="shared" ref="Q287" si="406">Q285/Q286</f>
        <v>4.3392914821269342E-2</v>
      </c>
      <c r="R287" s="12">
        <f t="shared" ref="R287" si="407">R285/R286</f>
        <v>4.3392914821269342E-2</v>
      </c>
      <c r="S287" s="12">
        <f t="shared" ref="S287" si="408">S285/S286</f>
        <v>4.3392914821269342E-2</v>
      </c>
      <c r="T287" s="31"/>
    </row>
    <row r="288" spans="1:20" ht="13.5" customHeight="1" x14ac:dyDescent="0.4">
      <c r="A288" s="21"/>
      <c r="E288" s="13"/>
      <c r="J288" s="19"/>
      <c r="K288" s="19"/>
      <c r="L288" s="19"/>
      <c r="M288" s="19"/>
      <c r="N288" s="19"/>
      <c r="O288" s="54">
        <f>M287</f>
        <v>4.3392914821269342E-2</v>
      </c>
      <c r="P288" s="54">
        <f>O288</f>
        <v>4.3392914821269342E-2</v>
      </c>
      <c r="Q288" s="54">
        <f t="shared" ref="Q288:S288" si="409">P288</f>
        <v>4.3392914821269342E-2</v>
      </c>
      <c r="R288" s="54">
        <f t="shared" si="409"/>
        <v>4.3392914821269342E-2</v>
      </c>
      <c r="S288" s="54">
        <f t="shared" si="409"/>
        <v>4.3392914821269342E-2</v>
      </c>
      <c r="T288" s="31"/>
    </row>
    <row r="289" spans="1:20" ht="13.5" customHeight="1" x14ac:dyDescent="0.4">
      <c r="E289" s="13"/>
      <c r="J289" s="31"/>
      <c r="K289" s="31"/>
      <c r="L289" s="31"/>
      <c r="M289" s="19"/>
      <c r="N289" s="31"/>
      <c r="O289" s="13"/>
      <c r="P289" s="13"/>
      <c r="Q289" s="13"/>
      <c r="R289" s="13"/>
      <c r="S289" s="13"/>
      <c r="T289" s="31"/>
    </row>
    <row r="290" spans="1:20" ht="13.5" customHeight="1" x14ac:dyDescent="0.4">
      <c r="B290" s="21"/>
      <c r="C290" s="41" t="s">
        <v>59</v>
      </c>
      <c r="D290" s="38"/>
      <c r="E290" s="45"/>
      <c r="F290" s="38"/>
      <c r="G290" s="38"/>
      <c r="H290" s="38"/>
      <c r="I290" s="38"/>
      <c r="J290" s="39">
        <v>-122.70824100000098</v>
      </c>
      <c r="K290" s="39">
        <v>-19.020732000000731</v>
      </c>
      <c r="L290" s="39">
        <v>-11.449598999999672</v>
      </c>
      <c r="M290" s="68">
        <v>4.6854351224262603</v>
      </c>
      <c r="N290" s="68">
        <f>M290-L290</f>
        <v>16.135034122425932</v>
      </c>
      <c r="O290" s="68"/>
      <c r="P290" s="68"/>
      <c r="Q290" s="68"/>
      <c r="R290" s="68"/>
      <c r="S290" s="68"/>
      <c r="T290" s="31"/>
    </row>
    <row r="291" spans="1:20" ht="13.5" customHeight="1" x14ac:dyDescent="0.4">
      <c r="E291" s="13"/>
      <c r="J291" s="31"/>
      <c r="K291" s="31"/>
      <c r="L291" s="31"/>
      <c r="M291" s="19"/>
      <c r="N291" s="31"/>
      <c r="O291" s="13"/>
      <c r="P291" s="13"/>
      <c r="Q291" s="13"/>
      <c r="R291" s="13"/>
      <c r="S291" s="13"/>
      <c r="T291" s="31"/>
    </row>
    <row r="292" spans="1:20" ht="13.5" customHeight="1" x14ac:dyDescent="0.4">
      <c r="B292" s="33" t="s">
        <v>21</v>
      </c>
      <c r="C292" s="34"/>
      <c r="D292" s="34"/>
      <c r="E292" s="34"/>
      <c r="F292" s="34"/>
      <c r="G292" s="34"/>
      <c r="H292" s="34"/>
      <c r="I292" s="34"/>
      <c r="J292" s="35">
        <f>J294+J321+J327</f>
        <v>93976.225107000006</v>
      </c>
      <c r="K292" s="35">
        <f t="shared" ref="K292:S292" si="410">K294+K321+K327</f>
        <v>89743.81653299999</v>
      </c>
      <c r="L292" s="35">
        <f t="shared" si="410"/>
        <v>69470.723622999998</v>
      </c>
      <c r="M292" s="35">
        <f t="shared" si="410"/>
        <v>93859.641804034793</v>
      </c>
      <c r="N292" s="35">
        <f t="shared" si="410"/>
        <v>24388.918181034773</v>
      </c>
      <c r="O292" s="35">
        <f t="shared" si="410"/>
        <v>84853.962255433245</v>
      </c>
      <c r="P292" s="35">
        <f t="shared" si="410"/>
        <v>94388.185145436873</v>
      </c>
      <c r="Q292" s="35">
        <f t="shared" si="410"/>
        <v>102963.7146918127</v>
      </c>
      <c r="R292" s="35">
        <f t="shared" si="410"/>
        <v>111815.9339432105</v>
      </c>
      <c r="S292" s="35">
        <f t="shared" si="410"/>
        <v>121167.57630388431</v>
      </c>
      <c r="T292" s="36"/>
    </row>
    <row r="293" spans="1:20" ht="13.5" customHeight="1" x14ac:dyDescent="0.4">
      <c r="K293" s="47"/>
      <c r="L293" s="47"/>
    </row>
    <row r="294" spans="1:20" ht="13.5" customHeight="1" x14ac:dyDescent="0.4">
      <c r="C294" s="283" t="s">
        <v>86</v>
      </c>
      <c r="D294" s="283"/>
      <c r="E294" s="268"/>
      <c r="F294" s="268"/>
      <c r="G294" s="268"/>
      <c r="H294" s="268"/>
      <c r="I294" s="268"/>
      <c r="J294" s="329">
        <f>J296+J301+J306+J311+J316</f>
        <v>39777.670204000002</v>
      </c>
      <c r="K294" s="329">
        <f t="shared" ref="K294:S294" si="411">K296+K301+K306+K311+K316</f>
        <v>32373.963850999997</v>
      </c>
      <c r="L294" s="329">
        <f t="shared" si="411"/>
        <v>23374.715382000002</v>
      </c>
      <c r="M294" s="329">
        <f t="shared" si="411"/>
        <v>31029.037804986383</v>
      </c>
      <c r="N294" s="329">
        <f t="shared" si="411"/>
        <v>7654.322422986379</v>
      </c>
      <c r="O294" s="329">
        <f t="shared" si="411"/>
        <v>23012.974323008875</v>
      </c>
      <c r="P294" s="329">
        <f t="shared" si="411"/>
        <v>26467.687661869644</v>
      </c>
      <c r="Q294" s="329">
        <f t="shared" si="411"/>
        <v>30278.65202812001</v>
      </c>
      <c r="R294" s="329">
        <f t="shared" si="411"/>
        <v>33393.194756857833</v>
      </c>
      <c r="S294" s="329">
        <f t="shared" si="411"/>
        <v>36873.310369884195</v>
      </c>
    </row>
    <row r="295" spans="1:20" ht="13.5" customHeight="1" x14ac:dyDescent="0.4">
      <c r="C295" s="14"/>
      <c r="D295" s="14"/>
      <c r="K295" s="47"/>
      <c r="L295" s="47"/>
    </row>
    <row r="296" spans="1:20" ht="13.5" customHeight="1" x14ac:dyDescent="0.4">
      <c r="C296" s="228" t="s">
        <v>141</v>
      </c>
      <c r="D296" s="228"/>
      <c r="E296" s="257"/>
      <c r="F296" s="257"/>
      <c r="G296" s="257"/>
      <c r="H296" s="257"/>
      <c r="I296" s="257"/>
      <c r="J296" s="258">
        <v>19394.935960999999</v>
      </c>
      <c r="K296" s="258">
        <v>15759.765971999999</v>
      </c>
      <c r="L296" s="258">
        <v>11364.286920000002</v>
      </c>
      <c r="M296" s="258">
        <v>15033.864388415899</v>
      </c>
      <c r="N296" s="39">
        <f>M296-L296</f>
        <v>3669.5774684158969</v>
      </c>
      <c r="O296" s="39">
        <f t="shared" ref="O296" si="412">O297*O299</f>
        <v>17120.990246290537</v>
      </c>
      <c r="P296" s="39">
        <f t="shared" ref="P296" si="413">P297*P299</f>
        <v>19568.085100779153</v>
      </c>
      <c r="Q296" s="39">
        <f t="shared" ref="Q296" si="414">Q297*Q299</f>
        <v>21635.151626873674</v>
      </c>
      <c r="R296" s="39">
        <f t="shared" ref="R296" si="415">R297*R299</f>
        <v>23711.216731211927</v>
      </c>
      <c r="S296" s="39">
        <f t="shared" ref="S296" si="416">S297*S299</f>
        <v>26081.268057268138</v>
      </c>
    </row>
    <row r="297" spans="1:20" ht="13.5" customHeight="1" x14ac:dyDescent="0.4">
      <c r="A297" s="21"/>
      <c r="B297" s="21"/>
      <c r="C297" s="292" t="s">
        <v>124</v>
      </c>
      <c r="D297" s="50"/>
      <c r="E297" s="21"/>
      <c r="F297" s="21"/>
      <c r="G297" s="21"/>
      <c r="H297" s="21"/>
      <c r="I297" s="21"/>
      <c r="J297" s="31">
        <f>GMV!J13</f>
        <v>7554411.597546001</v>
      </c>
      <c r="K297" s="31">
        <f>GMV!K13</f>
        <v>7751939.9097290002</v>
      </c>
      <c r="L297" s="31">
        <f>GMV!L13</f>
        <v>4844890.4732219996</v>
      </c>
      <c r="M297" s="31">
        <f>GMV!M13</f>
        <v>6459853.9642960019</v>
      </c>
      <c r="N297" s="31">
        <f>GMV!N13</f>
        <v>1614963.4910740021</v>
      </c>
      <c r="O297" s="31">
        <f>GMV!O13</f>
        <v>7133541.1335792728</v>
      </c>
      <c r="P297" s="31">
        <f>GMV!P13</f>
        <v>8073978.0695708925</v>
      </c>
      <c r="Q297" s="31">
        <f>GMV!Q13</f>
        <v>8893459.7127313092</v>
      </c>
      <c r="R297" s="31">
        <f>GMV!R13</f>
        <v>9768967.4847142641</v>
      </c>
      <c r="S297" s="31">
        <f>GMV!S13</f>
        <v>10770753.253443394</v>
      </c>
      <c r="T297" s="31"/>
    </row>
    <row r="298" spans="1:20" ht="13.5" customHeight="1" x14ac:dyDescent="0.4">
      <c r="C298" s="291" t="s">
        <v>152</v>
      </c>
      <c r="D298" s="37"/>
      <c r="J298" s="12">
        <f t="shared" ref="J298" si="417">J296/J297</f>
        <v>2.5673655334454257E-3</v>
      </c>
      <c r="K298" s="12">
        <f t="shared" ref="K298" si="418">K296/K297</f>
        <v>2.0330093054798906E-3</v>
      </c>
      <c r="L298" s="12">
        <f t="shared" ref="L298" si="419">L296/L297</f>
        <v>2.3456230812256948E-3</v>
      </c>
      <c r="M298" s="12">
        <f t="shared" ref="M298" si="420">M296/M297</f>
        <v>2.3272762002839328E-3</v>
      </c>
      <c r="N298" s="12">
        <f t="shared" ref="N298" si="421">N296/N297</f>
        <v>2.2722355574586466E-3</v>
      </c>
      <c r="O298" s="12">
        <f t="shared" ref="O298" si="422">O296/O297</f>
        <v>2.4000689034647839E-3</v>
      </c>
      <c r="P298" s="12">
        <f t="shared" ref="P298" si="423">P296/P297</f>
        <v>2.4235989907536544E-3</v>
      </c>
      <c r="Q298" s="12">
        <f t="shared" ref="Q298" si="424">Q296/Q297</f>
        <v>2.4327036188067702E-3</v>
      </c>
      <c r="R298" s="12">
        <f t="shared" ref="R298" si="425">R296/R297</f>
        <v>2.4271978352178396E-3</v>
      </c>
      <c r="S298" s="12">
        <f t="shared" ref="S298" si="426">S296/S297</f>
        <v>2.4214896993327737E-3</v>
      </c>
    </row>
    <row r="299" spans="1:20" ht="13.5" customHeight="1" x14ac:dyDescent="0.4">
      <c r="C299" s="14"/>
      <c r="D299" s="14"/>
      <c r="L299" s="259"/>
      <c r="M299" s="31"/>
      <c r="N299" s="31"/>
      <c r="O299" s="54">
        <v>2.4000689034647839E-3</v>
      </c>
      <c r="P299" s="54">
        <v>2.4235989907536544E-3</v>
      </c>
      <c r="Q299" s="54">
        <v>2.4327036188067702E-3</v>
      </c>
      <c r="R299" s="54">
        <v>2.4271978352178396E-3</v>
      </c>
      <c r="S299" s="54">
        <v>2.4214896993327737E-3</v>
      </c>
    </row>
    <row r="300" spans="1:20" ht="13.5" customHeight="1" x14ac:dyDescent="0.4">
      <c r="C300" s="14"/>
      <c r="D300" s="14"/>
    </row>
    <row r="301" spans="1:20" ht="13.5" customHeight="1" x14ac:dyDescent="0.4">
      <c r="C301" s="299" t="s">
        <v>117</v>
      </c>
      <c r="D301" s="228"/>
      <c r="E301" s="257"/>
      <c r="F301" s="257"/>
      <c r="G301" s="257"/>
      <c r="H301" s="257"/>
      <c r="I301" s="257"/>
      <c r="J301" s="258">
        <v>19394.935960999999</v>
      </c>
      <c r="K301" s="258">
        <v>15759.765971999999</v>
      </c>
      <c r="L301" s="258">
        <v>11364.286920000002</v>
      </c>
      <c r="M301" s="258">
        <v>15033.864388415899</v>
      </c>
      <c r="N301" s="39">
        <f>M301-L301</f>
        <v>3669.5774684158969</v>
      </c>
      <c r="O301" s="39">
        <f t="shared" ref="O301" si="427">O302*O304</f>
        <v>4695.9394880004438</v>
      </c>
      <c r="P301" s="39">
        <f t="shared" ref="P301" si="428">P302*P304</f>
        <v>5425.7775810762396</v>
      </c>
      <c r="Q301" s="39">
        <f t="shared" ref="Q301" si="429">Q302*Q304</f>
        <v>6837.6755944216857</v>
      </c>
      <c r="R301" s="39">
        <f t="shared" ref="R301" si="430">R302*R304</f>
        <v>7521.4431538638537</v>
      </c>
      <c r="S301" s="39">
        <f t="shared" ref="S301" si="431">S302*S304</f>
        <v>8273.5874692502384</v>
      </c>
    </row>
    <row r="302" spans="1:20" ht="13.5" customHeight="1" x14ac:dyDescent="0.4">
      <c r="A302" s="21"/>
      <c r="B302" s="21"/>
      <c r="C302" s="300" t="s">
        <v>113</v>
      </c>
      <c r="D302" s="50"/>
      <c r="E302" s="21"/>
      <c r="F302" s="21"/>
      <c r="G302" s="21"/>
      <c r="H302" s="21"/>
      <c r="I302" s="21"/>
      <c r="J302" s="31">
        <f>GMV!J17</f>
        <v>0</v>
      </c>
      <c r="K302" s="31">
        <f>GMV!K17</f>
        <v>64994.180829999998</v>
      </c>
      <c r="L302" s="31">
        <f>GMV!L17</f>
        <v>121300.50834</v>
      </c>
      <c r="M302" s="31">
        <f>GMV!M17</f>
        <v>175298.97960333101</v>
      </c>
      <c r="N302" s="31">
        <f>GMV!N17</f>
        <v>53998.471263331012</v>
      </c>
      <c r="O302" s="31">
        <f>GMV!O17</f>
        <v>398485.17330602673</v>
      </c>
      <c r="P302" s="31">
        <f>GMV!P17</f>
        <v>619800.00591785088</v>
      </c>
      <c r="Q302" s="31">
        <f>GMV!Q17</f>
        <v>854287.69074097625</v>
      </c>
      <c r="R302" s="31">
        <f>GMV!R17</f>
        <v>1110573.9979632692</v>
      </c>
      <c r="S302" s="31">
        <f>GMV!S17</f>
        <v>1388217.4974540863</v>
      </c>
      <c r="T302" s="31"/>
    </row>
    <row r="303" spans="1:20" ht="13.5" customHeight="1" x14ac:dyDescent="0.4">
      <c r="C303" s="291" t="s">
        <v>150</v>
      </c>
      <c r="D303" s="37"/>
      <c r="J303" s="12" t="e">
        <f t="shared" ref="J303" si="432">J301/J302</f>
        <v>#DIV/0!</v>
      </c>
      <c r="K303" s="12">
        <f t="shared" ref="K303" si="433">K301/K302</f>
        <v>0.24247964618896481</v>
      </c>
      <c r="L303" s="12">
        <f t="shared" ref="L303" si="434">L301/L302</f>
        <v>9.368705107274905E-2</v>
      </c>
      <c r="M303" s="12">
        <f t="shared" ref="M303" si="435">M301/M302</f>
        <v>8.5761277232957872E-2</v>
      </c>
      <c r="N303" s="12">
        <f t="shared" ref="N303" si="436">N301/N302</f>
        <v>6.7957062164235998E-2</v>
      </c>
      <c r="O303" s="12">
        <f t="shared" ref="O303" si="437">O301/O302</f>
        <v>1.1784477322056043E-2</v>
      </c>
      <c r="P303" s="12">
        <f t="shared" ref="P303" si="438">P301/P302</f>
        <v>8.7540779755903696E-3</v>
      </c>
      <c r="Q303" s="12">
        <f t="shared" ref="Q303" si="439">Q301/Q302</f>
        <v>8.0039495693669058E-3</v>
      </c>
      <c r="R303" s="12">
        <f t="shared" ref="R303" si="440">R301/R302</f>
        <v>6.7725727125412276E-3</v>
      </c>
      <c r="S303" s="12">
        <f t="shared" ref="S303" si="441">S301/S302</f>
        <v>5.9598639870362801E-3</v>
      </c>
    </row>
    <row r="304" spans="1:20" ht="13.5" customHeight="1" x14ac:dyDescent="0.4">
      <c r="C304" s="14"/>
      <c r="D304" s="14"/>
      <c r="L304" s="259"/>
      <c r="M304" s="31"/>
      <c r="N304" s="31"/>
      <c r="O304" s="54">
        <v>1.1784477322056043E-2</v>
      </c>
      <c r="P304" s="54">
        <v>8.7540779755903696E-3</v>
      </c>
      <c r="Q304" s="54">
        <v>8.0039495693669058E-3</v>
      </c>
      <c r="R304" s="54">
        <v>6.7725727125412276E-3</v>
      </c>
      <c r="S304" s="54">
        <v>5.9598639870362801E-3</v>
      </c>
    </row>
    <row r="305" spans="1:20" ht="13.5" customHeight="1" x14ac:dyDescent="0.4">
      <c r="C305" s="14"/>
      <c r="D305" s="14"/>
    </row>
    <row r="306" spans="1:20" ht="13.5" customHeight="1" x14ac:dyDescent="0.4">
      <c r="A306" s="21"/>
      <c r="C306" s="228" t="s">
        <v>2</v>
      </c>
      <c r="D306" s="228"/>
      <c r="E306" s="257"/>
      <c r="F306" s="257"/>
      <c r="G306" s="257"/>
      <c r="H306" s="257"/>
      <c r="I306" s="257"/>
      <c r="J306" s="258">
        <v>0</v>
      </c>
      <c r="K306" s="258">
        <v>0</v>
      </c>
      <c r="L306" s="258">
        <v>3.9222679999999999</v>
      </c>
      <c r="M306" s="319">
        <v>44.795844577293003</v>
      </c>
      <c r="N306" s="39">
        <f>M306-L306</f>
        <v>40.873576577293001</v>
      </c>
      <c r="O306" s="39">
        <f t="shared" ref="O306" si="442">O307*O309</f>
        <v>127.7616336490139</v>
      </c>
      <c r="P306" s="39">
        <f t="shared" ref="P306" si="443">P307*P309</f>
        <v>242.7471039331264</v>
      </c>
      <c r="Q306" s="39">
        <f t="shared" ref="Q306" si="444">Q307*Q309</f>
        <v>388.39536629300227</v>
      </c>
      <c r="R306" s="39">
        <f t="shared" ref="R306" si="445">R307*R309</f>
        <v>543.75351281020312</v>
      </c>
      <c r="S306" s="39">
        <f t="shared" ref="S306" si="446">S307*S309</f>
        <v>706.87956665326408</v>
      </c>
    </row>
    <row r="307" spans="1:20" ht="13.5" customHeight="1" x14ac:dyDescent="0.4">
      <c r="A307" s="21"/>
      <c r="B307" s="21"/>
      <c r="C307" s="300" t="s">
        <v>116</v>
      </c>
      <c r="D307" s="50"/>
      <c r="E307" s="21"/>
      <c r="F307" s="21"/>
      <c r="G307" s="21"/>
      <c r="H307" s="21"/>
      <c r="I307" s="21"/>
      <c r="J307" s="31">
        <f>GMV!J18</f>
        <v>19335.048170000002</v>
      </c>
      <c r="K307" s="31">
        <f>GMV!K18</f>
        <v>38973.347989999995</v>
      </c>
      <c r="L307" s="31">
        <f>GMV!L18</f>
        <v>109673.77984</v>
      </c>
      <c r="M307" s="31">
        <f>GMV!M18</f>
        <v>175223.34975555999</v>
      </c>
      <c r="N307" s="31">
        <f>GMV!N18</f>
        <v>65549.569915559987</v>
      </c>
      <c r="O307" s="31">
        <f>GMV!O18</f>
        <v>499752.18972812395</v>
      </c>
      <c r="P307" s="31">
        <f>GMV!P18</f>
        <v>949529.16048343549</v>
      </c>
      <c r="Q307" s="31">
        <f>GMV!Q18</f>
        <v>1519246.6567734969</v>
      </c>
      <c r="R307" s="31">
        <f>GMV!R18</f>
        <v>2126945.3194828955</v>
      </c>
      <c r="S307" s="31">
        <f>GMV!S18</f>
        <v>2765028.9153277641</v>
      </c>
      <c r="T307" s="31"/>
    </row>
    <row r="308" spans="1:20" ht="13.5" customHeight="1" x14ac:dyDescent="0.4">
      <c r="A308" s="21"/>
      <c r="C308" s="291" t="s">
        <v>40</v>
      </c>
      <c r="D308" s="37"/>
      <c r="J308" s="12">
        <f t="shared" ref="J308" si="447">J306/J307</f>
        <v>0</v>
      </c>
      <c r="K308" s="12">
        <f t="shared" ref="K308" si="448">K306/K307</f>
        <v>0</v>
      </c>
      <c r="L308" s="12">
        <f t="shared" ref="L308" si="449">L306/L307</f>
        <v>3.5763042048173106E-5</v>
      </c>
      <c r="M308" s="12">
        <f t="shared" ref="M308" si="450">M306/M307</f>
        <v>2.5564997267649592E-4</v>
      </c>
      <c r="N308" s="12">
        <f t="shared" ref="N308" si="451">N306/N307</f>
        <v>6.2355217021173065E-4</v>
      </c>
      <c r="O308" s="12">
        <f t="shared" ref="O308" si="452">O306/O307</f>
        <v>2.5564997267649592E-4</v>
      </c>
      <c r="P308" s="12">
        <f t="shared" ref="P308" si="453">P306/P307</f>
        <v>2.5564997267649592E-4</v>
      </c>
      <c r="Q308" s="12">
        <f t="shared" ref="Q308" si="454">Q306/Q307</f>
        <v>2.5564997267649592E-4</v>
      </c>
      <c r="R308" s="12">
        <f t="shared" ref="R308" si="455">R306/R307</f>
        <v>2.5564997267649592E-4</v>
      </c>
      <c r="S308" s="12">
        <f t="shared" ref="S308" si="456">S306/S307</f>
        <v>2.5564997267649592E-4</v>
      </c>
    </row>
    <row r="309" spans="1:20" ht="13.5" customHeight="1" x14ac:dyDescent="0.4">
      <c r="A309" s="21"/>
      <c r="B309" s="21"/>
      <c r="L309" s="259"/>
      <c r="M309" s="31"/>
      <c r="N309" s="31"/>
      <c r="O309" s="54">
        <f>M308</f>
        <v>2.5564997267649592E-4</v>
      </c>
      <c r="P309" s="54">
        <f>O309</f>
        <v>2.5564997267649592E-4</v>
      </c>
      <c r="Q309" s="54">
        <f t="shared" ref="Q309:S309" si="457">P309</f>
        <v>2.5564997267649592E-4</v>
      </c>
      <c r="R309" s="54">
        <f t="shared" si="457"/>
        <v>2.5564997267649592E-4</v>
      </c>
      <c r="S309" s="54">
        <f t="shared" si="457"/>
        <v>2.5564997267649592E-4</v>
      </c>
    </row>
    <row r="310" spans="1:20" ht="13.5" customHeight="1" x14ac:dyDescent="0.4">
      <c r="A310" s="21"/>
      <c r="B310" s="21"/>
    </row>
    <row r="311" spans="1:20" ht="13.5" customHeight="1" x14ac:dyDescent="0.4">
      <c r="A311" s="21"/>
      <c r="C311" s="228" t="s">
        <v>186</v>
      </c>
      <c r="D311" s="228"/>
      <c r="E311" s="257"/>
      <c r="F311" s="257"/>
      <c r="G311" s="257"/>
      <c r="H311" s="257"/>
      <c r="I311" s="257"/>
      <c r="J311" s="258">
        <v>0</v>
      </c>
      <c r="K311" s="258">
        <v>0</v>
      </c>
      <c r="L311" s="258">
        <v>3.9222679999999999</v>
      </c>
      <c r="M311" s="319">
        <v>44.795844577293003</v>
      </c>
      <c r="N311" s="39">
        <f>M311-L311</f>
        <v>40.873576577293001</v>
      </c>
      <c r="O311" s="39">
        <f t="shared" ref="O311" si="458">O312*O314</f>
        <v>160.54692801462605</v>
      </c>
      <c r="P311" s="39">
        <f t="shared" ref="P311" si="459">P312*P314</f>
        <v>240.82039202193906</v>
      </c>
      <c r="Q311" s="39">
        <f t="shared" ref="Q311" si="460">Q312*Q314</f>
        <v>337.14854883071467</v>
      </c>
      <c r="R311" s="39">
        <f t="shared" ref="R311" si="461">R312*R314</f>
        <v>438.2931134799291</v>
      </c>
      <c r="S311" s="39">
        <f t="shared" ref="S311" si="462">S312*S314</f>
        <v>525.9517361759149</v>
      </c>
    </row>
    <row r="312" spans="1:20" ht="13.5" customHeight="1" x14ac:dyDescent="0.4">
      <c r="A312" s="21"/>
      <c r="B312" s="21"/>
      <c r="C312" s="339" t="s">
        <v>225</v>
      </c>
      <c r="D312" s="50"/>
      <c r="E312" s="21"/>
      <c r="F312" s="21"/>
      <c r="G312" s="21"/>
      <c r="H312" s="21"/>
      <c r="I312" s="21"/>
      <c r="J312" s="31">
        <f>GMV!J19</f>
        <v>0</v>
      </c>
      <c r="K312" s="31">
        <f>GMV!K19</f>
        <v>0</v>
      </c>
      <c r="L312" s="31">
        <f>GMV!L19</f>
        <v>50694.141649999998</v>
      </c>
      <c r="M312" s="31">
        <f>GMV!M19</f>
        <v>192582.127175</v>
      </c>
      <c r="N312" s="31">
        <f>GMV!N19</f>
        <v>141887.985525</v>
      </c>
      <c r="O312" s="31">
        <f>GMV!O19</f>
        <v>690208.41553997272</v>
      </c>
      <c r="P312" s="31">
        <f>GMV!P19</f>
        <v>1035312.6233099591</v>
      </c>
      <c r="Q312" s="31">
        <f>GMV!Q19</f>
        <v>1449437.6726339427</v>
      </c>
      <c r="R312" s="31">
        <f>GMV!R19</f>
        <v>1884268.9744241256</v>
      </c>
      <c r="S312" s="31">
        <f>GMV!S19</f>
        <v>2261122.7693089508</v>
      </c>
      <c r="T312" s="31"/>
    </row>
    <row r="313" spans="1:20" ht="13.5" customHeight="1" x14ac:dyDescent="0.4">
      <c r="A313" s="21"/>
      <c r="C313" s="291" t="s">
        <v>226</v>
      </c>
      <c r="D313" s="37"/>
      <c r="J313" s="12" t="e">
        <f t="shared" ref="J313" si="463">J311/J312</f>
        <v>#DIV/0!</v>
      </c>
      <c r="K313" s="12" t="e">
        <f t="shared" ref="K313" si="464">K311/K312</f>
        <v>#DIV/0!</v>
      </c>
      <c r="L313" s="12">
        <f t="shared" ref="L313" si="465">L311/L312</f>
        <v>7.7371228160443665E-5</v>
      </c>
      <c r="M313" s="12">
        <f t="shared" ref="M313" si="466">M311/M312</f>
        <v>2.3260644813932746E-4</v>
      </c>
      <c r="N313" s="12">
        <f t="shared" ref="N313" si="467">N311/N312</f>
        <v>2.8806932754775965E-4</v>
      </c>
      <c r="O313" s="12">
        <f t="shared" ref="O313" si="468">O311/O312</f>
        <v>2.3260644813932746E-4</v>
      </c>
      <c r="P313" s="12">
        <f t="shared" ref="P313" si="469">P311/P312</f>
        <v>2.3260644813932746E-4</v>
      </c>
      <c r="Q313" s="12">
        <f t="shared" ref="Q313" si="470">Q311/Q312</f>
        <v>2.3260644813932746E-4</v>
      </c>
      <c r="R313" s="12">
        <f t="shared" ref="R313" si="471">R311/R312</f>
        <v>2.3260644813932746E-4</v>
      </c>
      <c r="S313" s="12">
        <f t="shared" ref="S313" si="472">S311/S312</f>
        <v>2.3260644813932743E-4</v>
      </c>
    </row>
    <row r="314" spans="1:20" ht="13.5" customHeight="1" x14ac:dyDescent="0.4">
      <c r="A314" s="21"/>
      <c r="B314" s="21"/>
      <c r="L314" s="259"/>
      <c r="M314" s="31"/>
      <c r="N314" s="31"/>
      <c r="O314" s="54">
        <f>M313</f>
        <v>2.3260644813932746E-4</v>
      </c>
      <c r="P314" s="54">
        <f>O314</f>
        <v>2.3260644813932746E-4</v>
      </c>
      <c r="Q314" s="54">
        <f t="shared" ref="Q314:S314" si="473">P314</f>
        <v>2.3260644813932746E-4</v>
      </c>
      <c r="R314" s="54">
        <f t="shared" si="473"/>
        <v>2.3260644813932746E-4</v>
      </c>
      <c r="S314" s="54">
        <f t="shared" si="473"/>
        <v>2.3260644813932746E-4</v>
      </c>
    </row>
    <row r="315" spans="1:20" ht="13.5" customHeight="1" x14ac:dyDescent="0.4">
      <c r="A315" s="21"/>
      <c r="B315" s="21"/>
    </row>
    <row r="316" spans="1:20" ht="13.5" customHeight="1" x14ac:dyDescent="0.4">
      <c r="A316" s="21"/>
      <c r="B316" s="21"/>
      <c r="C316" s="228" t="s">
        <v>3</v>
      </c>
      <c r="D316" s="228"/>
      <c r="E316" s="257"/>
      <c r="F316" s="257"/>
      <c r="G316" s="257"/>
      <c r="H316" s="257"/>
      <c r="I316" s="257"/>
      <c r="J316" s="258">
        <v>987.79828200000009</v>
      </c>
      <c r="K316" s="258">
        <v>854.43190700000002</v>
      </c>
      <c r="L316" s="258">
        <v>638.2970059999999</v>
      </c>
      <c r="M316" s="258">
        <v>871.71733900000004</v>
      </c>
      <c r="N316" s="39">
        <f>M316-L316</f>
        <v>233.42033300000014</v>
      </c>
      <c r="O316" s="39">
        <f t="shared" ref="O316" si="474">O317*O319</f>
        <v>907.73602705425412</v>
      </c>
      <c r="P316" s="39">
        <f t="shared" ref="P316" si="475">P317*P319</f>
        <v>990.25748405918614</v>
      </c>
      <c r="Q316" s="39">
        <f t="shared" ref="Q316" si="476">Q317*Q319</f>
        <v>1080.2808917009304</v>
      </c>
      <c r="R316" s="39">
        <f t="shared" ref="R316" si="477">R317*R319</f>
        <v>1178.4882454919239</v>
      </c>
      <c r="S316" s="39">
        <f t="shared" ref="S316" si="478">S317*S319</f>
        <v>1285.6235405366442</v>
      </c>
    </row>
    <row r="317" spans="1:20" ht="13.5" customHeight="1" x14ac:dyDescent="0.4">
      <c r="A317" s="21"/>
      <c r="B317" s="21"/>
      <c r="C317" s="339" t="s">
        <v>114</v>
      </c>
      <c r="D317" s="50"/>
      <c r="E317" s="21"/>
      <c r="F317" s="21"/>
      <c r="G317" s="21"/>
      <c r="H317" s="21"/>
      <c r="I317" s="21"/>
      <c r="J317" s="31">
        <f>GMV!J20</f>
        <v>528277.61866251298</v>
      </c>
      <c r="K317" s="31">
        <f>GMV!K20</f>
        <v>664158.02397099999</v>
      </c>
      <c r="L317" s="31">
        <f>GMV!L20</f>
        <v>488410.24839600001</v>
      </c>
      <c r="M317" s="31">
        <f>GMV!M20</f>
        <v>661135.243166</v>
      </c>
      <c r="N317" s="31">
        <f>GMV!N20</f>
        <v>172724.99476999999</v>
      </c>
      <c r="O317" s="31">
        <f>GMV!O20</f>
        <v>793362.2917992</v>
      </c>
      <c r="P317" s="31">
        <f>GMV!P20</f>
        <v>952034.75015903998</v>
      </c>
      <c r="Q317" s="31">
        <f>GMV!Q20</f>
        <v>1142441.700190848</v>
      </c>
      <c r="R317" s="31">
        <f>GMV!R20</f>
        <v>1370930.0402290176</v>
      </c>
      <c r="S317" s="31">
        <f>GMV!S20</f>
        <v>1645116.0482748211</v>
      </c>
      <c r="T317" s="31"/>
    </row>
    <row r="318" spans="1:20" ht="13.5" customHeight="1" x14ac:dyDescent="0.4">
      <c r="A318" s="21"/>
      <c r="B318" s="21"/>
      <c r="C318" s="291" t="s">
        <v>204</v>
      </c>
      <c r="D318" s="37"/>
      <c r="J318" s="12">
        <f t="shared" ref="J318" si="479">J316/J317</f>
        <v>1.8698469272669473E-3</v>
      </c>
      <c r="K318" s="12">
        <f t="shared" ref="K318" si="480">K316/K317</f>
        <v>1.2864888718671992E-3</v>
      </c>
      <c r="L318" s="12">
        <f t="shared" ref="L318" si="481">L316/L317</f>
        <v>1.306887003489887E-3</v>
      </c>
      <c r="M318" s="12">
        <f t="shared" ref="M318" si="482">M316/M317</f>
        <v>1.3185159133637752E-3</v>
      </c>
      <c r="N318" s="12">
        <f t="shared" ref="N318" si="483">N316/N317</f>
        <v>1.3513986977439013E-3</v>
      </c>
      <c r="O318" s="12">
        <f t="shared" ref="O318" si="484">O316/O317</f>
        <v>1.1441633115630886E-3</v>
      </c>
      <c r="P318" s="12">
        <f t="shared" ref="P318" si="485">P316/P317</f>
        <v>1.0401484650573532E-3</v>
      </c>
      <c r="Q318" s="12">
        <f t="shared" ref="Q318" si="486">Q316/Q317</f>
        <v>9.4558951368850291E-4</v>
      </c>
      <c r="R318" s="12">
        <f t="shared" ref="R318" si="487">R316/R317</f>
        <v>8.5962683062591153E-4</v>
      </c>
      <c r="S318" s="12">
        <f t="shared" ref="S318" si="488">S316/S317</f>
        <v>7.8147893693264687E-4</v>
      </c>
    </row>
    <row r="319" spans="1:20" ht="13.5" customHeight="1" x14ac:dyDescent="0.4">
      <c r="A319" s="21"/>
      <c r="B319" s="21"/>
      <c r="L319" s="259"/>
      <c r="M319" s="31"/>
      <c r="N319" s="31"/>
      <c r="O319" s="54">
        <v>1.1441633115630886E-3</v>
      </c>
      <c r="P319" s="54">
        <v>1.0401484650573532E-3</v>
      </c>
      <c r="Q319" s="54">
        <v>9.4558951368850291E-4</v>
      </c>
      <c r="R319" s="54">
        <v>8.5962683062591164E-4</v>
      </c>
      <c r="S319" s="54">
        <v>7.8147893693264687E-4</v>
      </c>
    </row>
    <row r="320" spans="1:20" ht="13.5" customHeight="1" x14ac:dyDescent="0.4">
      <c r="A320" s="21"/>
      <c r="B320" s="21"/>
    </row>
    <row r="321" spans="1:20" ht="13.5" customHeight="1" x14ac:dyDescent="0.4">
      <c r="A321" s="21"/>
      <c r="B321" s="21"/>
      <c r="C321" s="283" t="s">
        <v>87</v>
      </c>
      <c r="D321" s="283"/>
      <c r="E321" s="268"/>
      <c r="F321" s="268"/>
      <c r="G321" s="268"/>
      <c r="H321" s="268"/>
      <c r="I321" s="268"/>
      <c r="J321" s="329">
        <f>J323</f>
        <v>35629.207565000004</v>
      </c>
      <c r="K321" s="329">
        <f t="shared" ref="K321:S321" si="489">K323</f>
        <v>35480.898996999997</v>
      </c>
      <c r="L321" s="329">
        <f t="shared" si="489"/>
        <v>25198.135002000003</v>
      </c>
      <c r="M321" s="329">
        <f t="shared" si="489"/>
        <v>34106.93604095</v>
      </c>
      <c r="N321" s="329">
        <f t="shared" si="489"/>
        <v>8908.8010389499977</v>
      </c>
      <c r="O321" s="329">
        <f t="shared" si="489"/>
        <v>37247.335199598805</v>
      </c>
      <c r="P321" s="329">
        <f t="shared" si="489"/>
        <v>41302.597819962342</v>
      </c>
      <c r="Q321" s="329">
        <f t="shared" si="489"/>
        <v>44217.862882350077</v>
      </c>
      <c r="R321" s="329">
        <f t="shared" si="489"/>
        <v>47432.136387771643</v>
      </c>
      <c r="S321" s="329">
        <f t="shared" si="489"/>
        <v>50525.694795698335</v>
      </c>
    </row>
    <row r="322" spans="1:20" ht="13.5" customHeight="1" x14ac:dyDescent="0.4">
      <c r="B322" s="21"/>
      <c r="C322" s="200" t="s">
        <v>118</v>
      </c>
      <c r="D322" s="50"/>
      <c r="E322" s="21"/>
      <c r="F322" s="21"/>
      <c r="G322" s="21"/>
      <c r="H322" s="21"/>
      <c r="I322" s="21"/>
      <c r="J322" s="31"/>
      <c r="K322" s="47"/>
      <c r="L322" s="47"/>
      <c r="M322" s="31"/>
      <c r="N322" s="31"/>
      <c r="O322" s="31"/>
      <c r="P322" s="31"/>
      <c r="Q322" s="31"/>
      <c r="R322" s="31"/>
      <c r="S322" s="31"/>
      <c r="T322" s="31"/>
    </row>
    <row r="323" spans="1:20" ht="13.5" customHeight="1" x14ac:dyDescent="0.4">
      <c r="B323" s="21"/>
      <c r="C323" s="51" t="s">
        <v>135</v>
      </c>
      <c r="D323" s="51"/>
      <c r="E323" s="38"/>
      <c r="F323" s="38"/>
      <c r="G323" s="38"/>
      <c r="H323" s="38"/>
      <c r="I323" s="38"/>
      <c r="J323" s="39">
        <v>35629.207565000004</v>
      </c>
      <c r="K323" s="39">
        <v>35480.898996999997</v>
      </c>
      <c r="L323" s="39">
        <v>25198.135002000003</v>
      </c>
      <c r="M323" s="39">
        <v>34106.93604095</v>
      </c>
      <c r="N323" s="344">
        <f>M323-L323</f>
        <v>8908.8010389499977</v>
      </c>
      <c r="O323" s="39">
        <f t="shared" ref="O323" si="490">O324*O326</f>
        <v>37247.335199598805</v>
      </c>
      <c r="P323" s="39">
        <f t="shared" ref="P323" si="491">P324*P326</f>
        <v>41302.597819962342</v>
      </c>
      <c r="Q323" s="39">
        <f t="shared" ref="Q323" si="492">Q324*Q326</f>
        <v>44217.862882350077</v>
      </c>
      <c r="R323" s="39">
        <f t="shared" ref="R323" si="493">R324*R326</f>
        <v>47432.136387771643</v>
      </c>
      <c r="S323" s="39">
        <f t="shared" ref="S323" si="494">S324*S326</f>
        <v>50525.694795698335</v>
      </c>
      <c r="T323" s="31"/>
    </row>
    <row r="324" spans="1:20" ht="13.5" customHeight="1" x14ac:dyDescent="0.4">
      <c r="B324" s="21"/>
      <c r="C324" s="339" t="s">
        <v>19</v>
      </c>
      <c r="E324" s="21"/>
      <c r="F324" s="21"/>
      <c r="G324" s="21"/>
      <c r="H324" s="21"/>
      <c r="I324" s="21"/>
      <c r="J324" s="31">
        <f>GMV!J10</f>
        <v>8194870.2824385148</v>
      </c>
      <c r="K324" s="31">
        <f>GMV!K10</f>
        <v>8632227.6071886662</v>
      </c>
      <c r="L324" s="31">
        <f>GMV!L10</f>
        <v>5689101.6368429996</v>
      </c>
      <c r="M324" s="31">
        <f>GMV!M10</f>
        <v>7769855.7005226975</v>
      </c>
      <c r="N324" s="31">
        <f>GMV!N10</f>
        <v>2080754.0636796986</v>
      </c>
      <c r="O324" s="31">
        <f>GMV!O10</f>
        <v>9617613.2221530732</v>
      </c>
      <c r="P324" s="31">
        <f>GMV!P10</f>
        <v>11748989.037228577</v>
      </c>
      <c r="Q324" s="31">
        <f>GMV!Q10</f>
        <v>13995659.59960866</v>
      </c>
      <c r="R324" s="31">
        <f>GMV!R10</f>
        <v>16419616.063647326</v>
      </c>
      <c r="S324" s="31">
        <f>GMV!S10</f>
        <v>19012350.843182262</v>
      </c>
      <c r="T324" s="31"/>
    </row>
    <row r="325" spans="1:20" ht="13.5" customHeight="1" x14ac:dyDescent="0.4">
      <c r="C325" s="291" t="s">
        <v>229</v>
      </c>
      <c r="J325" s="12">
        <f t="shared" ref="J325" si="495">J323/J324</f>
        <v>4.3477451548382491E-3</v>
      </c>
      <c r="K325" s="12">
        <f t="shared" ref="K325" si="496">K323/K324</f>
        <v>4.110283070786102E-3</v>
      </c>
      <c r="L325" s="12">
        <f t="shared" ref="L325" si="497">L323/L324</f>
        <v>4.4291940293024841E-3</v>
      </c>
      <c r="M325" s="12">
        <f t="shared" ref="M325" si="498">M323/M324</f>
        <v>4.3896485797870789E-3</v>
      </c>
      <c r="N325" s="12">
        <f t="shared" ref="N325" si="499">N323/N324</f>
        <v>4.2815252385932029E-3</v>
      </c>
      <c r="O325" s="12">
        <f t="shared" ref="O325" si="500">O323/O324</f>
        <v>3.8728252362866728E-3</v>
      </c>
      <c r="P325" s="12">
        <f t="shared" ref="P325" si="501">P323/P324</f>
        <v>3.515417172412738E-3</v>
      </c>
      <c r="Q325" s="12">
        <f t="shared" ref="Q325" si="502">Q323/Q324</f>
        <v>3.1593982811347083E-3</v>
      </c>
      <c r="R325" s="12">
        <f t="shared" ref="R325" si="503">R323/R324</f>
        <v>2.8887482023885664E-3</v>
      </c>
      <c r="S325" s="12">
        <f t="shared" ref="S325" si="504">S323/S324</f>
        <v>2.6575195888422502E-3</v>
      </c>
    </row>
    <row r="326" spans="1:20" ht="13.5" customHeight="1" x14ac:dyDescent="0.4">
      <c r="D326" s="55"/>
      <c r="K326" s="6"/>
      <c r="L326" s="259"/>
      <c r="M326" s="384"/>
      <c r="N326" s="384"/>
      <c r="O326" s="54">
        <v>3.8728252362866733E-3</v>
      </c>
      <c r="P326" s="54">
        <v>3.5154171724127384E-3</v>
      </c>
      <c r="Q326" s="54">
        <v>3.1593982811347079E-3</v>
      </c>
      <c r="R326" s="54">
        <v>2.8887482023885664E-3</v>
      </c>
      <c r="S326" s="54">
        <v>2.6575195888422502E-3</v>
      </c>
    </row>
    <row r="327" spans="1:20" ht="13.5" customHeight="1" x14ac:dyDescent="0.4">
      <c r="C327" s="283" t="s">
        <v>21</v>
      </c>
      <c r="D327" s="283"/>
      <c r="E327" s="268"/>
      <c r="F327" s="268"/>
      <c r="G327" s="268"/>
      <c r="H327" s="268"/>
      <c r="I327" s="268"/>
      <c r="J327" s="269">
        <v>18569.347338</v>
      </c>
      <c r="K327" s="269">
        <v>21888.953685</v>
      </c>
      <c r="L327" s="269">
        <v>20897.873239</v>
      </c>
      <c r="M327" s="269">
        <v>28723.667958098398</v>
      </c>
      <c r="N327" s="269">
        <f>M327-L327</f>
        <v>7825.7947190983978</v>
      </c>
      <c r="O327" s="269">
        <v>24593.652732825565</v>
      </c>
      <c r="P327" s="269">
        <v>26617.899663604887</v>
      </c>
      <c r="Q327" s="269">
        <v>28467.199781342606</v>
      </c>
      <c r="R327" s="269">
        <v>30990.602798581021</v>
      </c>
      <c r="S327" s="269">
        <v>33768.571138301792</v>
      </c>
    </row>
    <row r="328" spans="1:20" s="21" customFormat="1" ht="13.5" customHeight="1" x14ac:dyDescent="0.4">
      <c r="C328" s="291"/>
      <c r="D328" s="50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31"/>
    </row>
    <row r="329" spans="1:20" ht="13.5" customHeight="1" x14ac:dyDescent="0.4">
      <c r="K329" s="302"/>
      <c r="L329" s="11"/>
      <c r="M329" s="11"/>
      <c r="N329" s="11"/>
      <c r="O329" s="11"/>
      <c r="P329" s="11"/>
      <c r="Q329" s="11"/>
      <c r="R329" s="11"/>
      <c r="S329" s="11"/>
    </row>
    <row r="330" spans="1:20" ht="13.5" customHeight="1" x14ac:dyDescent="0.4">
      <c r="B330" s="33" t="s">
        <v>42</v>
      </c>
      <c r="C330" s="34"/>
      <c r="D330" s="34"/>
      <c r="E330" s="34"/>
      <c r="F330" s="34"/>
      <c r="G330" s="34"/>
      <c r="H330" s="34"/>
      <c r="I330" s="34"/>
      <c r="J330" s="36">
        <v>117250.19766599999</v>
      </c>
      <c r="K330" s="36">
        <v>129066.140751</v>
      </c>
      <c r="L330" s="36">
        <v>107068.37006300001</v>
      </c>
      <c r="M330" s="36">
        <v>142177.30032778266</v>
      </c>
      <c r="N330" s="36">
        <f>M330-L330</f>
        <v>35108.930264782655</v>
      </c>
      <c r="O330" s="36">
        <f>O332*O334</f>
        <v>151386.52741011613</v>
      </c>
      <c r="P330" s="36">
        <f t="shared" ref="P330:S330" si="505">P332*P334</f>
        <v>156761.17255100605</v>
      </c>
      <c r="Q330" s="36">
        <f t="shared" si="505"/>
        <v>163297.13089144221</v>
      </c>
      <c r="R330" s="36">
        <f t="shared" si="505"/>
        <v>170860.5118630002</v>
      </c>
      <c r="S330" s="36">
        <f t="shared" si="505"/>
        <v>179119.18824879374</v>
      </c>
      <c r="T330" s="36"/>
    </row>
    <row r="331" spans="1:20" ht="13.5" customHeight="1" x14ac:dyDescent="0.4">
      <c r="B331" s="146"/>
      <c r="C331" s="21"/>
      <c r="D331" s="21"/>
      <c r="E331" s="21"/>
      <c r="F331" s="21"/>
      <c r="G331" s="21"/>
      <c r="H331" s="21"/>
      <c r="I331" s="21"/>
      <c r="J331" s="31"/>
      <c r="K331" s="47"/>
      <c r="L331" s="47"/>
      <c r="M331" s="31"/>
      <c r="N331" s="31"/>
      <c r="O331" s="31"/>
      <c r="P331" s="31"/>
      <c r="Q331" s="31"/>
      <c r="R331" s="31"/>
      <c r="S331" s="31"/>
      <c r="T331" s="31"/>
    </row>
    <row r="332" spans="1:20" ht="13.5" customHeight="1" x14ac:dyDescent="0.4">
      <c r="B332" s="277" t="s">
        <v>19</v>
      </c>
      <c r="C332" s="257"/>
      <c r="D332" s="257"/>
      <c r="E332" s="257"/>
      <c r="F332" s="257"/>
      <c r="G332" s="257"/>
      <c r="H332" s="257"/>
      <c r="I332" s="257"/>
      <c r="J332" s="258">
        <f>GMV!J10</f>
        <v>8194870.2824385148</v>
      </c>
      <c r="K332" s="258">
        <f>GMV!K10</f>
        <v>8632227.6071886662</v>
      </c>
      <c r="L332" s="258">
        <f>GMV!L10</f>
        <v>5689101.6368429996</v>
      </c>
      <c r="M332" s="258">
        <f>GMV!M10</f>
        <v>7769855.7005226975</v>
      </c>
      <c r="N332" s="258">
        <f>GMV!N10</f>
        <v>2080754.0636796986</v>
      </c>
      <c r="O332" s="258">
        <f>GMV!O10</f>
        <v>9617613.2221530732</v>
      </c>
      <c r="P332" s="258">
        <f>GMV!P10</f>
        <v>11748989.037228577</v>
      </c>
      <c r="Q332" s="258">
        <f>GMV!Q10</f>
        <v>13995659.59960866</v>
      </c>
      <c r="R332" s="258">
        <f>GMV!R10</f>
        <v>16419616.063647326</v>
      </c>
      <c r="S332" s="258">
        <f>GMV!S10</f>
        <v>19012350.843182262</v>
      </c>
      <c r="T332" s="258"/>
    </row>
    <row r="333" spans="1:20" ht="13.5" customHeight="1" x14ac:dyDescent="0.4">
      <c r="B333" s="37" t="s">
        <v>229</v>
      </c>
      <c r="J333" s="12">
        <f>J330/J332</f>
        <v>1.4307755171825651E-2</v>
      </c>
      <c r="K333" s="12">
        <f t="shared" ref="K333:S333" si="506">K330/K332</f>
        <v>1.4951660987659489E-2</v>
      </c>
      <c r="L333" s="12">
        <f t="shared" si="506"/>
        <v>1.8819908115126321E-2</v>
      </c>
      <c r="M333" s="12">
        <f t="shared" si="506"/>
        <v>1.8298576679901282E-2</v>
      </c>
      <c r="N333" s="12">
        <f t="shared" si="506"/>
        <v>1.6873176353525629E-2</v>
      </c>
      <c r="O333" s="12">
        <f t="shared" si="506"/>
        <v>1.5740550582904973E-2</v>
      </c>
      <c r="P333" s="12">
        <f t="shared" si="506"/>
        <v>1.3342524369908156E-2</v>
      </c>
      <c r="Q333" s="12">
        <f t="shared" si="506"/>
        <v>1.1667698098059506E-2</v>
      </c>
      <c r="R333" s="12">
        <f t="shared" si="506"/>
        <v>1.0405877409111999E-2</v>
      </c>
      <c r="S333" s="12">
        <f t="shared" si="506"/>
        <v>9.421201498236869E-3</v>
      </c>
    </row>
    <row r="334" spans="1:20" x14ac:dyDescent="0.4">
      <c r="C334" s="56"/>
      <c r="D334" s="57"/>
      <c r="E334" s="57"/>
      <c r="F334" s="57"/>
      <c r="G334" s="57"/>
      <c r="H334" s="57"/>
      <c r="I334" s="57"/>
      <c r="O334" s="54">
        <v>1.5740550582904973E-2</v>
      </c>
      <c r="P334" s="54">
        <v>1.3342524369908156E-2</v>
      </c>
      <c r="Q334" s="54">
        <v>1.1667698098059506E-2</v>
      </c>
      <c r="R334" s="54">
        <v>1.0405877409111999E-2</v>
      </c>
      <c r="S334" s="54">
        <v>9.421201498236869E-3</v>
      </c>
    </row>
    <row r="335" spans="1:20" x14ac:dyDescent="0.4">
      <c r="C335" s="56"/>
      <c r="D335" s="57"/>
      <c r="E335" s="57"/>
      <c r="F335" s="57"/>
      <c r="G335" s="57"/>
      <c r="H335" s="57"/>
      <c r="I335" s="57"/>
    </row>
    <row r="336" spans="1:20" x14ac:dyDescent="0.4">
      <c r="C336" s="56"/>
      <c r="D336" s="57"/>
      <c r="E336" s="57"/>
      <c r="F336" s="57"/>
      <c r="G336" s="57"/>
      <c r="H336" s="57"/>
      <c r="I336" s="57"/>
    </row>
    <row r="337" spans="3:19" x14ac:dyDescent="0.4">
      <c r="C337" s="56"/>
      <c r="D337" s="57"/>
      <c r="E337" s="57"/>
      <c r="F337" s="57"/>
      <c r="G337" s="57"/>
      <c r="H337" s="57"/>
      <c r="I337" s="57"/>
      <c r="J337" s="58"/>
      <c r="K337" s="58"/>
      <c r="L337" s="58"/>
    </row>
    <row r="338" spans="3:19" x14ac:dyDescent="0.4">
      <c r="C338" s="56"/>
      <c r="D338" s="57"/>
      <c r="E338" s="57"/>
      <c r="F338" s="57"/>
      <c r="G338" s="57"/>
      <c r="H338" s="57"/>
      <c r="I338" s="57"/>
      <c r="J338" s="58"/>
      <c r="K338" s="58"/>
      <c r="L338" s="58"/>
      <c r="M338" s="58"/>
      <c r="N338" s="58"/>
      <c r="O338" s="58"/>
      <c r="P338" s="58"/>
      <c r="Q338" s="58"/>
      <c r="R338" s="58"/>
      <c r="S338" s="58"/>
    </row>
    <row r="339" spans="3:19" x14ac:dyDescent="0.4">
      <c r="M339" s="58"/>
      <c r="N339" s="58"/>
      <c r="O339" s="58"/>
      <c r="P339" s="58"/>
      <c r="Q339" s="58"/>
      <c r="R339" s="58"/>
      <c r="S339" s="58"/>
    </row>
  </sheetData>
  <mergeCells count="2">
    <mergeCell ref="J3:L3"/>
    <mergeCell ref="M3:T3"/>
  </mergeCells>
  <phoneticPr fontId="1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ACB9-A28A-4B2A-A0C3-4EB4C1F485FA}">
  <sheetPr codeName="Sheet7"/>
  <dimension ref="B1:U96"/>
  <sheetViews>
    <sheetView showGridLines="0" zoomScale="85" zoomScaleNormal="85" workbookViewId="0">
      <pane ySplit="4" topLeftCell="A50" activePane="bottomLeft" state="frozen"/>
      <selection activeCell="O118" sqref="O118"/>
      <selection pane="bottomLeft" activeCell="Q70" sqref="Q70"/>
    </sheetView>
  </sheetViews>
  <sheetFormatPr defaultColWidth="9" defaultRowHeight="12.6" x14ac:dyDescent="0.4"/>
  <cols>
    <col min="1" max="5" width="3.09765625" style="7" customWidth="1"/>
    <col min="6" max="6" width="9.5" style="7" customWidth="1"/>
    <col min="7" max="7" width="7.09765625" style="7" customWidth="1"/>
    <col min="8" max="11" width="2.69921875" style="7" customWidth="1"/>
    <col min="12" max="14" width="10.3984375" style="7" customWidth="1"/>
    <col min="15" max="21" width="11.69921875" style="7" customWidth="1"/>
    <col min="22" max="16384" width="9" style="7"/>
  </cols>
  <sheetData>
    <row r="1" spans="2:21" x14ac:dyDescent="0.2">
      <c r="B1" s="83" t="s">
        <v>16</v>
      </c>
      <c r="C1" s="8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21" ht="7.5" customHeight="1" x14ac:dyDescent="0.2">
      <c r="B2" s="3"/>
      <c r="C2" s="3"/>
      <c r="D2" s="1"/>
      <c r="E2" s="1"/>
      <c r="F2" s="1"/>
      <c r="G2" s="1"/>
      <c r="H2" s="1"/>
      <c r="I2" s="1"/>
      <c r="J2" s="1"/>
      <c r="K2" s="1"/>
      <c r="L2" s="4"/>
      <c r="M2" s="4"/>
      <c r="N2" s="5"/>
      <c r="O2" s="5"/>
      <c r="P2" s="5"/>
      <c r="Q2" s="5"/>
      <c r="R2" s="5"/>
      <c r="S2" s="1"/>
    </row>
    <row r="3" spans="2:21" ht="16.5" customHeight="1" x14ac:dyDescent="0.2">
      <c r="B3" s="60"/>
      <c r="C3" s="60"/>
      <c r="D3" s="61"/>
      <c r="E3" s="61"/>
      <c r="F3" s="61"/>
      <c r="G3" s="61"/>
      <c r="H3" s="61"/>
      <c r="I3" s="86"/>
      <c r="J3" s="86"/>
      <c r="K3" s="86"/>
      <c r="L3" s="466"/>
      <c r="M3" s="466"/>
      <c r="N3" s="467"/>
      <c r="O3" s="468" t="s">
        <v>9</v>
      </c>
      <c r="P3" s="466"/>
      <c r="Q3" s="466"/>
      <c r="R3" s="466"/>
      <c r="S3" s="466"/>
      <c r="T3" s="466"/>
      <c r="U3" s="466"/>
    </row>
    <row r="4" spans="2:21" ht="16.5" customHeight="1" x14ac:dyDescent="0.2">
      <c r="B4" s="60" t="s">
        <v>10</v>
      </c>
      <c r="C4" s="60"/>
      <c r="D4" s="61"/>
      <c r="E4" s="61"/>
      <c r="F4" s="61"/>
      <c r="G4" s="61"/>
      <c r="H4" s="61"/>
      <c r="I4" s="76"/>
      <c r="J4" s="76"/>
      <c r="K4" s="74"/>
      <c r="L4" s="63" t="s">
        <v>55</v>
      </c>
      <c r="M4" s="62" t="s">
        <v>157</v>
      </c>
      <c r="N4" s="62" t="s">
        <v>166</v>
      </c>
      <c r="O4" s="62" t="s">
        <v>158</v>
      </c>
      <c r="P4" s="62" t="s">
        <v>167</v>
      </c>
      <c r="Q4" s="62" t="s">
        <v>159</v>
      </c>
      <c r="R4" s="62" t="s">
        <v>14</v>
      </c>
      <c r="S4" s="62" t="s">
        <v>160</v>
      </c>
      <c r="T4" s="62" t="s">
        <v>161</v>
      </c>
      <c r="U4" s="62" t="s">
        <v>165</v>
      </c>
    </row>
    <row r="6" spans="2:21" x14ac:dyDescent="0.2">
      <c r="B6" s="106" t="s">
        <v>16</v>
      </c>
      <c r="C6" s="106"/>
      <c r="D6" s="107"/>
      <c r="E6" s="107"/>
      <c r="F6" s="107"/>
      <c r="G6" s="107"/>
      <c r="H6" s="107"/>
      <c r="I6" s="107"/>
      <c r="J6" s="107"/>
      <c r="K6" s="107"/>
      <c r="L6" s="108"/>
      <c r="M6" s="108"/>
      <c r="N6" s="108"/>
      <c r="O6" s="108"/>
      <c r="P6" s="108"/>
      <c r="Q6" s="108"/>
      <c r="R6" s="108"/>
      <c r="S6" s="108"/>
      <c r="T6" s="108"/>
      <c r="U6" s="148"/>
    </row>
    <row r="8" spans="2:21" x14ac:dyDescent="0.4">
      <c r="C8" s="70" t="s">
        <v>53</v>
      </c>
      <c r="D8" s="70"/>
      <c r="L8" s="8">
        <f>L9-L14</f>
        <v>-36572.523110000067</v>
      </c>
      <c r="M8" s="8">
        <f t="shared" ref="M8:U8" si="0">M9-M14</f>
        <v>17947.173024000018</v>
      </c>
      <c r="N8" s="8">
        <f t="shared" si="0"/>
        <v>35776.619395999995</v>
      </c>
      <c r="O8" s="8">
        <f t="shared" si="0"/>
        <v>72406.763549948926</v>
      </c>
      <c r="P8" s="8">
        <f t="shared" si="0"/>
        <v>72406.763549948926</v>
      </c>
      <c r="Q8" s="8">
        <f t="shared" si="0"/>
        <v>318424.49625389394</v>
      </c>
      <c r="R8" s="8">
        <f t="shared" si="0"/>
        <v>483654.93095949455</v>
      </c>
      <c r="S8" s="8">
        <f t="shared" si="0"/>
        <v>737339.02605368069</v>
      </c>
      <c r="T8" s="8">
        <f t="shared" si="0"/>
        <v>1003116.8768536465</v>
      </c>
      <c r="U8" s="8">
        <f t="shared" si="0"/>
        <v>1253408.7108892261</v>
      </c>
    </row>
    <row r="9" spans="2:21" ht="15.6" x14ac:dyDescent="0.4">
      <c r="C9" s="70"/>
      <c r="D9" s="169" t="s">
        <v>72</v>
      </c>
      <c r="E9" s="79"/>
      <c r="F9" s="79"/>
      <c r="G9" s="79"/>
      <c r="H9" s="79"/>
      <c r="I9" s="79"/>
      <c r="J9" s="79"/>
      <c r="K9" s="79"/>
      <c r="L9" s="170">
        <f>SUM(L10:L13)</f>
        <v>422318.13635299995</v>
      </c>
      <c r="M9" s="170">
        <f t="shared" ref="M9:U9" si="1">SUM(M10:M13)</f>
        <v>522295.76801</v>
      </c>
      <c r="N9" s="170">
        <f t="shared" si="1"/>
        <v>538773.720401</v>
      </c>
      <c r="O9" s="170">
        <f t="shared" si="1"/>
        <v>587630.66998539935</v>
      </c>
      <c r="P9" s="170">
        <f t="shared" si="1"/>
        <v>587630.66998539935</v>
      </c>
      <c r="Q9" s="170">
        <f t="shared" si="1"/>
        <v>956174.33948066062</v>
      </c>
      <c r="R9" s="170">
        <f t="shared" si="1"/>
        <v>1262737.6143124131</v>
      </c>
      <c r="S9" s="170">
        <f t="shared" si="1"/>
        <v>1665399.8150804443</v>
      </c>
      <c r="T9" s="170">
        <f t="shared" si="1"/>
        <v>2091911.7086435787</v>
      </c>
      <c r="U9" s="170">
        <f t="shared" si="1"/>
        <v>2514129.3792649242</v>
      </c>
    </row>
    <row r="10" spans="2:21" x14ac:dyDescent="0.4">
      <c r="E10" s="71" t="s">
        <v>46</v>
      </c>
      <c r="F10" s="72"/>
      <c r="G10" s="72" t="s">
        <v>47</v>
      </c>
      <c r="H10" s="72"/>
      <c r="I10" s="72"/>
      <c r="J10" s="72"/>
      <c r="K10" s="72"/>
      <c r="L10" s="345">
        <f>L28</f>
        <v>21965.674588999998</v>
      </c>
      <c r="M10" s="345">
        <f t="shared" ref="M10:U10" si="2">M28</f>
        <v>26993.359700000001</v>
      </c>
      <c r="N10" s="345">
        <f t="shared" si="2"/>
        <v>21547.734037999999</v>
      </c>
      <c r="O10" s="345">
        <f t="shared" si="2"/>
        <v>25765.155661138695</v>
      </c>
      <c r="P10" s="345">
        <f t="shared" si="2"/>
        <v>25765.155661138695</v>
      </c>
      <c r="Q10" s="345">
        <f t="shared" si="2"/>
        <v>52656.529243913588</v>
      </c>
      <c r="R10" s="345">
        <f t="shared" si="2"/>
        <v>78829.777433031282</v>
      </c>
      <c r="S10" s="345">
        <f t="shared" si="2"/>
        <v>110183.11223293793</v>
      </c>
      <c r="T10" s="345">
        <f t="shared" si="2"/>
        <v>144188.91395655752</v>
      </c>
      <c r="U10" s="345">
        <f t="shared" si="2"/>
        <v>178286.5812551149</v>
      </c>
    </row>
    <row r="11" spans="2:21" x14ac:dyDescent="0.4">
      <c r="E11" s="71" t="s">
        <v>45</v>
      </c>
      <c r="F11" s="72"/>
      <c r="G11" s="72" t="s">
        <v>8</v>
      </c>
      <c r="H11" s="72"/>
      <c r="I11" s="72"/>
      <c r="J11" s="72"/>
      <c r="K11" s="72"/>
      <c r="L11" s="345">
        <f>L40</f>
        <v>396020.74330799998</v>
      </c>
      <c r="M11" s="345">
        <f t="shared" ref="M11:U11" si="3">M40</f>
        <v>487086.18786400004</v>
      </c>
      <c r="N11" s="345">
        <f t="shared" si="3"/>
        <v>428591.732281</v>
      </c>
      <c r="O11" s="345">
        <f t="shared" si="3"/>
        <v>439009.89912376949</v>
      </c>
      <c r="P11" s="345">
        <f t="shared" si="3"/>
        <v>439009.89912376949</v>
      </c>
      <c r="Q11" s="345">
        <f t="shared" si="3"/>
        <v>543411.30301619577</v>
      </c>
      <c r="R11" s="345">
        <f t="shared" si="3"/>
        <v>663837.61691906443</v>
      </c>
      <c r="S11" s="345">
        <f t="shared" si="3"/>
        <v>790778.277720329</v>
      </c>
      <c r="T11" s="345">
        <f t="shared" si="3"/>
        <v>927735.88977565162</v>
      </c>
      <c r="U11" s="345">
        <f t="shared" si="3"/>
        <v>1074229.760175555</v>
      </c>
    </row>
    <row r="12" spans="2:21" x14ac:dyDescent="0.4">
      <c r="E12" s="71" t="s">
        <v>50</v>
      </c>
      <c r="F12" s="72"/>
      <c r="G12" s="72" t="s">
        <v>49</v>
      </c>
      <c r="H12" s="72"/>
      <c r="I12" s="72"/>
      <c r="J12" s="72"/>
      <c r="K12" s="72"/>
      <c r="L12" s="345">
        <f>L52</f>
        <v>1528.7056150000001</v>
      </c>
      <c r="M12" s="345">
        <f t="shared" ref="M12:U12" si="4">M52</f>
        <v>1252.2192930000001</v>
      </c>
      <c r="N12" s="345">
        <f t="shared" si="4"/>
        <v>44640.410089999998</v>
      </c>
      <c r="O12" s="345">
        <f t="shared" si="4"/>
        <v>42113.488576225551</v>
      </c>
      <c r="P12" s="345">
        <f t="shared" si="4"/>
        <v>42113.488576225551</v>
      </c>
      <c r="Q12" s="345">
        <f t="shared" si="4"/>
        <v>254499.98105225989</v>
      </c>
      <c r="R12" s="345">
        <f t="shared" si="4"/>
        <v>411836.82234363304</v>
      </c>
      <c r="S12" s="345">
        <f t="shared" si="4"/>
        <v>605348.81598444493</v>
      </c>
      <c r="T12" s="345">
        <f t="shared" si="4"/>
        <v>807714.32323671225</v>
      </c>
      <c r="U12" s="345">
        <f t="shared" si="4"/>
        <v>999054.90564063075</v>
      </c>
    </row>
    <row r="13" spans="2:21" x14ac:dyDescent="0.4">
      <c r="E13" s="71" t="s">
        <v>48</v>
      </c>
      <c r="F13" s="72"/>
      <c r="G13" s="72" t="s">
        <v>49</v>
      </c>
      <c r="H13" s="72"/>
      <c r="I13" s="72"/>
      <c r="J13" s="72"/>
      <c r="K13" s="72"/>
      <c r="L13" s="345">
        <f>L64</f>
        <v>2803.0128410000002</v>
      </c>
      <c r="M13" s="345">
        <f t="shared" ref="M13:U13" si="5">M64</f>
        <v>6964.0011530000002</v>
      </c>
      <c r="N13" s="345">
        <f t="shared" si="5"/>
        <v>43993.843992000002</v>
      </c>
      <c r="O13" s="345">
        <f t="shared" si="5"/>
        <v>80742.126624265686</v>
      </c>
      <c r="P13" s="345">
        <f t="shared" si="5"/>
        <v>80742.126624265686</v>
      </c>
      <c r="Q13" s="345">
        <f t="shared" si="5"/>
        <v>105606.5261682914</v>
      </c>
      <c r="R13" s="345">
        <f t="shared" si="5"/>
        <v>108233.39761668438</v>
      </c>
      <c r="S13" s="345">
        <f t="shared" si="5"/>
        <v>159089.60914273246</v>
      </c>
      <c r="T13" s="345">
        <f t="shared" si="5"/>
        <v>212272.58167465735</v>
      </c>
      <c r="U13" s="345">
        <f t="shared" si="5"/>
        <v>262558.13219362358</v>
      </c>
    </row>
    <row r="14" spans="2:21" ht="15.6" x14ac:dyDescent="0.4">
      <c r="D14" s="171" t="s">
        <v>73</v>
      </c>
      <c r="E14" s="172"/>
      <c r="F14" s="173"/>
      <c r="G14" s="173"/>
      <c r="H14" s="173"/>
      <c r="I14" s="173"/>
      <c r="J14" s="173"/>
      <c r="K14" s="173"/>
      <c r="L14" s="170">
        <f>SUM(L15:L16)</f>
        <v>458890.65946300002</v>
      </c>
      <c r="M14" s="170">
        <f t="shared" ref="M14:U14" si="6">SUM(M15:M16)</f>
        <v>504348.59498599998</v>
      </c>
      <c r="N14" s="170">
        <f t="shared" si="6"/>
        <v>502997.101005</v>
      </c>
      <c r="O14" s="170">
        <f t="shared" si="6"/>
        <v>515223.90643545042</v>
      </c>
      <c r="P14" s="170">
        <f t="shared" si="6"/>
        <v>515223.90643545042</v>
      </c>
      <c r="Q14" s="170">
        <f t="shared" si="6"/>
        <v>637749.84322676668</v>
      </c>
      <c r="R14" s="170">
        <f t="shared" si="6"/>
        <v>779082.6833529186</v>
      </c>
      <c r="S14" s="170">
        <f t="shared" si="6"/>
        <v>928060.78902676364</v>
      </c>
      <c r="T14" s="170">
        <f t="shared" si="6"/>
        <v>1088794.8317899322</v>
      </c>
      <c r="U14" s="170">
        <f t="shared" si="6"/>
        <v>1260720.6683756982</v>
      </c>
    </row>
    <row r="15" spans="2:21" x14ac:dyDescent="0.4">
      <c r="E15" s="71" t="s">
        <v>52</v>
      </c>
      <c r="F15" s="72"/>
      <c r="G15" s="72" t="s">
        <v>8</v>
      </c>
      <c r="H15" s="72"/>
      <c r="I15" s="72"/>
      <c r="J15" s="72"/>
      <c r="K15" s="72"/>
      <c r="L15" s="345">
        <f>L78</f>
        <v>101646.59959300001</v>
      </c>
      <c r="M15" s="345">
        <f t="shared" ref="M15:U15" si="7">M78</f>
        <v>104977.868839</v>
      </c>
      <c r="N15" s="345">
        <f t="shared" si="7"/>
        <v>100978.997065</v>
      </c>
      <c r="O15" s="345">
        <f t="shared" si="7"/>
        <v>103433.58486920188</v>
      </c>
      <c r="P15" s="345">
        <f t="shared" si="7"/>
        <v>103433.58486920188</v>
      </c>
      <c r="Q15" s="345">
        <f t="shared" si="7"/>
        <v>128031.2340145271</v>
      </c>
      <c r="R15" s="345">
        <f t="shared" si="7"/>
        <v>156404.45608632773</v>
      </c>
      <c r="S15" s="345">
        <f t="shared" si="7"/>
        <v>186312.50061686453</v>
      </c>
      <c r="T15" s="345">
        <f t="shared" si="7"/>
        <v>218580.60395185024</v>
      </c>
      <c r="U15" s="345">
        <f t="shared" si="7"/>
        <v>253095.51171832491</v>
      </c>
    </row>
    <row r="16" spans="2:21" x14ac:dyDescent="0.4">
      <c r="E16" s="71" t="s">
        <v>51</v>
      </c>
      <c r="F16" s="72"/>
      <c r="G16" s="72" t="s">
        <v>8</v>
      </c>
      <c r="H16" s="72"/>
      <c r="I16" s="72"/>
      <c r="J16" s="72"/>
      <c r="K16" s="72"/>
      <c r="L16" s="345">
        <f>L90</f>
        <v>357244.05987</v>
      </c>
      <c r="M16" s="345">
        <f t="shared" ref="M16:U16" si="8">M90</f>
        <v>399370.72614699998</v>
      </c>
      <c r="N16" s="345">
        <f t="shared" si="8"/>
        <v>402018.10394</v>
      </c>
      <c r="O16" s="345">
        <f t="shared" si="8"/>
        <v>411790.32156624855</v>
      </c>
      <c r="P16" s="345">
        <f t="shared" si="8"/>
        <v>411790.32156624855</v>
      </c>
      <c r="Q16" s="345">
        <f t="shared" si="8"/>
        <v>509718.60921223962</v>
      </c>
      <c r="R16" s="345">
        <f t="shared" si="8"/>
        <v>622678.22726659081</v>
      </c>
      <c r="S16" s="345">
        <f t="shared" si="8"/>
        <v>741748.28840989911</v>
      </c>
      <c r="T16" s="345">
        <f t="shared" si="8"/>
        <v>870214.22783808189</v>
      </c>
      <c r="U16" s="345">
        <f t="shared" si="8"/>
        <v>1007625.1566573732</v>
      </c>
    </row>
    <row r="17" spans="3:21" s="9" customFormat="1" x14ac:dyDescent="0.4">
      <c r="C17" s="9" t="s">
        <v>67</v>
      </c>
      <c r="L17" s="8"/>
      <c r="M17" s="8">
        <f>L8-M8</f>
        <v>-54519.696134000085</v>
      </c>
      <c r="N17" s="8"/>
      <c r="O17" s="8">
        <f>M8-O8</f>
        <v>-54459.590525948908</v>
      </c>
      <c r="P17" s="8"/>
      <c r="Q17" s="8">
        <f>O8-Q8</f>
        <v>-246017.73270394502</v>
      </c>
      <c r="R17" s="8">
        <f>Q8-R8</f>
        <v>-165230.43470560061</v>
      </c>
      <c r="S17" s="8">
        <f t="shared" ref="S17:U17" si="9">R8-S8</f>
        <v>-253684.09509418614</v>
      </c>
      <c r="T17" s="8">
        <f t="shared" si="9"/>
        <v>-265777.85079996579</v>
      </c>
      <c r="U17" s="8">
        <f t="shared" si="9"/>
        <v>-250291.83403557958</v>
      </c>
    </row>
    <row r="18" spans="3:21" s="9" customFormat="1" x14ac:dyDescent="0.4">
      <c r="D18" s="8"/>
      <c r="L18" s="8"/>
      <c r="M18" s="8"/>
    </row>
    <row r="20" spans="3:21" x14ac:dyDescent="0.4">
      <c r="C20" s="15" t="s">
        <v>8</v>
      </c>
      <c r="D20" s="15"/>
      <c r="E20" s="15"/>
      <c r="F20" s="15"/>
      <c r="G20" s="15"/>
      <c r="H20" s="15"/>
      <c r="I20" s="15"/>
      <c r="J20" s="15"/>
      <c r="K20" s="15"/>
      <c r="L20" s="17">
        <f>GMV!J10</f>
        <v>8194870.2824385148</v>
      </c>
      <c r="M20" s="17">
        <f>GMV!K10</f>
        <v>8632227.6071886662</v>
      </c>
      <c r="N20" s="17">
        <f>GMV!L10</f>
        <v>5689101.6368429996</v>
      </c>
      <c r="O20" s="17">
        <f>GMV!M10</f>
        <v>7769855.7005226975</v>
      </c>
      <c r="P20" s="17">
        <f>GMV!N10</f>
        <v>2080754.0636796986</v>
      </c>
      <c r="Q20" s="17">
        <f>GMV!O10</f>
        <v>9617613.2221530732</v>
      </c>
      <c r="R20" s="17">
        <f>GMV!P10</f>
        <v>11748989.037228577</v>
      </c>
      <c r="S20" s="17">
        <f>GMV!Q10</f>
        <v>13995659.59960866</v>
      </c>
      <c r="T20" s="17">
        <f>GMV!R10</f>
        <v>16419616.063647326</v>
      </c>
      <c r="U20" s="17">
        <f>GMV!S10</f>
        <v>19012350.843182262</v>
      </c>
    </row>
    <row r="21" spans="3:21" x14ac:dyDescent="0.4">
      <c r="C21" s="72" t="s">
        <v>47</v>
      </c>
      <c r="D21" s="72"/>
      <c r="E21" s="72"/>
      <c r="F21" s="72"/>
      <c r="G21" s="72"/>
      <c r="H21" s="72"/>
      <c r="I21" s="72"/>
      <c r="J21" s="72"/>
      <c r="K21" s="72"/>
      <c r="L21" s="75">
        <f>REV!J5</f>
        <v>545555.728382</v>
      </c>
      <c r="M21" s="75">
        <f>REV!K5</f>
        <v>561432.97979799996</v>
      </c>
      <c r="N21" s="75">
        <f>REV!L5</f>
        <v>471682.90854199999</v>
      </c>
      <c r="O21" s="75">
        <f>REV!M5</f>
        <v>752003.80945555062</v>
      </c>
      <c r="P21" s="75">
        <f>REV!N5</f>
        <v>280320.90091355052</v>
      </c>
      <c r="Q21" s="75">
        <f>REV!O5</f>
        <v>1536878.3757769305</v>
      </c>
      <c r="R21" s="75">
        <f>REV!P5</f>
        <v>2300793.1218356481</v>
      </c>
      <c r="S21" s="75">
        <f>REV!Q5</f>
        <v>3215898.294059671</v>
      </c>
      <c r="T21" s="75">
        <f>REV!R5</f>
        <v>4208420.6283346694</v>
      </c>
      <c r="U21" s="75">
        <f>REV!S5</f>
        <v>5203624.2296363302</v>
      </c>
    </row>
    <row r="22" spans="3:21" x14ac:dyDescent="0.4">
      <c r="C22" s="16" t="s">
        <v>49</v>
      </c>
      <c r="D22" s="16"/>
      <c r="E22" s="16"/>
      <c r="F22" s="16"/>
      <c r="G22" s="16"/>
      <c r="H22" s="16"/>
      <c r="I22" s="16"/>
      <c r="J22" s="16"/>
      <c r="K22" s="16"/>
      <c r="L22" s="18">
        <f>Opex!J9</f>
        <v>12589.116549999999</v>
      </c>
      <c r="M22" s="18">
        <f>Opex!K9</f>
        <v>17917.996792999998</v>
      </c>
      <c r="N22" s="18">
        <f>Opex!L9</f>
        <v>107052.58687500001</v>
      </c>
      <c r="O22" s="18">
        <f>Opex!M9</f>
        <v>261965.54610347291</v>
      </c>
      <c r="P22" s="18">
        <f>Opex!N9</f>
        <v>154912.9592284729</v>
      </c>
      <c r="Q22" s="18">
        <f>Opex!O9</f>
        <v>813758.39443392854</v>
      </c>
      <c r="R22" s="18">
        <f>Opex!P9</f>
        <v>1316839.6710029931</v>
      </c>
      <c r="S22" s="18">
        <f>Opex!Q9</f>
        <v>1935590.2445699116</v>
      </c>
      <c r="T22" s="18">
        <f>Opex!R9</f>
        <v>2582649.7437083311</v>
      </c>
      <c r="U22" s="18">
        <f>Opex!S9</f>
        <v>3194457.2750224201</v>
      </c>
    </row>
    <row r="26" spans="3:21" ht="15.6" x14ac:dyDescent="0.4">
      <c r="C26" s="9" t="s">
        <v>74</v>
      </c>
    </row>
    <row r="28" spans="3:21" ht="13.2" x14ac:dyDescent="0.4">
      <c r="E28" s="79" t="s">
        <v>75</v>
      </c>
      <c r="F28" s="79"/>
      <c r="G28" s="79"/>
      <c r="H28" s="79"/>
      <c r="I28" s="79"/>
      <c r="J28" s="79"/>
      <c r="K28" s="79"/>
      <c r="L28" s="80">
        <v>21965.674588999998</v>
      </c>
      <c r="M28" s="80">
        <v>26993.359700000001</v>
      </c>
      <c r="N28" s="80">
        <v>21547.734037999999</v>
      </c>
      <c r="O28" s="87">
        <v>25765.155661138695</v>
      </c>
      <c r="P28" s="87">
        <v>25765.155661138695</v>
      </c>
      <c r="Q28" s="87">
        <f>Q30/Q33</f>
        <v>52656.529243913588</v>
      </c>
      <c r="R28" s="87">
        <f t="shared" ref="R28:U28" si="10">R30/R33</f>
        <v>78829.777433031282</v>
      </c>
      <c r="S28" s="87">
        <f t="shared" si="10"/>
        <v>110183.11223293793</v>
      </c>
      <c r="T28" s="87">
        <f t="shared" si="10"/>
        <v>144188.91395655752</v>
      </c>
      <c r="U28" s="87">
        <f t="shared" si="10"/>
        <v>178286.5812551149</v>
      </c>
    </row>
    <row r="29" spans="3:21" x14ac:dyDescent="0.4"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3:21" x14ac:dyDescent="0.4">
      <c r="F30" s="78" t="s">
        <v>68</v>
      </c>
      <c r="G30" s="78"/>
      <c r="H30" s="78"/>
      <c r="I30" s="78"/>
      <c r="J30" s="78"/>
      <c r="K30" s="78"/>
      <c r="L30" s="81">
        <f>L21</f>
        <v>545555.728382</v>
      </c>
      <c r="M30" s="81">
        <f t="shared" ref="M30:U30" si="11">M21</f>
        <v>561432.97979799996</v>
      </c>
      <c r="N30" s="81">
        <f t="shared" si="11"/>
        <v>471682.90854199999</v>
      </c>
      <c r="O30" s="81">
        <f t="shared" si="11"/>
        <v>752003.80945555062</v>
      </c>
      <c r="P30" s="81">
        <f t="shared" si="11"/>
        <v>280320.90091355052</v>
      </c>
      <c r="Q30" s="81">
        <f t="shared" si="11"/>
        <v>1536878.3757769305</v>
      </c>
      <c r="R30" s="81">
        <f t="shared" si="11"/>
        <v>2300793.1218356481</v>
      </c>
      <c r="S30" s="81">
        <f t="shared" si="11"/>
        <v>3215898.294059671</v>
      </c>
      <c r="T30" s="81">
        <f t="shared" si="11"/>
        <v>4208420.6283346694</v>
      </c>
      <c r="U30" s="81">
        <f t="shared" si="11"/>
        <v>5203624.2296363302</v>
      </c>
    </row>
    <row r="31" spans="3:21" x14ac:dyDescent="0.4">
      <c r="F31" s="78" t="s">
        <v>69</v>
      </c>
      <c r="G31" s="78"/>
      <c r="H31" s="78"/>
      <c r="I31" s="78"/>
      <c r="J31" s="78"/>
      <c r="K31" s="78"/>
      <c r="L31" s="88">
        <f>365/L32</f>
        <v>14.695971113277613</v>
      </c>
      <c r="M31" s="88">
        <f t="shared" ref="M31:U31" si="12">365/M32</f>
        <v>17.548980279079604</v>
      </c>
      <c r="N31" s="88">
        <f t="shared" si="12"/>
        <v>12.505630554084966</v>
      </c>
      <c r="O31" s="88">
        <f t="shared" si="12"/>
        <v>12.505630554084966</v>
      </c>
      <c r="P31" s="82"/>
      <c r="Q31" s="88">
        <f t="shared" si="12"/>
        <v>12.505630554084966</v>
      </c>
      <c r="R31" s="88">
        <f t="shared" si="12"/>
        <v>12.505630554084966</v>
      </c>
      <c r="S31" s="88">
        <f t="shared" si="12"/>
        <v>12.505630554084966</v>
      </c>
      <c r="T31" s="88">
        <f t="shared" si="12"/>
        <v>12.505630554084966</v>
      </c>
      <c r="U31" s="88">
        <f t="shared" si="12"/>
        <v>12.505630554084966</v>
      </c>
    </row>
    <row r="32" spans="3:21" x14ac:dyDescent="0.4">
      <c r="F32" s="78" t="s">
        <v>70</v>
      </c>
      <c r="G32" s="78"/>
      <c r="H32" s="78"/>
      <c r="I32" s="78"/>
      <c r="J32" s="78"/>
      <c r="K32" s="78"/>
      <c r="L32" s="81">
        <f>L30/L28</f>
        <v>24.836739075393758</v>
      </c>
      <c r="M32" s="81">
        <f t="shared" ref="M32:U32" si="13">M30/M28</f>
        <v>20.798929293636611</v>
      </c>
      <c r="N32" s="81">
        <f>N30*4/3/N28</f>
        <v>29.186852947672651</v>
      </c>
      <c r="O32" s="81">
        <f t="shared" si="13"/>
        <v>29.186852947672651</v>
      </c>
      <c r="P32" s="81"/>
      <c r="Q32" s="81">
        <f t="shared" si="13"/>
        <v>29.186852947672651</v>
      </c>
      <c r="R32" s="81">
        <f t="shared" si="13"/>
        <v>29.186852947672651</v>
      </c>
      <c r="S32" s="81">
        <f t="shared" si="13"/>
        <v>29.186852947672651</v>
      </c>
      <c r="T32" s="81">
        <f t="shared" si="13"/>
        <v>29.186852947672655</v>
      </c>
      <c r="U32" s="81">
        <f t="shared" si="13"/>
        <v>29.186852947672651</v>
      </c>
    </row>
    <row r="33" spans="5:21" x14ac:dyDescent="0.4">
      <c r="L33" s="77"/>
      <c r="M33" s="77"/>
      <c r="N33" s="77"/>
      <c r="O33" s="216">
        <f>N32</f>
        <v>29.186852947672651</v>
      </c>
      <c r="P33" s="216"/>
      <c r="Q33" s="216">
        <f>O33</f>
        <v>29.186852947672651</v>
      </c>
      <c r="R33" s="216">
        <f>Q33</f>
        <v>29.186852947672651</v>
      </c>
      <c r="S33" s="216">
        <f>R33</f>
        <v>29.186852947672651</v>
      </c>
      <c r="T33" s="216">
        <f>S33</f>
        <v>29.186852947672651</v>
      </c>
      <c r="U33" s="216">
        <f>T33</f>
        <v>29.186852947672651</v>
      </c>
    </row>
    <row r="34" spans="5:21" x14ac:dyDescent="0.4">
      <c r="O34" s="215" t="s">
        <v>112</v>
      </c>
      <c r="P34" s="214"/>
      <c r="Q34" s="214"/>
      <c r="R34" s="214"/>
      <c r="S34" s="214"/>
      <c r="T34" s="214"/>
      <c r="U34" s="214"/>
    </row>
    <row r="40" spans="5:21" ht="13.2" x14ac:dyDescent="0.4">
      <c r="E40" s="79" t="s">
        <v>76</v>
      </c>
      <c r="F40" s="79"/>
      <c r="G40" s="79"/>
      <c r="H40" s="79"/>
      <c r="I40" s="79"/>
      <c r="J40" s="79"/>
      <c r="K40" s="79"/>
      <c r="L40" s="80">
        <v>396020.74330799998</v>
      </c>
      <c r="M40" s="80">
        <v>487086.18786400004</v>
      </c>
      <c r="N40" s="80">
        <v>428591.732281</v>
      </c>
      <c r="O40" s="87">
        <v>439009.89912376949</v>
      </c>
      <c r="P40" s="80">
        <v>439009.89912376949</v>
      </c>
      <c r="Q40" s="87">
        <f>Q42/Q45</f>
        <v>543411.30301619577</v>
      </c>
      <c r="R40" s="87">
        <f t="shared" ref="R40:U40" si="14">R42/R45</f>
        <v>663837.61691906443</v>
      </c>
      <c r="S40" s="87">
        <f t="shared" si="14"/>
        <v>790778.277720329</v>
      </c>
      <c r="T40" s="87">
        <f t="shared" si="14"/>
        <v>927735.88977565162</v>
      </c>
      <c r="U40" s="87">
        <f t="shared" si="14"/>
        <v>1074229.760175555</v>
      </c>
    </row>
    <row r="41" spans="5:21" x14ac:dyDescent="0.4"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5:21" x14ac:dyDescent="0.4">
      <c r="F42" s="78" t="s">
        <v>44</v>
      </c>
      <c r="G42" s="78"/>
      <c r="H42" s="78"/>
      <c r="I42" s="78"/>
      <c r="J42" s="78"/>
      <c r="K42" s="78"/>
      <c r="L42" s="81">
        <f>L20</f>
        <v>8194870.2824385148</v>
      </c>
      <c r="M42" s="81">
        <f t="shared" ref="M42:U42" si="15">M20</f>
        <v>8632227.6071886662</v>
      </c>
      <c r="N42" s="81">
        <f t="shared" si="15"/>
        <v>5689101.6368429996</v>
      </c>
      <c r="O42" s="81">
        <f t="shared" si="15"/>
        <v>7769855.7005226975</v>
      </c>
      <c r="P42" s="81">
        <f t="shared" si="15"/>
        <v>2080754.0636796986</v>
      </c>
      <c r="Q42" s="81">
        <f t="shared" si="15"/>
        <v>9617613.2221530732</v>
      </c>
      <c r="R42" s="81">
        <f t="shared" si="15"/>
        <v>11748989.037228577</v>
      </c>
      <c r="S42" s="81">
        <f t="shared" si="15"/>
        <v>13995659.59960866</v>
      </c>
      <c r="T42" s="81">
        <f t="shared" si="15"/>
        <v>16419616.063647326</v>
      </c>
      <c r="U42" s="81">
        <f t="shared" si="15"/>
        <v>19012350.843182262</v>
      </c>
    </row>
    <row r="43" spans="5:21" x14ac:dyDescent="0.4">
      <c r="F43" s="78" t="s">
        <v>69</v>
      </c>
      <c r="G43" s="78"/>
      <c r="H43" s="78"/>
      <c r="I43" s="78"/>
      <c r="J43" s="78"/>
      <c r="K43" s="78"/>
      <c r="L43" s="88">
        <f>365/L44</f>
        <v>17.638786988145903</v>
      </c>
      <c r="M43" s="88">
        <f t="shared" ref="M43" si="16">365/M44</f>
        <v>20.595663907460533</v>
      </c>
      <c r="N43" s="88">
        <f t="shared" ref="N43" si="17">365/N44</f>
        <v>20.623113138304017</v>
      </c>
      <c r="O43" s="88">
        <f t="shared" ref="O43" si="18">365/O44</f>
        <v>20.623113138303999</v>
      </c>
      <c r="P43" s="82"/>
      <c r="Q43" s="88">
        <f t="shared" ref="Q43" si="19">365/Q44</f>
        <v>20.623113138304017</v>
      </c>
      <c r="R43" s="88">
        <f t="shared" ref="R43" si="20">365/R44</f>
        <v>20.623113138304017</v>
      </c>
      <c r="S43" s="88">
        <f t="shared" ref="S43" si="21">365/S44</f>
        <v>20.623113138304017</v>
      </c>
      <c r="T43" s="88">
        <f t="shared" ref="T43" si="22">365/T44</f>
        <v>20.623113138304017</v>
      </c>
      <c r="U43" s="88">
        <f t="shared" ref="U43" si="23">365/U44</f>
        <v>20.623113138304017</v>
      </c>
    </row>
    <row r="44" spans="5:21" x14ac:dyDescent="0.4">
      <c r="F44" s="78" t="s">
        <v>70</v>
      </c>
      <c r="G44" s="78"/>
      <c r="H44" s="78"/>
      <c r="I44" s="78"/>
      <c r="J44" s="78"/>
      <c r="K44" s="78"/>
      <c r="L44" s="81">
        <f>L42/L40</f>
        <v>20.693032930512583</v>
      </c>
      <c r="M44" s="81">
        <f t="shared" ref="M44" si="24">M42/M40</f>
        <v>17.722176941709712</v>
      </c>
      <c r="N44" s="81">
        <f>N42*4/3/N40</f>
        <v>17.698588838271608</v>
      </c>
      <c r="O44" s="81">
        <f t="shared" ref="O44" si="25">O42/O40</f>
        <v>17.698588838271622</v>
      </c>
      <c r="P44" s="81"/>
      <c r="Q44" s="81">
        <f t="shared" ref="Q44:U44" si="26">Q42/Q40</f>
        <v>17.698588838271608</v>
      </c>
      <c r="R44" s="81">
        <f t="shared" si="26"/>
        <v>17.698588838271608</v>
      </c>
      <c r="S44" s="81">
        <f t="shared" si="26"/>
        <v>17.698588838271608</v>
      </c>
      <c r="T44" s="81">
        <f t="shared" si="26"/>
        <v>17.698588838271608</v>
      </c>
      <c r="U44" s="81">
        <f t="shared" si="26"/>
        <v>17.698588838271608</v>
      </c>
    </row>
    <row r="45" spans="5:21" x14ac:dyDescent="0.4">
      <c r="L45" s="77"/>
      <c r="M45" s="77"/>
      <c r="N45" s="77"/>
      <c r="O45" s="216">
        <f>N44</f>
        <v>17.698588838271608</v>
      </c>
      <c r="P45" s="216"/>
      <c r="Q45" s="216">
        <f>O45</f>
        <v>17.698588838271608</v>
      </c>
      <c r="R45" s="216">
        <f>Q45</f>
        <v>17.698588838271608</v>
      </c>
      <c r="S45" s="216">
        <f>R45</f>
        <v>17.698588838271608</v>
      </c>
      <c r="T45" s="216">
        <f>S45</f>
        <v>17.698588838271608</v>
      </c>
      <c r="U45" s="216">
        <f>T45</f>
        <v>17.698588838271608</v>
      </c>
    </row>
    <row r="46" spans="5:21" x14ac:dyDescent="0.4">
      <c r="O46" s="215" t="s">
        <v>112</v>
      </c>
      <c r="P46" s="214"/>
      <c r="Q46" s="214"/>
      <c r="R46" s="214"/>
      <c r="S46" s="214"/>
      <c r="T46" s="214"/>
      <c r="U46" s="214"/>
    </row>
    <row r="52" spans="5:21" ht="13.2" x14ac:dyDescent="0.4">
      <c r="E52" s="79" t="s">
        <v>77</v>
      </c>
      <c r="F52" s="79"/>
      <c r="G52" s="79"/>
      <c r="H52" s="79"/>
      <c r="I52" s="79"/>
      <c r="J52" s="79"/>
      <c r="K52" s="79"/>
      <c r="L52" s="80">
        <v>1528.7056150000001</v>
      </c>
      <c r="M52" s="80">
        <v>1252.2192930000001</v>
      </c>
      <c r="N52" s="80">
        <v>44640.410089999998</v>
      </c>
      <c r="O52" s="87">
        <v>42113.488576225551</v>
      </c>
      <c r="P52" s="80">
        <v>42113.488576225551</v>
      </c>
      <c r="Q52" s="87">
        <f>Q54/Q57</f>
        <v>254499.98105225989</v>
      </c>
      <c r="R52" s="87">
        <f t="shared" ref="R52:U52" si="27">R54/R57</f>
        <v>411836.82234363304</v>
      </c>
      <c r="S52" s="87">
        <f t="shared" si="27"/>
        <v>605348.81598444493</v>
      </c>
      <c r="T52" s="87">
        <f t="shared" si="27"/>
        <v>807714.32323671225</v>
      </c>
      <c r="U52" s="87">
        <f t="shared" si="27"/>
        <v>999054.90564063075</v>
      </c>
    </row>
    <row r="53" spans="5:21" x14ac:dyDescent="0.4"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5:21" x14ac:dyDescent="0.4">
      <c r="F54" s="78" t="s">
        <v>71</v>
      </c>
      <c r="G54" s="78"/>
      <c r="H54" s="78"/>
      <c r="I54" s="78"/>
      <c r="J54" s="78"/>
      <c r="K54" s="78"/>
      <c r="L54" s="81">
        <f>L22</f>
        <v>12589.116549999999</v>
      </c>
      <c r="M54" s="81">
        <f t="shared" ref="M54:U54" si="28">M22</f>
        <v>17917.996792999998</v>
      </c>
      <c r="N54" s="81">
        <f t="shared" si="28"/>
        <v>107052.58687500001</v>
      </c>
      <c r="O54" s="81">
        <f t="shared" si="28"/>
        <v>261965.54610347291</v>
      </c>
      <c r="P54" s="81">
        <f t="shared" si="28"/>
        <v>154912.9592284729</v>
      </c>
      <c r="Q54" s="81">
        <f t="shared" si="28"/>
        <v>813758.39443392854</v>
      </c>
      <c r="R54" s="81">
        <f t="shared" si="28"/>
        <v>1316839.6710029931</v>
      </c>
      <c r="S54" s="81">
        <f t="shared" si="28"/>
        <v>1935590.2445699116</v>
      </c>
      <c r="T54" s="81">
        <f t="shared" si="28"/>
        <v>2582649.7437083311</v>
      </c>
      <c r="U54" s="81">
        <f t="shared" si="28"/>
        <v>3194457.2750224201</v>
      </c>
    </row>
    <row r="55" spans="5:21" x14ac:dyDescent="0.4">
      <c r="F55" s="78" t="s">
        <v>69</v>
      </c>
      <c r="G55" s="78"/>
      <c r="H55" s="78"/>
      <c r="I55" s="78"/>
      <c r="J55" s="78"/>
      <c r="K55" s="78"/>
      <c r="L55" s="88">
        <f>365/L56</f>
        <v>44.322216516058873</v>
      </c>
      <c r="M55" s="88">
        <f t="shared" ref="M55" si="29">365/M56</f>
        <v>25.508434186323726</v>
      </c>
      <c r="N55" s="88">
        <f t="shared" ref="N55" si="30">365/N56</f>
        <v>114.15242376540188</v>
      </c>
      <c r="O55" s="88">
        <f t="shared" ref="O55" si="31">365/O56</f>
        <v>58.677270957803046</v>
      </c>
      <c r="P55" s="82"/>
      <c r="Q55" s="88">
        <f t="shared" ref="Q55" si="32">365/Q56</f>
        <v>114.15242376540188</v>
      </c>
      <c r="R55" s="88">
        <f t="shared" ref="R55" si="33">365/R56</f>
        <v>114.15242376540188</v>
      </c>
      <c r="S55" s="88">
        <f t="shared" ref="S55" si="34">365/S56</f>
        <v>114.15242376540188</v>
      </c>
      <c r="T55" s="88">
        <f t="shared" ref="T55" si="35">365/T56</f>
        <v>114.15242376540188</v>
      </c>
      <c r="U55" s="88">
        <f t="shared" ref="U55" si="36">365/U56</f>
        <v>114.15242376540188</v>
      </c>
    </row>
    <row r="56" spans="5:21" x14ac:dyDescent="0.4">
      <c r="F56" s="78" t="s">
        <v>70</v>
      </c>
      <c r="G56" s="78"/>
      <c r="H56" s="78"/>
      <c r="I56" s="78"/>
      <c r="J56" s="78"/>
      <c r="K56" s="78"/>
      <c r="L56" s="81">
        <f>L54/L52</f>
        <v>8.2351477135118643</v>
      </c>
      <c r="M56" s="81">
        <f t="shared" ref="M56" si="37">M54/M52</f>
        <v>14.308992756430879</v>
      </c>
      <c r="N56" s="81">
        <f>N54*4/3/N52</f>
        <v>3.197479194573412</v>
      </c>
      <c r="O56" s="81">
        <f t="shared" ref="O56" si="38">O54/O52</f>
        <v>6.2204665288964227</v>
      </c>
      <c r="P56" s="81"/>
      <c r="Q56" s="81">
        <f t="shared" ref="Q56:U56" si="39">Q54/Q52</f>
        <v>3.197479194573412</v>
      </c>
      <c r="R56" s="81">
        <f t="shared" si="39"/>
        <v>3.197479194573412</v>
      </c>
      <c r="S56" s="81">
        <f t="shared" si="39"/>
        <v>3.197479194573412</v>
      </c>
      <c r="T56" s="81">
        <f t="shared" si="39"/>
        <v>3.197479194573412</v>
      </c>
      <c r="U56" s="81">
        <f t="shared" si="39"/>
        <v>3.197479194573412</v>
      </c>
    </row>
    <row r="57" spans="5:21" x14ac:dyDescent="0.4">
      <c r="L57" s="77"/>
      <c r="M57" s="77"/>
      <c r="N57" s="77"/>
      <c r="O57" s="216">
        <f>N56</f>
        <v>3.197479194573412</v>
      </c>
      <c r="P57" s="216"/>
      <c r="Q57" s="216">
        <f>O57</f>
        <v>3.197479194573412</v>
      </c>
      <c r="R57" s="216">
        <f>Q57</f>
        <v>3.197479194573412</v>
      </c>
      <c r="S57" s="216">
        <f>R57</f>
        <v>3.197479194573412</v>
      </c>
      <c r="T57" s="216">
        <f>S57</f>
        <v>3.197479194573412</v>
      </c>
      <c r="U57" s="216">
        <f>T57</f>
        <v>3.197479194573412</v>
      </c>
    </row>
    <row r="58" spans="5:21" x14ac:dyDescent="0.4">
      <c r="O58" s="215" t="s">
        <v>112</v>
      </c>
      <c r="P58" s="214"/>
      <c r="Q58" s="214"/>
      <c r="R58" s="214"/>
      <c r="S58" s="214"/>
      <c r="T58" s="214"/>
      <c r="U58" s="214"/>
    </row>
    <row r="64" spans="5:21" ht="13.2" x14ac:dyDescent="0.4">
      <c r="E64" s="79" t="s">
        <v>78</v>
      </c>
      <c r="F64" s="79"/>
      <c r="G64" s="79"/>
      <c r="H64" s="79"/>
      <c r="I64" s="79"/>
      <c r="J64" s="79"/>
      <c r="K64" s="79"/>
      <c r="L64" s="80">
        <v>2803.0128410000002</v>
      </c>
      <c r="M64" s="80">
        <v>6964.0011530000002</v>
      </c>
      <c r="N64" s="80">
        <v>43993.843992000002</v>
      </c>
      <c r="O64" s="87">
        <v>80742.126624265686</v>
      </c>
      <c r="P64" s="80">
        <v>80742.126624265686</v>
      </c>
      <c r="Q64" s="87">
        <f>Q66/Q69</f>
        <v>105606.5261682914</v>
      </c>
      <c r="R64" s="87">
        <f t="shared" ref="R64:U64" si="40">R66/R69</f>
        <v>108233.39761668438</v>
      </c>
      <c r="S64" s="87">
        <f t="shared" si="40"/>
        <v>159089.60914273246</v>
      </c>
      <c r="T64" s="87">
        <f t="shared" si="40"/>
        <v>212272.58167465735</v>
      </c>
      <c r="U64" s="87">
        <f t="shared" si="40"/>
        <v>262558.13219362358</v>
      </c>
    </row>
    <row r="65" spans="3:21" x14ac:dyDescent="0.4"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3:21" x14ac:dyDescent="0.4">
      <c r="F66" s="78" t="s">
        <v>71</v>
      </c>
      <c r="G66" s="78"/>
      <c r="H66" s="78"/>
      <c r="I66" s="78"/>
      <c r="J66" s="78"/>
      <c r="K66" s="78"/>
      <c r="L66" s="81">
        <f>L22</f>
        <v>12589.116549999999</v>
      </c>
      <c r="M66" s="81">
        <f t="shared" ref="M66:U66" si="41">M22</f>
        <v>17917.996792999998</v>
      </c>
      <c r="N66" s="81">
        <f t="shared" si="41"/>
        <v>107052.58687500001</v>
      </c>
      <c r="O66" s="81">
        <f t="shared" si="41"/>
        <v>261965.54610347291</v>
      </c>
      <c r="P66" s="81">
        <f t="shared" si="41"/>
        <v>154912.9592284729</v>
      </c>
      <c r="Q66" s="81">
        <f t="shared" si="41"/>
        <v>813758.39443392854</v>
      </c>
      <c r="R66" s="81">
        <f t="shared" si="41"/>
        <v>1316839.6710029931</v>
      </c>
      <c r="S66" s="81">
        <f t="shared" si="41"/>
        <v>1935590.2445699116</v>
      </c>
      <c r="T66" s="81">
        <f t="shared" si="41"/>
        <v>2582649.7437083311</v>
      </c>
      <c r="U66" s="81">
        <f t="shared" si="41"/>
        <v>3194457.2750224201</v>
      </c>
    </row>
    <row r="67" spans="3:21" x14ac:dyDescent="0.4">
      <c r="F67" s="78" t="s">
        <v>69</v>
      </c>
      <c r="G67" s="78"/>
      <c r="H67" s="78"/>
      <c r="I67" s="78"/>
      <c r="J67" s="78"/>
      <c r="K67" s="78"/>
      <c r="L67" s="88">
        <f>365/L68</f>
        <v>81.268584884536651</v>
      </c>
      <c r="M67" s="88">
        <f t="shared" ref="M67" si="42">365/M68</f>
        <v>141.86074761649837</v>
      </c>
      <c r="N67" s="88">
        <f t="shared" ref="N67" si="43">365/N68</f>
        <v>112.49905438410734</v>
      </c>
      <c r="O67" s="88">
        <f t="shared" ref="O67" si="44">365/O68</f>
        <v>112.49905438410734</v>
      </c>
      <c r="P67" s="82"/>
      <c r="Q67" s="88">
        <f t="shared" ref="Q67" si="45">365/Q68</f>
        <v>47.36833723016796</v>
      </c>
      <c r="R67" s="88">
        <f t="shared" ref="R67" si="46">365/R68</f>
        <v>30</v>
      </c>
      <c r="S67" s="88">
        <f t="shared" ref="S67" si="47">365/S68</f>
        <v>29.999999999999996</v>
      </c>
      <c r="T67" s="88">
        <f t="shared" ref="T67" si="48">365/T68</f>
        <v>30</v>
      </c>
      <c r="U67" s="88">
        <f t="shared" ref="U67" si="49">365/U68</f>
        <v>30</v>
      </c>
    </row>
    <row r="68" spans="3:21" x14ac:dyDescent="0.4">
      <c r="F68" s="78" t="s">
        <v>70</v>
      </c>
      <c r="G68" s="78"/>
      <c r="H68" s="78"/>
      <c r="I68" s="78"/>
      <c r="J68" s="78"/>
      <c r="K68" s="78"/>
      <c r="L68" s="81">
        <f>L66/L64</f>
        <v>4.4912803701279929</v>
      </c>
      <c r="M68" s="81">
        <f t="shared" ref="M68" si="50">M66/M64</f>
        <v>2.5729456959209664</v>
      </c>
      <c r="N68" s="81">
        <f>N66*4/3/N64</f>
        <v>3.2444717157690466</v>
      </c>
      <c r="O68" s="81">
        <f t="shared" ref="O68" si="51">O66/O64</f>
        <v>3.2444717157690466</v>
      </c>
      <c r="P68" s="81"/>
      <c r="Q68" s="81">
        <f t="shared" ref="Q68:U68" si="52">Q66/Q64</f>
        <v>7.7055691912178563</v>
      </c>
      <c r="R68" s="81">
        <f t="shared" si="52"/>
        <v>12.166666666666666</v>
      </c>
      <c r="S68" s="81">
        <f t="shared" si="52"/>
        <v>12.166666666666668</v>
      </c>
      <c r="T68" s="81">
        <f t="shared" si="52"/>
        <v>12.166666666666666</v>
      </c>
      <c r="U68" s="81">
        <f t="shared" si="52"/>
        <v>12.166666666666666</v>
      </c>
    </row>
    <row r="69" spans="3:21" x14ac:dyDescent="0.4">
      <c r="L69" s="77"/>
      <c r="M69" s="77"/>
      <c r="N69" s="215" t="s">
        <v>112</v>
      </c>
      <c r="O69" s="216">
        <f>N68</f>
        <v>3.2444717157690466</v>
      </c>
      <c r="P69" s="216"/>
      <c r="Q69" s="216">
        <v>7.7055691912178563</v>
      </c>
      <c r="R69" s="216">
        <v>12.166666666666666</v>
      </c>
      <c r="S69" s="216">
        <v>12.166666666666666</v>
      </c>
      <c r="T69" s="216">
        <v>12.166666666666666</v>
      </c>
      <c r="U69" s="216">
        <v>12.166666666666666</v>
      </c>
    </row>
    <row r="70" spans="3:21" ht="15.6" x14ac:dyDescent="0.4">
      <c r="L70" s="77"/>
      <c r="M70" s="77"/>
      <c r="N70" s="317"/>
      <c r="O70" s="216"/>
      <c r="P70" s="214"/>
      <c r="Q70" s="216">
        <f>Q69/O69</f>
        <v>2.374984239735122</v>
      </c>
      <c r="R70" s="216">
        <f>R69/Q69</f>
        <v>1.5789445743389319</v>
      </c>
      <c r="S70" s="216"/>
      <c r="T70" s="216"/>
      <c r="U70" s="216"/>
    </row>
    <row r="71" spans="3:21" x14ac:dyDescent="0.4">
      <c r="L71" s="77"/>
      <c r="M71" s="77"/>
      <c r="N71" s="77"/>
      <c r="O71" s="85"/>
      <c r="P71" s="77"/>
      <c r="Q71" s="85"/>
      <c r="R71" s="85"/>
      <c r="S71" s="85"/>
      <c r="T71" s="85"/>
      <c r="U71" s="85"/>
    </row>
    <row r="72" spans="3:21" x14ac:dyDescent="0.4">
      <c r="L72" s="77"/>
      <c r="M72" s="77"/>
      <c r="N72" s="77"/>
      <c r="O72" s="85"/>
      <c r="P72" s="77"/>
      <c r="Q72" s="85"/>
      <c r="R72" s="85"/>
      <c r="S72" s="85"/>
      <c r="T72" s="85"/>
      <c r="U72" s="85"/>
    </row>
    <row r="73" spans="3:21" x14ac:dyDescent="0.4">
      <c r="L73" s="77"/>
      <c r="M73" s="77"/>
      <c r="N73" s="77"/>
      <c r="O73" s="85"/>
      <c r="P73" s="77"/>
      <c r="Q73" s="85"/>
      <c r="R73" s="85"/>
      <c r="S73" s="85"/>
      <c r="T73" s="85"/>
      <c r="U73" s="85"/>
    </row>
    <row r="74" spans="3:21" x14ac:dyDescent="0.4">
      <c r="L74" s="77"/>
      <c r="M74" s="77"/>
      <c r="N74" s="77"/>
      <c r="O74" s="85"/>
      <c r="P74" s="77"/>
      <c r="Q74" s="85"/>
      <c r="R74" s="85"/>
      <c r="S74" s="85"/>
      <c r="T74" s="85"/>
      <c r="U74" s="85"/>
    </row>
    <row r="76" spans="3:21" ht="15.6" x14ac:dyDescent="0.4">
      <c r="C76" s="9" t="s">
        <v>73</v>
      </c>
    </row>
    <row r="78" spans="3:21" ht="13.2" x14ac:dyDescent="0.4">
      <c r="E78" s="79" t="s">
        <v>79</v>
      </c>
      <c r="F78" s="79"/>
      <c r="G78" s="79"/>
      <c r="H78" s="79"/>
      <c r="I78" s="79"/>
      <c r="J78" s="79"/>
      <c r="K78" s="79"/>
      <c r="L78" s="80">
        <v>101646.59959300001</v>
      </c>
      <c r="M78" s="80">
        <v>104977.868839</v>
      </c>
      <c r="N78" s="80">
        <v>100978.997065</v>
      </c>
      <c r="O78" s="87">
        <v>103433.58486920188</v>
      </c>
      <c r="P78" s="80">
        <v>103433.58486920188</v>
      </c>
      <c r="Q78" s="87">
        <f>Q80/Q83</f>
        <v>128031.2340145271</v>
      </c>
      <c r="R78" s="87">
        <f t="shared" ref="R78:U78" si="53">R80/R83</f>
        <v>156404.45608632773</v>
      </c>
      <c r="S78" s="87">
        <f t="shared" si="53"/>
        <v>186312.50061686453</v>
      </c>
      <c r="T78" s="87">
        <f t="shared" si="53"/>
        <v>218580.60395185024</v>
      </c>
      <c r="U78" s="87">
        <f t="shared" si="53"/>
        <v>253095.51171832491</v>
      </c>
    </row>
    <row r="79" spans="3:21" x14ac:dyDescent="0.4"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3:21" x14ac:dyDescent="0.4">
      <c r="F80" s="78" t="s">
        <v>44</v>
      </c>
      <c r="G80" s="78"/>
      <c r="H80" s="78"/>
      <c r="I80" s="78"/>
      <c r="J80" s="78"/>
      <c r="K80" s="78"/>
      <c r="L80" s="81">
        <f>L20</f>
        <v>8194870.2824385148</v>
      </c>
      <c r="M80" s="81">
        <f t="shared" ref="M80:U80" si="54">M20</f>
        <v>8632227.6071886662</v>
      </c>
      <c r="N80" s="81">
        <f t="shared" si="54"/>
        <v>5689101.6368429996</v>
      </c>
      <c r="O80" s="81">
        <f t="shared" si="54"/>
        <v>7769855.7005226975</v>
      </c>
      <c r="P80" s="81">
        <f t="shared" si="54"/>
        <v>2080754.0636796986</v>
      </c>
      <c r="Q80" s="81">
        <f t="shared" si="54"/>
        <v>9617613.2221530732</v>
      </c>
      <c r="R80" s="81">
        <f t="shared" si="54"/>
        <v>11748989.037228577</v>
      </c>
      <c r="S80" s="81">
        <f t="shared" si="54"/>
        <v>13995659.59960866</v>
      </c>
      <c r="T80" s="81">
        <f t="shared" si="54"/>
        <v>16419616.063647326</v>
      </c>
      <c r="U80" s="81">
        <f t="shared" si="54"/>
        <v>19012350.843182262</v>
      </c>
    </row>
    <row r="81" spans="5:21" x14ac:dyDescent="0.4">
      <c r="F81" s="78" t="s">
        <v>69</v>
      </c>
      <c r="G81" s="78"/>
      <c r="H81" s="78"/>
      <c r="I81" s="78"/>
      <c r="J81" s="78"/>
      <c r="K81" s="78"/>
      <c r="L81" s="88">
        <f>365/L82</f>
        <v>4.527345470123171</v>
      </c>
      <c r="M81" s="88">
        <f t="shared" ref="M81" si="55">365/M82</f>
        <v>4.4388220364261235</v>
      </c>
      <c r="N81" s="88">
        <f t="shared" ref="N81" si="56">365/N82</f>
        <v>4.8589394619927058</v>
      </c>
      <c r="O81" s="88">
        <f t="shared" ref="O81" si="57">365/O82</f>
        <v>4.8589394619927022</v>
      </c>
      <c r="P81" s="82"/>
      <c r="Q81" s="88">
        <f t="shared" ref="Q81" si="58">365/Q82</f>
        <v>4.8589394619927058</v>
      </c>
      <c r="R81" s="88">
        <f t="shared" ref="R81" si="59">365/R82</f>
        <v>4.8589394619927058</v>
      </c>
      <c r="S81" s="88">
        <f t="shared" ref="S81" si="60">365/S82</f>
        <v>4.8589394619927058</v>
      </c>
      <c r="T81" s="88">
        <f t="shared" ref="T81" si="61">365/T82</f>
        <v>4.8589394619927058</v>
      </c>
      <c r="U81" s="88">
        <f t="shared" ref="U81" si="62">365/U82</f>
        <v>4.8589394619927058</v>
      </c>
    </row>
    <row r="82" spans="5:21" x14ac:dyDescent="0.4">
      <c r="F82" s="78" t="s">
        <v>70</v>
      </c>
      <c r="G82" s="78"/>
      <c r="H82" s="78"/>
      <c r="I82" s="78"/>
      <c r="J82" s="78"/>
      <c r="K82" s="78"/>
      <c r="L82" s="81">
        <f>L80/L78</f>
        <v>80.621194562841652</v>
      </c>
      <c r="M82" s="81">
        <f t="shared" ref="M82" si="63">M80/M78</f>
        <v>82.229023151799154</v>
      </c>
      <c r="N82" s="81">
        <f>N80*4/3/N78</f>
        <v>75.119273013191517</v>
      </c>
      <c r="O82" s="81">
        <f t="shared" ref="O82" si="64">O80/O78</f>
        <v>75.119273013191574</v>
      </c>
      <c r="P82" s="81"/>
      <c r="Q82" s="81">
        <f t="shared" ref="Q82:U82" si="65">Q80/Q78</f>
        <v>75.119273013191517</v>
      </c>
      <c r="R82" s="81">
        <f t="shared" si="65"/>
        <v>75.119273013191517</v>
      </c>
      <c r="S82" s="81">
        <f t="shared" si="65"/>
        <v>75.119273013191517</v>
      </c>
      <c r="T82" s="81">
        <f t="shared" si="65"/>
        <v>75.119273013191517</v>
      </c>
      <c r="U82" s="81">
        <f t="shared" si="65"/>
        <v>75.119273013191517</v>
      </c>
    </row>
    <row r="83" spans="5:21" x14ac:dyDescent="0.4">
      <c r="L83" s="77"/>
      <c r="M83" s="77"/>
      <c r="N83" s="77"/>
      <c r="O83" s="216">
        <f>N82</f>
        <v>75.119273013191517</v>
      </c>
      <c r="P83" s="216"/>
      <c r="Q83" s="216">
        <f>O83</f>
        <v>75.119273013191517</v>
      </c>
      <c r="R83" s="216">
        <f>Q83</f>
        <v>75.119273013191517</v>
      </c>
      <c r="S83" s="216">
        <f>R83</f>
        <v>75.119273013191517</v>
      </c>
      <c r="T83" s="216">
        <f>S83</f>
        <v>75.119273013191517</v>
      </c>
      <c r="U83" s="216">
        <f>T83</f>
        <v>75.119273013191517</v>
      </c>
    </row>
    <row r="84" spans="5:21" x14ac:dyDescent="0.4">
      <c r="O84" s="215" t="s">
        <v>112</v>
      </c>
      <c r="P84" s="214"/>
      <c r="Q84" s="214"/>
      <c r="R84" s="214"/>
      <c r="S84" s="214"/>
      <c r="T84" s="214"/>
      <c r="U84" s="214"/>
    </row>
    <row r="90" spans="5:21" ht="13.2" x14ac:dyDescent="0.4">
      <c r="E90" s="79" t="s">
        <v>80</v>
      </c>
      <c r="F90" s="79"/>
      <c r="G90" s="79"/>
      <c r="H90" s="79"/>
      <c r="I90" s="79"/>
      <c r="J90" s="79"/>
      <c r="K90" s="79"/>
      <c r="L90" s="80">
        <v>357244.05987</v>
      </c>
      <c r="M90" s="80">
        <v>399370.72614699998</v>
      </c>
      <c r="N90" s="80">
        <v>402018.10394</v>
      </c>
      <c r="O90" s="87">
        <v>411790.32156624855</v>
      </c>
      <c r="P90" s="80">
        <v>411790.32156624855</v>
      </c>
      <c r="Q90" s="87">
        <f>Q92/Q95</f>
        <v>509718.60921223962</v>
      </c>
      <c r="R90" s="87">
        <f t="shared" ref="R90:U90" si="66">R92/R95</f>
        <v>622678.22726659081</v>
      </c>
      <c r="S90" s="87">
        <f t="shared" si="66"/>
        <v>741748.28840989911</v>
      </c>
      <c r="T90" s="87">
        <f t="shared" si="66"/>
        <v>870214.22783808189</v>
      </c>
      <c r="U90" s="87">
        <f t="shared" si="66"/>
        <v>1007625.1566573732</v>
      </c>
    </row>
    <row r="91" spans="5:21" x14ac:dyDescent="0.4"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5:21" x14ac:dyDescent="0.4">
      <c r="F92" s="78" t="s">
        <v>44</v>
      </c>
      <c r="G92" s="78"/>
      <c r="H92" s="78"/>
      <c r="I92" s="78"/>
      <c r="J92" s="78"/>
      <c r="K92" s="78"/>
      <c r="L92" s="81">
        <f>L20</f>
        <v>8194870.2824385148</v>
      </c>
      <c r="M92" s="81">
        <f t="shared" ref="M92:U92" si="67">M20</f>
        <v>8632227.6071886662</v>
      </c>
      <c r="N92" s="81">
        <f t="shared" si="67"/>
        <v>5689101.6368429996</v>
      </c>
      <c r="O92" s="81">
        <f t="shared" si="67"/>
        <v>7769855.7005226975</v>
      </c>
      <c r="P92" s="81">
        <f t="shared" si="67"/>
        <v>2080754.0636796986</v>
      </c>
      <c r="Q92" s="81">
        <f t="shared" si="67"/>
        <v>9617613.2221530732</v>
      </c>
      <c r="R92" s="81">
        <f t="shared" si="67"/>
        <v>11748989.037228577</v>
      </c>
      <c r="S92" s="81">
        <f t="shared" si="67"/>
        <v>13995659.59960866</v>
      </c>
      <c r="T92" s="81">
        <f t="shared" si="67"/>
        <v>16419616.063647326</v>
      </c>
      <c r="U92" s="81">
        <f t="shared" si="67"/>
        <v>19012350.843182262</v>
      </c>
    </row>
    <row r="93" spans="5:21" x14ac:dyDescent="0.4">
      <c r="F93" s="78" t="s">
        <v>69</v>
      </c>
      <c r="G93" s="78"/>
      <c r="H93" s="78"/>
      <c r="I93" s="78"/>
      <c r="J93" s="78"/>
      <c r="K93" s="78"/>
      <c r="L93" s="88">
        <f>365/L94</f>
        <v>15.911671247802735</v>
      </c>
      <c r="M93" s="88">
        <f t="shared" ref="M93" si="68">365/M94</f>
        <v>16.886755270709237</v>
      </c>
      <c r="N93" s="88">
        <f t="shared" ref="N93" si="69">365/N94</f>
        <v>19.344434847299617</v>
      </c>
      <c r="O93" s="88">
        <f t="shared" ref="O93" si="70">365/O94</f>
        <v>19.344434847299603</v>
      </c>
      <c r="P93" s="82"/>
      <c r="Q93" s="88">
        <f t="shared" ref="Q93" si="71">365/Q94</f>
        <v>19.344434847299617</v>
      </c>
      <c r="R93" s="88">
        <f t="shared" ref="R93" si="72">365/R94</f>
        <v>19.344434847299617</v>
      </c>
      <c r="S93" s="88">
        <f t="shared" ref="S93" si="73">365/S94</f>
        <v>19.344434847299617</v>
      </c>
      <c r="T93" s="88">
        <f t="shared" ref="T93" si="74">365/T94</f>
        <v>19.344434847299617</v>
      </c>
      <c r="U93" s="88">
        <f t="shared" ref="U93" si="75">365/U94</f>
        <v>19.344434847299617</v>
      </c>
    </row>
    <row r="94" spans="5:21" x14ac:dyDescent="0.4">
      <c r="F94" s="78" t="s">
        <v>70</v>
      </c>
      <c r="G94" s="78"/>
      <c r="H94" s="78"/>
      <c r="I94" s="78"/>
      <c r="J94" s="78"/>
      <c r="K94" s="78"/>
      <c r="L94" s="81">
        <f>L92/L90</f>
        <v>22.939136581922742</v>
      </c>
      <c r="M94" s="81">
        <f t="shared" ref="M94" si="76">M92/M90</f>
        <v>21.614572731631121</v>
      </c>
      <c r="N94" s="81">
        <f>N92*4/3/N90</f>
        <v>18.868475759629241</v>
      </c>
      <c r="O94" s="81">
        <f t="shared" ref="O94" si="77">O92/O90</f>
        <v>18.868475759629256</v>
      </c>
      <c r="P94" s="81"/>
      <c r="Q94" s="81">
        <f t="shared" ref="Q94:U94" si="78">Q92/Q90</f>
        <v>18.868475759629241</v>
      </c>
      <c r="R94" s="81">
        <f t="shared" si="78"/>
        <v>18.868475759629241</v>
      </c>
      <c r="S94" s="81">
        <f t="shared" si="78"/>
        <v>18.868475759629241</v>
      </c>
      <c r="T94" s="81">
        <f t="shared" si="78"/>
        <v>18.868475759629241</v>
      </c>
      <c r="U94" s="81">
        <f t="shared" si="78"/>
        <v>18.868475759629241</v>
      </c>
    </row>
    <row r="95" spans="5:21" x14ac:dyDescent="0.4">
      <c r="L95" s="77"/>
      <c r="M95" s="77"/>
      <c r="N95" s="77"/>
      <c r="O95" s="216">
        <f>N94</f>
        <v>18.868475759629241</v>
      </c>
      <c r="P95" s="216"/>
      <c r="Q95" s="216">
        <f>O95</f>
        <v>18.868475759629241</v>
      </c>
      <c r="R95" s="216">
        <f>Q95</f>
        <v>18.868475759629241</v>
      </c>
      <c r="S95" s="216">
        <f>R95</f>
        <v>18.868475759629241</v>
      </c>
      <c r="T95" s="216">
        <f>S95</f>
        <v>18.868475759629241</v>
      </c>
      <c r="U95" s="216">
        <f>T95</f>
        <v>18.868475759629241</v>
      </c>
    </row>
    <row r="96" spans="5:21" x14ac:dyDescent="0.4">
      <c r="O96" s="215" t="s">
        <v>112</v>
      </c>
      <c r="P96" s="214"/>
      <c r="Q96" s="214"/>
      <c r="R96" s="214"/>
      <c r="S96" s="214"/>
      <c r="T96" s="214"/>
      <c r="U96" s="214"/>
    </row>
  </sheetData>
  <mergeCells count="2">
    <mergeCell ref="L3:N3"/>
    <mergeCell ref="O3:U3"/>
  </mergeCells>
  <phoneticPr fontId="1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C2C2-C994-4A23-9C24-DF0B5B85B3C8}">
  <dimension ref="B2:Q52"/>
  <sheetViews>
    <sheetView showGridLines="0" zoomScale="70" zoomScaleNormal="7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39" sqref="G39"/>
    </sheetView>
  </sheetViews>
  <sheetFormatPr defaultRowHeight="17.399999999999999" x14ac:dyDescent="0.4"/>
  <cols>
    <col min="1" max="1" width="3.69921875" style="59" customWidth="1"/>
    <col min="2" max="3" width="10.09765625" style="59" customWidth="1"/>
    <col min="4" max="4" width="22.8984375" style="59" customWidth="1"/>
    <col min="5" max="10" width="11.3984375" style="59" customWidth="1"/>
    <col min="11" max="11" width="11.19921875" style="387" customWidth="1"/>
    <col min="12" max="12" width="10.19921875" style="59" bestFit="1" customWidth="1"/>
    <col min="13" max="16" width="8.796875" style="59"/>
    <col min="17" max="17" width="83.19921875" style="59" customWidth="1"/>
    <col min="18" max="16384" width="8.796875" style="59"/>
  </cols>
  <sheetData>
    <row r="2" spans="2:13" x14ac:dyDescent="0.4">
      <c r="B2" s="385" t="s">
        <v>230</v>
      </c>
      <c r="C2" s="386"/>
      <c r="D2" s="386"/>
      <c r="E2" s="386"/>
      <c r="F2" s="386"/>
      <c r="G2" s="386"/>
      <c r="H2" s="386"/>
      <c r="I2" s="386"/>
      <c r="J2" s="386"/>
    </row>
    <row r="4" spans="2:13" x14ac:dyDescent="0.4">
      <c r="B4" s="388" t="s">
        <v>231</v>
      </c>
      <c r="C4" s="388"/>
      <c r="D4" s="388"/>
      <c r="E4" s="389" t="s">
        <v>232</v>
      </c>
      <c r="F4" s="389" t="s">
        <v>233</v>
      </c>
      <c r="G4" s="389" t="s">
        <v>234</v>
      </c>
      <c r="H4" s="389" t="s">
        <v>235</v>
      </c>
      <c r="I4" s="389" t="s">
        <v>236</v>
      </c>
      <c r="J4" s="389" t="s">
        <v>237</v>
      </c>
      <c r="K4" s="390"/>
    </row>
    <row r="5" spans="2:13" x14ac:dyDescent="0.4">
      <c r="B5" s="391" t="s">
        <v>238</v>
      </c>
      <c r="C5" s="391"/>
      <c r="D5" s="391"/>
      <c r="E5" s="392">
        <f>SUM(E6:E9)</f>
        <v>257.48575492999998</v>
      </c>
      <c r="F5" s="393">
        <f>SUM(F6:F9)</f>
        <v>155.25075493000003</v>
      </c>
      <c r="G5" s="393">
        <f t="shared" ref="G5:J5" si="0">SUM(G6:G9)</f>
        <v>155.25075493000003</v>
      </c>
      <c r="H5" s="393">
        <f t="shared" si="0"/>
        <v>192.01996491864605</v>
      </c>
      <c r="I5" s="393">
        <f t="shared" si="0"/>
        <v>232.00580647980837</v>
      </c>
      <c r="J5" s="393">
        <f t="shared" si="0"/>
        <v>231.46961121219135</v>
      </c>
      <c r="K5" s="394"/>
    </row>
    <row r="6" spans="2:13" x14ac:dyDescent="0.4">
      <c r="C6" s="59" t="s">
        <v>1</v>
      </c>
      <c r="E6" s="395">
        <v>22.5244</v>
      </c>
      <c r="F6" s="396">
        <v>22.5244</v>
      </c>
      <c r="G6" s="396">
        <v>22.5244</v>
      </c>
      <c r="H6" s="396">
        <v>22.5244</v>
      </c>
      <c r="I6" s="396">
        <v>22.5244</v>
      </c>
      <c r="J6" s="396">
        <v>22.5244</v>
      </c>
      <c r="K6" s="461"/>
      <c r="L6" s="462"/>
      <c r="M6" s="463"/>
    </row>
    <row r="7" spans="2:13" ht="18" thickBot="1" x14ac:dyDescent="0.45">
      <c r="C7" s="59" t="s">
        <v>63</v>
      </c>
      <c r="E7" s="395">
        <v>102.235</v>
      </c>
      <c r="F7" s="398">
        <f>F45</f>
        <v>0</v>
      </c>
      <c r="G7" s="399">
        <f t="shared" ref="G7:J7" si="1">G45</f>
        <v>0</v>
      </c>
      <c r="H7" s="399">
        <f t="shared" si="1"/>
        <v>36.769209988646033</v>
      </c>
      <c r="I7" s="399">
        <f t="shared" si="1"/>
        <v>76.755051549808343</v>
      </c>
      <c r="J7" s="400">
        <f t="shared" si="1"/>
        <v>76.218856282191339</v>
      </c>
      <c r="K7" s="464"/>
      <c r="L7" s="463"/>
      <c r="M7" s="463"/>
    </row>
    <row r="8" spans="2:13" ht="18" thickBot="1" x14ac:dyDescent="0.45">
      <c r="C8" s="59" t="s">
        <v>239</v>
      </c>
      <c r="E8" s="395">
        <v>0</v>
      </c>
      <c r="F8" s="401">
        <v>0</v>
      </c>
      <c r="G8" s="402">
        <v>0</v>
      </c>
      <c r="H8" s="402">
        <v>0</v>
      </c>
      <c r="I8" s="402">
        <v>0</v>
      </c>
      <c r="J8" s="403">
        <v>0</v>
      </c>
      <c r="K8" s="464"/>
      <c r="L8" s="463"/>
      <c r="M8" s="463"/>
    </row>
    <row r="9" spans="2:13" x14ac:dyDescent="0.4">
      <c r="B9" s="404"/>
      <c r="C9" s="404" t="s">
        <v>240</v>
      </c>
      <c r="D9" s="404"/>
      <c r="E9" s="405">
        <v>132.72635493000001</v>
      </c>
      <c r="F9" s="406">
        <v>132.72635493000001</v>
      </c>
      <c r="G9" s="406">
        <v>132.72635493000001</v>
      </c>
      <c r="H9" s="406">
        <v>132.72635493000001</v>
      </c>
      <c r="I9" s="406">
        <v>132.72635493000001</v>
      </c>
      <c r="J9" s="406">
        <v>132.72635493000001</v>
      </c>
      <c r="K9" s="461"/>
      <c r="L9" s="462"/>
      <c r="M9" s="463"/>
    </row>
    <row r="10" spans="2:13" x14ac:dyDescent="0.4">
      <c r="F10" s="407"/>
      <c r="G10" s="407"/>
      <c r="H10" s="407"/>
      <c r="I10" s="407"/>
      <c r="J10" s="407"/>
    </row>
    <row r="11" spans="2:13" x14ac:dyDescent="0.4">
      <c r="B11" s="385" t="s">
        <v>241</v>
      </c>
      <c r="C11" s="386"/>
      <c r="D11" s="386"/>
      <c r="E11" s="386"/>
      <c r="F11" s="408"/>
      <c r="G11" s="408"/>
      <c r="H11" s="408"/>
      <c r="I11" s="408"/>
      <c r="J11" s="408"/>
    </row>
    <row r="12" spans="2:13" x14ac:dyDescent="0.4">
      <c r="F12" s="407"/>
      <c r="G12" s="407"/>
      <c r="H12" s="407"/>
      <c r="I12" s="407"/>
      <c r="J12" s="407"/>
    </row>
    <row r="13" spans="2:13" x14ac:dyDescent="0.4">
      <c r="B13" s="388" t="s">
        <v>231</v>
      </c>
      <c r="C13" s="388"/>
      <c r="D13" s="388"/>
      <c r="E13" s="389" t="s">
        <v>232</v>
      </c>
      <c r="F13" s="389" t="s">
        <v>233</v>
      </c>
      <c r="G13" s="389" t="s">
        <v>234</v>
      </c>
      <c r="H13" s="389" t="s">
        <v>235</v>
      </c>
      <c r="I13" s="389" t="s">
        <v>236</v>
      </c>
      <c r="J13" s="389" t="s">
        <v>237</v>
      </c>
    </row>
    <row r="14" spans="2:13" x14ac:dyDescent="0.4">
      <c r="B14" s="391" t="s">
        <v>242</v>
      </c>
      <c r="C14" s="391"/>
      <c r="D14" s="409"/>
      <c r="E14" s="393"/>
      <c r="F14" s="393"/>
      <c r="G14" s="393"/>
      <c r="H14" s="393"/>
      <c r="I14" s="393"/>
      <c r="J14" s="393"/>
    </row>
    <row r="15" spans="2:13" x14ac:dyDescent="0.4">
      <c r="B15" s="391" t="s">
        <v>243</v>
      </c>
      <c r="C15" s="410" t="s">
        <v>232</v>
      </c>
      <c r="D15" s="411">
        <f>E5</f>
        <v>257.48575492999998</v>
      </c>
      <c r="E15" s="412">
        <f>$D15/5/2</f>
        <v>25.748575492999997</v>
      </c>
      <c r="F15" s="412">
        <f>$D15/5</f>
        <v>51.497150985999994</v>
      </c>
      <c r="G15" s="412">
        <f>$D15/5</f>
        <v>51.497150985999994</v>
      </c>
      <c r="H15" s="412">
        <f>$D15/5</f>
        <v>51.497150985999994</v>
      </c>
      <c r="I15" s="412">
        <f>$D15/5</f>
        <v>51.497150985999994</v>
      </c>
      <c r="J15" s="412">
        <f>$D15/5/2</f>
        <v>25.748575492999997</v>
      </c>
      <c r="L15" s="413"/>
    </row>
    <row r="16" spans="2:13" x14ac:dyDescent="0.4">
      <c r="C16" s="414" t="s">
        <v>233</v>
      </c>
      <c r="D16" s="415">
        <f>F5</f>
        <v>155.25075493000003</v>
      </c>
      <c r="E16" s="396"/>
      <c r="F16" s="396">
        <f>$D16/5/2</f>
        <v>15.525075493000003</v>
      </c>
      <c r="G16" s="396">
        <f>$D16/5</f>
        <v>31.050150986000006</v>
      </c>
      <c r="H16" s="396">
        <f>$D16/5</f>
        <v>31.050150986000006</v>
      </c>
      <c r="I16" s="396">
        <f>$D16/5</f>
        <v>31.050150986000006</v>
      </c>
      <c r="J16" s="396">
        <f>$D16/5</f>
        <v>31.050150986000006</v>
      </c>
      <c r="L16" s="413"/>
    </row>
    <row r="17" spans="2:10" x14ac:dyDescent="0.4">
      <c r="C17" s="414" t="s">
        <v>234</v>
      </c>
      <c r="D17" s="415">
        <f>G5</f>
        <v>155.25075493000003</v>
      </c>
      <c r="E17" s="396"/>
      <c r="F17" s="396"/>
      <c r="G17" s="396">
        <f>$D17/5/2</f>
        <v>15.525075493000003</v>
      </c>
      <c r="H17" s="396">
        <f>$D17/5</f>
        <v>31.050150986000006</v>
      </c>
      <c r="I17" s="396">
        <f>$D17/5</f>
        <v>31.050150986000006</v>
      </c>
      <c r="J17" s="396">
        <f>$D17/5</f>
        <v>31.050150986000006</v>
      </c>
    </row>
    <row r="18" spans="2:10" x14ac:dyDescent="0.4">
      <c r="C18" s="414" t="s">
        <v>235</v>
      </c>
      <c r="D18" s="415">
        <f>H5</f>
        <v>192.01996491864605</v>
      </c>
      <c r="E18" s="396"/>
      <c r="F18" s="396"/>
      <c r="G18" s="396"/>
      <c r="H18" s="396">
        <f>$D18/5/2</f>
        <v>19.201996491864605</v>
      </c>
      <c r="I18" s="396">
        <f>$D18/5</f>
        <v>38.403992983729211</v>
      </c>
      <c r="J18" s="396">
        <f>$D18/5</f>
        <v>38.403992983729211</v>
      </c>
    </row>
    <row r="19" spans="2:10" x14ac:dyDescent="0.4">
      <c r="C19" s="414" t="s">
        <v>236</v>
      </c>
      <c r="D19" s="415">
        <f>I5</f>
        <v>232.00580647980837</v>
      </c>
      <c r="E19" s="396"/>
      <c r="F19" s="396"/>
      <c r="G19" s="396"/>
      <c r="H19" s="396"/>
      <c r="I19" s="396">
        <f>$D19/5/2</f>
        <v>23.200580647980836</v>
      </c>
      <c r="J19" s="396">
        <f>$D19/5</f>
        <v>46.401161295961671</v>
      </c>
    </row>
    <row r="20" spans="2:10" x14ac:dyDescent="0.4">
      <c r="B20" s="404"/>
      <c r="C20" s="416" t="s">
        <v>237</v>
      </c>
      <c r="D20" s="417">
        <f>J5</f>
        <v>231.46961121219135</v>
      </c>
      <c r="E20" s="406"/>
      <c r="F20" s="406"/>
      <c r="G20" s="406"/>
      <c r="H20" s="406"/>
      <c r="I20" s="406"/>
      <c r="J20" s="406">
        <f>$D20/5/2</f>
        <v>23.146961121219135</v>
      </c>
    </row>
    <row r="21" spans="2:10" x14ac:dyDescent="0.4">
      <c r="B21" s="418" t="s">
        <v>244</v>
      </c>
      <c r="C21" s="419"/>
      <c r="D21" s="420"/>
      <c r="E21" s="421">
        <v>186.39769566012654</v>
      </c>
      <c r="F21" s="421">
        <f t="shared" ref="F21:J21" si="2">SUM(F14:F20)</f>
        <v>67.022226478999997</v>
      </c>
      <c r="G21" s="421">
        <f t="shared" si="2"/>
        <v>98.072377465000002</v>
      </c>
      <c r="H21" s="421">
        <f t="shared" si="2"/>
        <v>132.7994494498646</v>
      </c>
      <c r="I21" s="421">
        <f t="shared" si="2"/>
        <v>175.20202658971007</v>
      </c>
      <c r="J21" s="421">
        <f t="shared" si="2"/>
        <v>195.80099286591002</v>
      </c>
    </row>
    <row r="22" spans="2:10" x14ac:dyDescent="0.4">
      <c r="B22" s="422"/>
      <c r="D22" s="423"/>
      <c r="E22" s="393"/>
      <c r="F22" s="393"/>
      <c r="G22" s="393"/>
      <c r="H22" s="393"/>
      <c r="I22" s="393"/>
      <c r="J22" s="393"/>
    </row>
    <row r="23" spans="2:10" x14ac:dyDescent="0.4">
      <c r="D23" s="424" t="s">
        <v>1</v>
      </c>
      <c r="E23" s="425">
        <f>+E6/5/2</f>
        <v>2.25244</v>
      </c>
      <c r="F23" s="426">
        <f>+E6/5+F6/5/2</f>
        <v>6.75732</v>
      </c>
      <c r="G23" s="426">
        <f>+E6/5+F6/5+G6/5/2</f>
        <v>11.2622</v>
      </c>
      <c r="H23" s="426">
        <f>+E6/5+F6/5+G6/5+H6/5/2</f>
        <v>15.76708</v>
      </c>
      <c r="I23" s="426">
        <f>+E6/5+F6/5+G6/5+H6/5+I6/5/2</f>
        <v>20.27196</v>
      </c>
      <c r="J23" s="427">
        <f>+E6/5/2+F6/5+G6/5+H6/5+I6/5+J6/5/2</f>
        <v>22.5244</v>
      </c>
    </row>
    <row r="24" spans="2:10" x14ac:dyDescent="0.4">
      <c r="D24" s="428" t="s">
        <v>63</v>
      </c>
      <c r="E24" s="425">
        <f t="shared" ref="E24:E26" si="3">+E7/5/2</f>
        <v>10.2235</v>
      </c>
      <c r="F24" s="429">
        <f t="shared" ref="F24:F26" si="4">+E7/5+F7/5/2</f>
        <v>20.446999999999999</v>
      </c>
      <c r="G24" s="429">
        <f t="shared" ref="G24:G26" si="5">+E7/5+F7/5+G7/5/2</f>
        <v>20.446999999999999</v>
      </c>
      <c r="H24" s="429">
        <f t="shared" ref="H24:H26" si="6">+E7/5+F7/5+G7/5+H7/5/2</f>
        <v>24.123920998864602</v>
      </c>
      <c r="I24" s="429">
        <f t="shared" ref="I24:I26" si="7">+E7/5+F7/5+G7/5+H7/5+I7/5/2</f>
        <v>35.476347152710041</v>
      </c>
      <c r="J24" s="430">
        <f t="shared" ref="J24:J26" si="8">+E7/5/2+F7/5+G7/5+H7/5+I7/5+J7/5/2</f>
        <v>40.550237935910005</v>
      </c>
    </row>
    <row r="25" spans="2:10" x14ac:dyDescent="0.4">
      <c r="D25" s="428" t="s">
        <v>239</v>
      </c>
      <c r="E25" s="425">
        <f t="shared" si="3"/>
        <v>0</v>
      </c>
      <c r="F25" s="429">
        <f>+E8/5+F8/5/2</f>
        <v>0</v>
      </c>
      <c r="G25" s="429">
        <f>+E8/5+F8/5+G8/5/2</f>
        <v>0</v>
      </c>
      <c r="H25" s="429">
        <f>+E8/5+F8/5+G8/5+H8/5/2</f>
        <v>0</v>
      </c>
      <c r="I25" s="429">
        <f>+E8/5+F8/5+G8/5+H8/5+I8/5/2</f>
        <v>0</v>
      </c>
      <c r="J25" s="430">
        <f>+E8/5/2+F8/5+G8/5+H8/5+I8/5+J8/5/2</f>
        <v>0</v>
      </c>
    </row>
    <row r="26" spans="2:10" x14ac:dyDescent="0.4">
      <c r="D26" s="428" t="s">
        <v>245</v>
      </c>
      <c r="E26" s="425">
        <f t="shared" si="3"/>
        <v>13.272635493000001</v>
      </c>
      <c r="F26" s="426">
        <f t="shared" si="4"/>
        <v>39.817906479000001</v>
      </c>
      <c r="G26" s="426">
        <f t="shared" si="5"/>
        <v>66.363177465000007</v>
      </c>
      <c r="H26" s="426">
        <f t="shared" si="6"/>
        <v>92.908448450999998</v>
      </c>
      <c r="I26" s="426">
        <f t="shared" si="7"/>
        <v>119.453719437</v>
      </c>
      <c r="J26" s="427">
        <f t="shared" si="8"/>
        <v>132.72635493000001</v>
      </c>
    </row>
    <row r="27" spans="2:10" x14ac:dyDescent="0.4">
      <c r="D27" s="431" t="s">
        <v>246</v>
      </c>
      <c r="E27" s="432">
        <f>SUM(E23:E26)</f>
        <v>25.748575493000001</v>
      </c>
      <c r="F27" s="433">
        <f>SUM(F23:F26)</f>
        <v>67.022226478999997</v>
      </c>
      <c r="G27" s="433">
        <f t="shared" ref="G27:J27" si="9">SUM(G23:G26)</f>
        <v>98.072377465000002</v>
      </c>
      <c r="H27" s="433">
        <f t="shared" si="9"/>
        <v>132.7994494498646</v>
      </c>
      <c r="I27" s="433">
        <f t="shared" si="9"/>
        <v>175.20202658971004</v>
      </c>
      <c r="J27" s="434">
        <f t="shared" si="9"/>
        <v>195.80099286591002</v>
      </c>
    </row>
    <row r="28" spans="2:10" x14ac:dyDescent="0.4">
      <c r="D28" s="435"/>
      <c r="F28" s="435">
        <f>+F27-F21</f>
        <v>0</v>
      </c>
      <c r="G28" s="435">
        <f t="shared" ref="G28:J28" si="10">+G27-G21</f>
        <v>0</v>
      </c>
      <c r="H28" s="435">
        <f t="shared" si="10"/>
        <v>0</v>
      </c>
      <c r="I28" s="435">
        <f t="shared" si="10"/>
        <v>0</v>
      </c>
      <c r="J28" s="435">
        <f t="shared" si="10"/>
        <v>0</v>
      </c>
    </row>
    <row r="29" spans="2:10" x14ac:dyDescent="0.4">
      <c r="E29" s="436"/>
      <c r="F29" s="436"/>
      <c r="G29" s="436"/>
      <c r="H29" s="436"/>
      <c r="I29" s="436"/>
      <c r="J29" s="436"/>
    </row>
    <row r="30" spans="2:10" x14ac:dyDescent="0.4">
      <c r="B30" s="422" t="s">
        <v>247</v>
      </c>
      <c r="C30" s="422"/>
    </row>
    <row r="32" spans="2:10" x14ac:dyDescent="0.4">
      <c r="B32" s="418"/>
      <c r="C32" s="418"/>
      <c r="D32" s="418"/>
      <c r="E32" s="389" t="s">
        <v>232</v>
      </c>
      <c r="F32" s="389" t="s">
        <v>233</v>
      </c>
      <c r="G32" s="389" t="s">
        <v>234</v>
      </c>
      <c r="H32" s="389" t="s">
        <v>235</v>
      </c>
      <c r="I32" s="389" t="s">
        <v>236</v>
      </c>
      <c r="J32" s="389" t="s">
        <v>237</v>
      </c>
    </row>
    <row r="33" spans="2:17" x14ac:dyDescent="0.4">
      <c r="B33" s="59" t="s">
        <v>248</v>
      </c>
      <c r="E33" s="437">
        <v>5755</v>
      </c>
      <c r="F33" s="437">
        <v>14080</v>
      </c>
      <c r="G33" s="437">
        <v>22425</v>
      </c>
      <c r="H33" s="437">
        <v>30622</v>
      </c>
      <c r="I33" s="437">
        <v>38788</v>
      </c>
      <c r="J33" s="437">
        <v>47025</v>
      </c>
    </row>
    <row r="34" spans="2:17" x14ac:dyDescent="0.4">
      <c r="B34" s="404" t="s">
        <v>249</v>
      </c>
      <c r="C34" s="404"/>
      <c r="D34" s="406">
        <v>14553</v>
      </c>
      <c r="E34" s="406">
        <v>35000</v>
      </c>
      <c r="F34" s="406">
        <v>60000</v>
      </c>
      <c r="G34" s="406">
        <v>99000</v>
      </c>
      <c r="H34" s="406">
        <v>135000</v>
      </c>
      <c r="I34" s="406">
        <v>176000</v>
      </c>
      <c r="J34" s="406">
        <v>210000</v>
      </c>
    </row>
    <row r="36" spans="2:17" x14ac:dyDescent="0.4">
      <c r="B36" s="59" t="s">
        <v>250</v>
      </c>
      <c r="D36" s="396"/>
      <c r="E36" s="396">
        <v>20447</v>
      </c>
      <c r="F36" s="396">
        <v>25000</v>
      </c>
      <c r="G36" s="396">
        <v>39000</v>
      </c>
      <c r="H36" s="396">
        <v>36000</v>
      </c>
      <c r="I36" s="396">
        <v>41000</v>
      </c>
      <c r="J36" s="396">
        <v>34000</v>
      </c>
    </row>
    <row r="37" spans="2:17" x14ac:dyDescent="0.4">
      <c r="B37" s="59" t="s">
        <v>251</v>
      </c>
      <c r="D37" s="396"/>
      <c r="E37" s="438"/>
      <c r="F37" s="438">
        <v>4.2613636363636367</v>
      </c>
      <c r="G37" s="438">
        <v>4.4147157190635449</v>
      </c>
      <c r="H37" s="438">
        <v>4.4085951276859774</v>
      </c>
      <c r="I37" s="438">
        <v>4.5374858203568111</v>
      </c>
      <c r="J37" s="438">
        <v>4.4657097288676235</v>
      </c>
    </row>
    <row r="38" spans="2:17" x14ac:dyDescent="0.4">
      <c r="B38" s="59" t="s">
        <v>252</v>
      </c>
      <c r="D38" s="396"/>
      <c r="E38" s="439">
        <v>4.5</v>
      </c>
      <c r="F38" s="396">
        <f>E38/NWC!Q70</f>
        <v>1.8947494154748066</v>
      </c>
      <c r="G38" s="396">
        <f>F38/NWC!R70</f>
        <v>1.2000100866543051</v>
      </c>
      <c r="H38" s="396">
        <f>G38</f>
        <v>1.2000100866543051</v>
      </c>
      <c r="I38" s="396">
        <f>H38</f>
        <v>1.2000100866543051</v>
      </c>
      <c r="J38" s="396">
        <f>I38</f>
        <v>1.2000100866543051</v>
      </c>
    </row>
    <row r="39" spans="2:17" ht="18" thickBot="1" x14ac:dyDescent="0.45">
      <c r="D39" s="396"/>
      <c r="E39" s="396"/>
      <c r="F39" s="396"/>
      <c r="G39" s="396"/>
      <c r="H39" s="396"/>
      <c r="I39" s="396"/>
      <c r="J39" s="396"/>
    </row>
    <row r="40" spans="2:17" x14ac:dyDescent="0.4">
      <c r="B40" s="440" t="s">
        <v>253</v>
      </c>
      <c r="C40" s="441"/>
      <c r="D40" s="441"/>
      <c r="E40" s="442">
        <v>500000</v>
      </c>
      <c r="F40" s="441"/>
      <c r="G40" s="441"/>
      <c r="H40" s="441"/>
      <c r="I40" s="441"/>
      <c r="J40" s="443"/>
      <c r="K40" s="444"/>
    </row>
    <row r="41" spans="2:17" x14ac:dyDescent="0.4">
      <c r="B41" s="445"/>
      <c r="J41" s="446"/>
    </row>
    <row r="42" spans="2:17" x14ac:dyDescent="0.4">
      <c r="B42" s="447" t="s">
        <v>254</v>
      </c>
      <c r="C42" s="391"/>
      <c r="D42" s="391"/>
      <c r="E42" s="448">
        <v>4676.4335369012797</v>
      </c>
      <c r="F42" s="448">
        <v>13561.65725701371</v>
      </c>
      <c r="G42" s="448">
        <v>23242.524788326049</v>
      </c>
      <c r="H42" s="448">
        <v>35294.571661321679</v>
      </c>
      <c r="I42" s="448">
        <v>48086.972725850341</v>
      </c>
      <c r="J42" s="449">
        <v>60790.008663605455</v>
      </c>
    </row>
    <row r="43" spans="2:17" x14ac:dyDescent="0.4">
      <c r="B43" s="445" t="s">
        <v>255</v>
      </c>
      <c r="D43" s="435">
        <f>D34</f>
        <v>14553</v>
      </c>
      <c r="E43" s="396">
        <f>E34</f>
        <v>35000</v>
      </c>
      <c r="F43" s="396">
        <f>MAX(E43,F42*$F$38)</f>
        <v>35000</v>
      </c>
      <c r="G43" s="396">
        <f>MAX(F43,G42*$G$38)</f>
        <v>35000</v>
      </c>
      <c r="H43" s="396">
        <f>MAX(G43,H42*$H$38)</f>
        <v>42353.841997729207</v>
      </c>
      <c r="I43" s="396">
        <f>MAX(H43,I42*$I$38)</f>
        <v>57704.852307690875</v>
      </c>
      <c r="J43" s="450">
        <f>MAX(I43,J42*$J$38)</f>
        <v>72948.623564129142</v>
      </c>
    </row>
    <row r="44" spans="2:17" x14ac:dyDescent="0.4">
      <c r="B44" s="445" t="s">
        <v>256</v>
      </c>
      <c r="E44" s="396">
        <f t="shared" ref="E44" si="11">E43-D43</f>
        <v>20447</v>
      </c>
      <c r="F44" s="396">
        <f>MAX(F43-E43,0)</f>
        <v>0</v>
      </c>
      <c r="G44" s="396">
        <f t="shared" ref="G44:J44" si="12">MAX(G43-F43,0)</f>
        <v>0</v>
      </c>
      <c r="H44" s="396">
        <f t="shared" si="12"/>
        <v>7353.8419977292069</v>
      </c>
      <c r="I44" s="396">
        <f t="shared" si="12"/>
        <v>15351.010309961668</v>
      </c>
      <c r="J44" s="450">
        <f t="shared" si="12"/>
        <v>15243.771256438267</v>
      </c>
    </row>
    <row r="45" spans="2:17" x14ac:dyDescent="0.4">
      <c r="B45" s="451" t="s">
        <v>238</v>
      </c>
      <c r="C45" s="452"/>
      <c r="D45" s="452"/>
      <c r="E45" s="453">
        <f>E44*$E$40/10^8</f>
        <v>102.235</v>
      </c>
      <c r="F45" s="453">
        <f>F44*$E$40/10^8</f>
        <v>0</v>
      </c>
      <c r="G45" s="453">
        <f t="shared" ref="G45:J45" si="13">G44*$E$40/10^8</f>
        <v>0</v>
      </c>
      <c r="H45" s="453">
        <f t="shared" si="13"/>
        <v>36.769209988646033</v>
      </c>
      <c r="I45" s="453">
        <f t="shared" si="13"/>
        <v>76.755051549808343</v>
      </c>
      <c r="J45" s="454">
        <f t="shared" si="13"/>
        <v>76.218856282191339</v>
      </c>
    </row>
    <row r="46" spans="2:17" x14ac:dyDescent="0.4">
      <c r="B46" s="447" t="s">
        <v>257</v>
      </c>
      <c r="C46" s="391"/>
      <c r="D46" s="391"/>
      <c r="E46" s="423">
        <f>AVERAGE(D43:E43)</f>
        <v>24776.5</v>
      </c>
      <c r="F46" s="423">
        <f>AVERAGE(E43:F43)</f>
        <v>35000</v>
      </c>
      <c r="G46" s="423">
        <f t="shared" ref="G46:J46" si="14">AVERAGE(F43:G43)</f>
        <v>35000</v>
      </c>
      <c r="H46" s="423">
        <f t="shared" si="14"/>
        <v>38676.920998864603</v>
      </c>
      <c r="I46" s="423">
        <f t="shared" si="14"/>
        <v>50029.347152710041</v>
      </c>
      <c r="J46" s="455">
        <f t="shared" si="14"/>
        <v>65326.737935910009</v>
      </c>
    </row>
    <row r="47" spans="2:17" x14ac:dyDescent="0.4">
      <c r="B47" s="445" t="s">
        <v>258</v>
      </c>
      <c r="E47" s="396"/>
      <c r="F47" s="396">
        <v>35000</v>
      </c>
      <c r="G47" s="396">
        <v>35000</v>
      </c>
      <c r="H47" s="456">
        <f>17000*20%+35000*80%</f>
        <v>31400</v>
      </c>
      <c r="I47" s="396">
        <f>+H47</f>
        <v>31400</v>
      </c>
      <c r="J47" s="450">
        <f>+I47</f>
        <v>31400</v>
      </c>
      <c r="K47" s="465"/>
      <c r="L47" s="20"/>
      <c r="M47" s="20"/>
      <c r="N47" s="20"/>
      <c r="O47" s="20"/>
      <c r="P47" s="20"/>
      <c r="Q47" s="20"/>
    </row>
    <row r="48" spans="2:17" ht="18" thickBot="1" x14ac:dyDescent="0.45">
      <c r="B48" s="457" t="s">
        <v>259</v>
      </c>
      <c r="C48" s="458"/>
      <c r="D48" s="458"/>
      <c r="E48" s="459"/>
      <c r="F48" s="459">
        <f t="shared" ref="F48:J48" si="15">F46*F47/10^8*12</f>
        <v>147</v>
      </c>
      <c r="G48" s="459">
        <f t="shared" si="15"/>
        <v>147</v>
      </c>
      <c r="H48" s="459">
        <f>H46*H47/10^8*12</f>
        <v>145.73463832372184</v>
      </c>
      <c r="I48" s="459">
        <f>I46*I47/10^8*12</f>
        <v>188.51058007141145</v>
      </c>
      <c r="J48" s="460">
        <f t="shared" si="15"/>
        <v>246.15114854250891</v>
      </c>
      <c r="K48" s="465"/>
      <c r="L48" s="20"/>
      <c r="M48" s="20"/>
      <c r="N48" s="20"/>
      <c r="O48" s="20"/>
      <c r="P48" s="20"/>
      <c r="Q48" s="20"/>
    </row>
    <row r="49" spans="5:10" x14ac:dyDescent="0.4">
      <c r="F49" s="397"/>
      <c r="G49" s="397"/>
      <c r="H49" s="397"/>
      <c r="I49" s="397"/>
      <c r="J49" s="397"/>
    </row>
    <row r="50" spans="5:10" x14ac:dyDescent="0.4">
      <c r="E50" s="435"/>
      <c r="F50" s="435"/>
      <c r="G50" s="435"/>
      <c r="H50" s="435"/>
      <c r="I50" s="435"/>
      <c r="J50" s="435"/>
    </row>
    <row r="51" spans="5:10" x14ac:dyDescent="0.4">
      <c r="F51" s="397"/>
      <c r="G51" s="397"/>
      <c r="H51" s="397"/>
      <c r="I51" s="397"/>
      <c r="J51" s="397"/>
    </row>
    <row r="52" spans="5:10" x14ac:dyDescent="0.4">
      <c r="F52" s="397"/>
      <c r="G52" s="397"/>
      <c r="H52" s="397"/>
      <c r="I52" s="397"/>
      <c r="J52" s="397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1</vt:i4>
      </vt:variant>
    </vt:vector>
  </HeadingPairs>
  <TitlesOfParts>
    <vt:vector size="6" baseType="lpstr">
      <vt:lpstr>GMV</vt:lpstr>
      <vt:lpstr>REV</vt:lpstr>
      <vt:lpstr>Opex</vt:lpstr>
      <vt:lpstr>NWC</vt:lpstr>
      <vt:lpstr>CAPEX</vt:lpstr>
      <vt:lpstr>ㅐ617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문재희(Jaehui Mun)/회계팀/11ST</dc:creator>
  <cp:lastModifiedBy>PwC</cp:lastModifiedBy>
  <cp:lastPrinted>2021-07-29T23:37:20Z</cp:lastPrinted>
  <dcterms:created xsi:type="dcterms:W3CDTF">2020-09-03T06:27:05Z</dcterms:created>
  <dcterms:modified xsi:type="dcterms:W3CDTF">2022-12-30T01:20:51Z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6a6b3a-073f-449e-bfd8-6c5f8506b9b8_Enabled">
    <vt:lpwstr>True</vt:lpwstr>
  </property>
  <property fmtid="{D5CDD505-2E9C-101B-9397-08002B2CF9AE}" pid="3" name="MSIP_Label_996a6b3a-073f-449e-bfd8-6c5f8506b9b8_SiteId">
    <vt:lpwstr>06d58de8-c080-4944-9687-acd5b7390ca0</vt:lpwstr>
  </property>
  <property fmtid="{D5CDD505-2E9C-101B-9397-08002B2CF9AE}" pid="4" name="MSIP_Label_996a6b3a-073f-449e-bfd8-6c5f8506b9b8_Owner">
    <vt:lpwstr>mjh100@11stcorp.com</vt:lpwstr>
  </property>
  <property fmtid="{D5CDD505-2E9C-101B-9397-08002B2CF9AE}" pid="5" name="MSIP_Label_996a6b3a-073f-449e-bfd8-6c5f8506b9b8_SetDate">
    <vt:lpwstr>2021-06-10T01:26:09.7258246Z</vt:lpwstr>
  </property>
  <property fmtid="{D5CDD505-2E9C-101B-9397-08002B2CF9AE}" pid="6" name="MSIP_Label_996a6b3a-073f-449e-bfd8-6c5f8506b9b8_Name">
    <vt:lpwstr>일반</vt:lpwstr>
  </property>
  <property fmtid="{D5CDD505-2E9C-101B-9397-08002B2CF9AE}" pid="7" name="MSIP_Label_996a6b3a-073f-449e-bfd8-6c5f8506b9b8_Application">
    <vt:lpwstr>Microsoft Azure Information Protection</vt:lpwstr>
  </property>
  <property fmtid="{D5CDD505-2E9C-101B-9397-08002B2CF9AE}" pid="8" name="MSIP_Label_996a6b3a-073f-449e-bfd8-6c5f8506b9b8_ActionId">
    <vt:lpwstr>84ea3095-c2b2-4e3e-8b8d-50d9a4512b85</vt:lpwstr>
  </property>
  <property fmtid="{D5CDD505-2E9C-101B-9397-08002B2CF9AE}" pid="9" name="MSIP_Label_996a6b3a-073f-449e-bfd8-6c5f8506b9b8_Extended_MSFT_Method">
    <vt:lpwstr>Manual</vt:lpwstr>
  </property>
  <property fmtid="{D5CDD505-2E9C-101B-9397-08002B2CF9AE}" pid="10" name="Sensitivity">
    <vt:lpwstr>일반</vt:lpwstr>
  </property>
</Properties>
</file>