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willi\Documents\GitHub\Tuxemon\mods\tuxemon\maps\"/>
    </mc:Choice>
  </mc:AlternateContent>
  <xr:revisionPtr revIDLastSave="0" documentId="13_ncr:1_{BC879F1C-E0EB-4FB4-BC53-3543CF2E9D49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Guide" sheetId="6" r:id="rId1"/>
    <sheet name="NPC Creator" sheetId="1" r:id="rId2"/>
    <sheet name="Dialog Creator" sheetId="3" r:id="rId3"/>
    <sheet name="Message Creator" sheetId="5" r:id="rId4"/>
    <sheet name="Ch-ch-ch-changes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" i="1" l="1"/>
  <c r="V5" i="1"/>
  <c r="V6" i="1"/>
  <c r="V7" i="1"/>
  <c r="V8" i="1"/>
  <c r="V9" i="1"/>
  <c r="V10" i="1"/>
  <c r="V11" i="1"/>
  <c r="U4" i="1"/>
  <c r="U5" i="1"/>
  <c r="U6" i="1"/>
  <c r="U7" i="1"/>
  <c r="U8" i="1"/>
  <c r="U9" i="1"/>
  <c r="U10" i="1"/>
  <c r="U11" i="1"/>
  <c r="T4" i="1"/>
  <c r="T5" i="1"/>
  <c r="T6" i="1"/>
  <c r="T7" i="1"/>
  <c r="T8" i="1"/>
  <c r="T9" i="1"/>
  <c r="T10" i="1"/>
  <c r="T11" i="1"/>
  <c r="S4" i="1"/>
  <c r="S5" i="1"/>
  <c r="S6" i="1"/>
  <c r="S7" i="1"/>
  <c r="S8" i="1"/>
  <c r="S9" i="1"/>
  <c r="S10" i="1"/>
  <c r="S11" i="1"/>
  <c r="D3" i="1"/>
  <c r="Z3" i="1" s="1"/>
  <c r="D4" i="1"/>
  <c r="Z4" i="1" s="1"/>
  <c r="D5" i="1"/>
  <c r="Z5" i="1" s="1"/>
  <c r="D7" i="1"/>
  <c r="Z7" i="1" s="1"/>
  <c r="D8" i="1"/>
  <c r="Z8" i="1" s="1"/>
  <c r="D9" i="1"/>
  <c r="Z9" i="1" s="1"/>
  <c r="D10" i="1"/>
  <c r="Z10" i="1" s="1"/>
  <c r="D11" i="1"/>
  <c r="Z11" i="1" s="1"/>
  <c r="D6" i="1"/>
  <c r="Z6" i="1" s="1"/>
  <c r="I14" i="3" l="1"/>
  <c r="F14" i="3"/>
  <c r="G14" i="3"/>
  <c r="Y11" i="1"/>
  <c r="W11" i="1"/>
  <c r="W10" i="1"/>
  <c r="I13" i="3"/>
  <c r="F13" i="3"/>
  <c r="G13" i="3"/>
  <c r="I12" i="3"/>
  <c r="F12" i="3"/>
  <c r="G12" i="3"/>
  <c r="G7" i="4"/>
  <c r="F7" i="4"/>
  <c r="W9" i="1"/>
  <c r="F6" i="4"/>
  <c r="G6" i="4"/>
  <c r="F5" i="4"/>
  <c r="G5" i="4"/>
  <c r="I5" i="3"/>
  <c r="I7" i="3"/>
  <c r="I8" i="3"/>
  <c r="I9" i="3"/>
  <c r="I10" i="3"/>
  <c r="I11" i="3"/>
  <c r="I6" i="3"/>
  <c r="W8" i="1"/>
  <c r="H12" i="5"/>
  <c r="F12" i="5"/>
  <c r="G12" i="5" s="1"/>
  <c r="G6" i="3"/>
  <c r="J6" i="3" s="1"/>
  <c r="G7" i="3"/>
  <c r="J7" i="3" s="1"/>
  <c r="G8" i="3"/>
  <c r="J8" i="3" s="1"/>
  <c r="G9" i="3"/>
  <c r="J9" i="3" s="1"/>
  <c r="G10" i="3"/>
  <c r="J10" i="3" s="1"/>
  <c r="G11" i="3"/>
  <c r="J11" i="3" s="1"/>
  <c r="F6" i="3"/>
  <c r="F7" i="3"/>
  <c r="F8" i="3"/>
  <c r="F9" i="3"/>
  <c r="F10" i="3"/>
  <c r="F11" i="3"/>
  <c r="F5" i="3"/>
  <c r="H11" i="5"/>
  <c r="F11" i="5"/>
  <c r="G11" i="5"/>
  <c r="H5" i="3"/>
  <c r="G5" i="3"/>
  <c r="J5" i="3" s="1"/>
  <c r="AA7" i="1"/>
  <c r="W7" i="1"/>
  <c r="H10" i="5"/>
  <c r="F10" i="5"/>
  <c r="G10" i="5" s="1"/>
  <c r="W4" i="1"/>
  <c r="W5" i="1"/>
  <c r="W6" i="1"/>
  <c r="W3" i="1"/>
  <c r="Y6" i="1"/>
  <c r="X6" i="1"/>
  <c r="AA6" i="1"/>
  <c r="X3" i="1"/>
  <c r="G4" i="4"/>
  <c r="F4" i="4"/>
  <c r="Y3" i="1"/>
  <c r="H9" i="5"/>
  <c r="F9" i="5"/>
  <c r="G9" i="5" s="1"/>
  <c r="H8" i="5"/>
  <c r="F8" i="5"/>
  <c r="G8" i="5" s="1"/>
  <c r="H7" i="5"/>
  <c r="F7" i="5"/>
  <c r="G7" i="5" s="1"/>
  <c r="F6" i="5"/>
  <c r="H6" i="5" s="1"/>
  <c r="F5" i="5"/>
  <c r="G5" i="5" s="1"/>
  <c r="F4" i="5"/>
  <c r="G4" i="5" s="1"/>
  <c r="F3" i="5"/>
  <c r="H3" i="5" s="1"/>
  <c r="H12" i="3" l="1"/>
  <c r="J12" i="3"/>
  <c r="H9" i="3"/>
  <c r="H14" i="3"/>
  <c r="J14" i="3"/>
  <c r="H10" i="3"/>
  <c r="H6" i="3"/>
  <c r="H8" i="3"/>
  <c r="H11" i="3"/>
  <c r="H7" i="3"/>
  <c r="H13" i="3"/>
  <c r="J13" i="3"/>
  <c r="Y4" i="1"/>
  <c r="AA4" i="1"/>
  <c r="X10" i="1"/>
  <c r="AA10" i="1"/>
  <c r="X8" i="1"/>
  <c r="AA8" i="1"/>
  <c r="X9" i="1"/>
  <c r="AA9" i="1"/>
  <c r="Y10" i="1"/>
  <c r="Y7" i="1"/>
  <c r="Y8" i="1"/>
  <c r="Y9" i="1"/>
  <c r="Y5" i="1"/>
  <c r="AA5" i="1"/>
  <c r="X7" i="1"/>
  <c r="X11" i="1"/>
  <c r="AA11" i="1"/>
  <c r="X4" i="1"/>
  <c r="X5" i="1"/>
  <c r="H4" i="5"/>
  <c r="H5" i="5"/>
  <c r="G3" i="5"/>
  <c r="G6" i="5"/>
  <c r="G4" i="3"/>
  <c r="J4" i="3" s="1"/>
  <c r="S3" i="1"/>
  <c r="V3" i="1"/>
  <c r="T3" i="1"/>
  <c r="U3" i="1"/>
  <c r="AA3" i="1" l="1"/>
  <c r="H4" i="3"/>
</calcChain>
</file>

<file path=xl/sharedStrings.xml><?xml version="1.0" encoding="utf-8"?>
<sst xmlns="http://schemas.openxmlformats.org/spreadsheetml/2006/main" count="260" uniqueCount="164">
  <si>
    <t>Dante</t>
  </si>
  <si>
    <t>name</t>
  </si>
  <si>
    <t>Campaign</t>
  </si>
  <si>
    <t>Map</t>
  </si>
  <si>
    <t>spyder</t>
  </si>
  <si>
    <t>Details</t>
  </si>
  <si>
    <t>Act Output</t>
  </si>
  <si>
    <t>l18n Output</t>
  </si>
  <si>
    <t>msgid</t>
  </si>
  <si>
    <t>msgstr</t>
  </si>
  <si>
    <t>stopthere</t>
  </si>
  <si>
    <t xml:space="preserve"> "</t>
  </si>
  <si>
    <t xml:space="preserve">" </t>
  </si>
  <si>
    <t>sprite name</t>
  </si>
  <si>
    <t>shop_assistant</t>
  </si>
  <si>
    <t>identifier (if needed)</t>
  </si>
  <si>
    <t>monster1</t>
  </si>
  <si>
    <t>level</t>
  </si>
  <si>
    <t>monster2</t>
  </si>
  <si>
    <t>monster3</t>
  </si>
  <si>
    <t>{
    "slug": "</t>
  </si>
  <si>
    <t>",
    "sprite_name": "</t>
  </si>
  <si>
    <t>}</t>
  </si>
  <si>
    <t>agnite</t>
  </si>
  <si>
    <t>Agnite</t>
  </si>
  <si>
    <t xml:space="preserve">",
            "level": </t>
  </si>
  <si>
    <t>rockitten</t>
  </si>
  <si>
    <t>Rockitten</t>
  </si>
  <si>
    <t xml:space="preserve">
        {
            "name": "</t>
  </si>
  <si>
    <t>"monsters": [</t>
  </si>
  <si>
    <t xml:space="preserve">,
        }
</t>
  </si>
  <si>
    <t xml:space="preserve">    ]</t>
  </si>
  <si>
    <t>, "monster": "</t>
  </si>
  <si>
    <t>## DIALOG TRANSLATIONS ##
# spyder dialogs</t>
  </si>
  <si>
    <t>multi</t>
  </si>
  <si>
    <t>underrepairs</t>
  </si>
  <si>
    <t>townsign</t>
  </si>
  <si>
    <t>papertown</t>
  </si>
  <si>
    <t>martsign</t>
  </si>
  <si>
    <t>Buy things here</t>
  </si>
  <si>
    <t>daycare1</t>
  </si>
  <si>
    <t>Daycare Centre: Under construction</t>
  </si>
  <si>
    <t xml:space="preserve">translated_dialog </t>
  </si>
  <si>
    <t>Event</t>
  </si>
  <si>
    <t>Player receives first monster</t>
  </si>
  <si>
    <t>Variable slug</t>
  </si>
  <si>
    <t>Variable</t>
  </si>
  <si>
    <t>yes</t>
  </si>
  <si>
    <t>Happens when …</t>
  </si>
  <si>
    <t>## MESSAGE TRANSLATIONS ##
# spyder messages</t>
  </si>
  <si>
    <t>route1</t>
  </si>
  <si>
    <t>routesign</t>
  </si>
  <si>
    <t>Paper Town: The gateway to Fondent!</t>
  </si>
  <si>
    <t>Route 1: Take care!</t>
  </si>
  <si>
    <t>Name</t>
  </si>
  <si>
    <t>Route 1 Sign</t>
  </si>
  <si>
    <t>Paper Town Sign</t>
  </si>
  <si>
    <t>Sign for Daycare, Before Opening</t>
  </si>
  <si>
    <t>Sign for Daycare, After Opening</t>
  </si>
  <si>
    <t>daycare2</t>
  </si>
  <si>
    <t>Daycare Centre: Open now!</t>
  </si>
  <si>
    <t>Mart Sign</t>
  </si>
  <si>
    <t>Under Repairs</t>
  </si>
  <si>
    <t>Sign for Sunnyside Manor</t>
  </si>
  <si>
    <t>sunnyside</t>
  </si>
  <si>
    <t>Sunnyside Manor: If we are not home leave a message with our housekeeper.</t>
  </si>
  <si>
    <t>The sign reads, 'Under repairs'</t>
  </si>
  <si>
    <t>stop</t>
  </si>
  <si>
    <t>proper name</t>
  </si>
  <si>
    <t>Map Name</t>
  </si>
  <si>
    <t>x</t>
  </si>
  <si>
    <t>y</t>
  </si>
  <si>
    <t>Map event</t>
  </si>
  <si>
    <t>Wander or stand?</t>
  </si>
  <si>
    <t>stand</t>
  </si>
  <si>
    <t>Reached Timber Town</t>
  </si>
  <si>
    <t>timberreached</t>
  </si>
  <si>
    <t>you reach Timber Town</t>
  </si>
  <si>
    <t>Changes …</t>
  </si>
  <si>
    <t>Allows you to leave Paper Town</t>
  </si>
  <si>
    <t>Positive Condition</t>
  </si>
  <si>
    <t>Negative Condition</t>
  </si>
  <si>
    <t>wander</t>
  </si>
  <si>
    <t>conileaf</t>
  </si>
  <si>
    <t>Cond</t>
  </si>
  <si>
    <t>Opens up Riverboat Stations, Daycare Centre, frolicking mons appear</t>
  </si>
  <si>
    <t>Riverboat Captain</t>
  </si>
  <si>
    <t>frolicking</t>
  </si>
  <si>
    <t>Conileaf</t>
  </si>
  <si>
    <t>riverboatcaptain</t>
  </si>
  <si>
    <t>Home Sign</t>
  </si>
  <si>
    <t>home</t>
  </si>
  <si>
    <t>Home sweet home!</t>
  </si>
  <si>
    <t>Homemaker</t>
  </si>
  <si>
    <t>homemaker</t>
  </si>
  <si>
    <t>NPC</t>
  </si>
  <si>
    <t>Behav output</t>
  </si>
  <si>
    <t>act1</t>
  </si>
  <si>
    <t>behav1</t>
  </si>
  <si>
    <t>Resting in Bed</t>
  </si>
  <si>
    <t>restinbed</t>
  </si>
  <si>
    <t>You awake fully rested!</t>
  </si>
  <si>
    <t>mom1</t>
  </si>
  <si>
    <t>mom</t>
  </si>
  <si>
    <t>mom2</t>
  </si>
  <si>
    <t>mom3</t>
  </si>
  <si>
    <t>mom4</t>
  </si>
  <si>
    <t>mom5</t>
  </si>
  <si>
    <t>mom6</t>
  </si>
  <si>
    <t>Good morning sunshine! Rest here any time you like. \n
Why am I saying that? You live here!</t>
  </si>
  <si>
    <t xml:space="preserve">Hello dear. I should get on with my inventing. \n
Can't you occupy yourself? \n
Back in my day, we could amuse ourselves with anything - a stick, a rock, rubbish we found in bins ... </t>
  </si>
  <si>
    <t>Oh, you found yourself a tuxemon. Congratulations! \n
Why don't you head over to the next town and explore?</t>
  </si>
  <si>
    <t>Welcome back! Look at you, growing up so fast.</t>
  </si>
  <si>
    <t xml:space="preserve">You know, Granny Piper next door has opened up her Daycare Centre. \n
Well, not everyone can be an inventor, I guess. </t>
  </si>
  <si>
    <t>Congratulations! You took down the corporations! \n
Of course, now lots of people don't have a job ... but you did the right thing. I think.</t>
  </si>
  <si>
    <t>TV Watching</t>
  </si>
  <si>
    <t>tvwatch</t>
  </si>
  <si>
    <t>dialog You watch some TV with your beloved level ${{monster_0_level}} ${{monster_0_name}}.</t>
  </si>
  <si>
    <t>Mom</t>
  </si>
  <si>
    <t>spokenmom</t>
  </si>
  <si>
    <t>Speak to your Mom for the first time</t>
  </si>
  <si>
    <t>you speak to your Mom</t>
  </si>
  <si>
    <t>Her dialogue</t>
  </si>
  <si>
    <t>Defeated Shaft</t>
  </si>
  <si>
    <t>shaftdefeated</t>
  </si>
  <si>
    <t>you defeat the Shaft Boss</t>
  </si>
  <si>
    <t>Changes Mom's dialogue</t>
  </si>
  <si>
    <t>Granny Piper</t>
  </si>
  <si>
    <t>granny</t>
  </si>
  <si>
    <t>Speak to Granny Piper for the first time</t>
  </si>
  <si>
    <t>spokengrannypiper</t>
  </si>
  <si>
    <t>you speak to Granny Piper</t>
  </si>
  <si>
    <t>Changes Granny Piper's dialogue</t>
  </si>
  <si>
    <t>grannypiper1</t>
  </si>
  <si>
    <t>grannypiper</t>
  </si>
  <si>
    <t>Oh hello NAME, I didn't see you there among all this hustle and debris! \n
I can't wait till the Daycare Centre is installed!</t>
  </si>
  <si>
    <t>You know, the Pipers made our fortune in the daycare business! \n
I've been retired for ten years and I'm getting bored. I want to get back into it!</t>
  </si>
  <si>
    <t>grannypiper2</t>
  </si>
  <si>
    <t>Shopkeeper</t>
  </si>
  <si>
    <t>shopkeeper</t>
  </si>
  <si>
    <t>instore</t>
  </si>
  <si>
    <t>danteshop</t>
  </si>
  <si>
    <t>danteinstore</t>
  </si>
  <si>
    <t>I'm working, boss, I'm working! \n
Oh, it's just you. You know, we throw out so much of our stock. \n
It's such a terrible waste. It all goes into the bins behind the back of the Store.</t>
  </si>
  <si>
    <t>Once you have added all the details you want to the different Creators listed here, go through and do the following:</t>
  </si>
  <si>
    <t>1. Set up the NPCs using Map Events</t>
  </si>
  <si>
    <t>JSON Name</t>
  </si>
  <si>
    <t xml:space="preserve">2. Create one JSON file per NPC, using the name specified </t>
  </si>
  <si>
    <t>Inputs</t>
  </si>
  <si>
    <t>Event Name</t>
  </si>
  <si>
    <t>Working</t>
  </si>
  <si>
    <t>Outputs</t>
  </si>
  <si>
    <t>JSON Contents</t>
  </si>
  <si>
    <t>dante</t>
  </si>
  <si>
    <t>Dialogue</t>
  </si>
  <si>
    <t>3. Set up the dialogue using Map Events</t>
  </si>
  <si>
    <t>How are you, NAME? \n
Quiet and solemn as always, I see.</t>
  </si>
  <si>
    <t>Hey! What do you think you're doing?\n
It's not safe to go into the wilds unless you have a tuxemon.\n
Come buy one from our shop.</t>
  </si>
  <si>
    <t>4. Copy-paste the l18n output into mods\tuxemon\l18n\en_US\LC_MESSAGES\base.po - you may have to paste it into Word as a table first to avoid unnecessary quotation marks</t>
  </si>
  <si>
    <t>5. Set up the messages using Map Events</t>
  </si>
  <si>
    <t>6. Copy-paste the l18n output, as it says in point 4.</t>
  </si>
  <si>
    <t>Use Ch-ch-ch-changes to track variables and get valid output for Map Events.</t>
  </si>
  <si>
    <t>Input</t>
  </si>
  <si>
    <t>7. Delete base.mo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</si>
</sst>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7907E-B03A-4F1C-9E72-2BE2FDD45F01}">
  <dimension ref="A1:A10"/>
  <sheetViews>
    <sheetView workbookViewId="0">
      <selection activeCell="A9" sqref="A9"/>
    </sheetView>
  </sheetViews>
  <sheetFormatPr defaultRowHeight="14.4" x14ac:dyDescent="0.3"/>
  <sheetData>
    <row r="1" spans="1:1" x14ac:dyDescent="0.3">
      <c r="A1" s="2" t="s">
        <v>144</v>
      </c>
    </row>
    <row r="2" spans="1:1" x14ac:dyDescent="0.3">
      <c r="A2" t="s">
        <v>145</v>
      </c>
    </row>
    <row r="3" spans="1:1" x14ac:dyDescent="0.3">
      <c r="A3" t="s">
        <v>147</v>
      </c>
    </row>
    <row r="4" spans="1:1" x14ac:dyDescent="0.3">
      <c r="A4" t="s">
        <v>155</v>
      </c>
    </row>
    <row r="5" spans="1:1" x14ac:dyDescent="0.3">
      <c r="A5" t="s">
        <v>158</v>
      </c>
    </row>
    <row r="6" spans="1:1" x14ac:dyDescent="0.3">
      <c r="A6" t="s">
        <v>159</v>
      </c>
    </row>
    <row r="7" spans="1:1" x14ac:dyDescent="0.3">
      <c r="A7" t="s">
        <v>160</v>
      </c>
    </row>
    <row r="8" spans="1:1" x14ac:dyDescent="0.3">
      <c r="A8" t="s">
        <v>163</v>
      </c>
    </row>
    <row r="10" spans="1:1" x14ac:dyDescent="0.3">
      <c r="A10" t="s">
        <v>161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11"/>
  <sheetViews>
    <sheetView zoomScaleNormal="100" workbookViewId="0">
      <selection activeCell="A2" sqref="A2"/>
    </sheetView>
  </sheetViews>
  <sheetFormatPr defaultRowHeight="14.4" x14ac:dyDescent="0.3"/>
  <cols>
    <col min="1" max="1" width="16.88671875" bestFit="1" customWidth="1"/>
    <col min="2" max="2" width="9.6640625" bestFit="1" customWidth="1"/>
    <col min="4" max="4" width="44.5546875" bestFit="1" customWidth="1"/>
    <col min="5" max="5" width="14.109375" bestFit="1" customWidth="1"/>
    <col min="23" max="23" width="23.44140625" bestFit="1" customWidth="1"/>
    <col min="24" max="24" width="20.44140625" customWidth="1"/>
    <col min="25" max="25" width="16" customWidth="1"/>
  </cols>
  <sheetData>
    <row r="1" spans="1:59" ht="57.6" x14ac:dyDescent="0.3">
      <c r="A1" s="3" t="s">
        <v>148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5" t="s">
        <v>150</v>
      </c>
      <c r="S1" s="5"/>
      <c r="T1" s="5"/>
      <c r="U1" s="5"/>
      <c r="V1" s="5"/>
      <c r="W1" s="6" t="s">
        <v>151</v>
      </c>
      <c r="X1" s="6"/>
      <c r="Y1" s="6"/>
      <c r="Z1" s="6"/>
      <c r="AA1" s="6"/>
      <c r="AX1" s="1" t="s">
        <v>20</v>
      </c>
      <c r="AY1" s="1" t="s">
        <v>21</v>
      </c>
      <c r="AZ1" t="s">
        <v>22</v>
      </c>
      <c r="BA1" t="s">
        <v>12</v>
      </c>
      <c r="BB1" s="1" t="s">
        <v>28</v>
      </c>
      <c r="BC1" s="1" t="s">
        <v>29</v>
      </c>
      <c r="BD1" s="1" t="s">
        <v>30</v>
      </c>
      <c r="BE1" s="1" t="s">
        <v>25</v>
      </c>
      <c r="BF1" s="1" t="s">
        <v>31</v>
      </c>
      <c r="BG1" t="s">
        <v>32</v>
      </c>
    </row>
    <row r="2" spans="1:59" x14ac:dyDescent="0.3">
      <c r="A2" t="s">
        <v>68</v>
      </c>
      <c r="B2" t="s">
        <v>2</v>
      </c>
      <c r="C2" t="s">
        <v>15</v>
      </c>
      <c r="D2" t="s">
        <v>69</v>
      </c>
      <c r="E2" t="s">
        <v>13</v>
      </c>
      <c r="F2" t="s">
        <v>70</v>
      </c>
      <c r="G2" t="s">
        <v>71</v>
      </c>
      <c r="H2" t="s">
        <v>73</v>
      </c>
      <c r="I2" t="s">
        <v>16</v>
      </c>
      <c r="J2" t="s">
        <v>1</v>
      </c>
      <c r="K2" t="s">
        <v>17</v>
      </c>
      <c r="L2" t="s">
        <v>18</v>
      </c>
      <c r="M2" t="s">
        <v>1</v>
      </c>
      <c r="N2" t="s">
        <v>17</v>
      </c>
      <c r="O2" t="s">
        <v>19</v>
      </c>
      <c r="P2" t="s">
        <v>1</v>
      </c>
      <c r="Q2" t="s">
        <v>17</v>
      </c>
      <c r="W2" t="s">
        <v>149</v>
      </c>
      <c r="X2" t="s">
        <v>84</v>
      </c>
      <c r="Y2" t="s">
        <v>72</v>
      </c>
      <c r="Z2" t="s">
        <v>146</v>
      </c>
      <c r="AA2" t="s">
        <v>152</v>
      </c>
    </row>
    <row r="3" spans="1:59" x14ac:dyDescent="0.3">
      <c r="A3" t="s">
        <v>0</v>
      </c>
      <c r="B3" t="s">
        <v>4</v>
      </c>
      <c r="C3" t="s">
        <v>67</v>
      </c>
      <c r="D3" t="str">
        <f t="shared" ref="D3:D5" si="0">CONCATENATE(B3,"_",LOWER(C3),IF(C3="","","_"),SUBSTITUTE(LOWER(A3)," ",""))</f>
        <v>spyder_stop_dante</v>
      </c>
      <c r="E3" t="s">
        <v>14</v>
      </c>
      <c r="F3">
        <v>15</v>
      </c>
      <c r="G3">
        <v>8</v>
      </c>
      <c r="H3" t="s">
        <v>74</v>
      </c>
      <c r="I3" t="s">
        <v>23</v>
      </c>
      <c r="J3" t="s">
        <v>24</v>
      </c>
      <c r="K3">
        <v>1</v>
      </c>
      <c r="L3" t="s">
        <v>26</v>
      </c>
      <c r="M3" t="s">
        <v>27</v>
      </c>
      <c r="N3">
        <v>2</v>
      </c>
      <c r="S3" t="str">
        <f>IF(I3="","",CONCATENATE($BA1,$BC1,$BB1,J3,$BE1,K3,BG1,I3,BA1,$BD1))</f>
        <v xml:space="preserve">" "monsters": [
        {
            "name": "Agnite",
            "level": 1, "monster": "agnite" ,
        }
</v>
      </c>
      <c r="T3" t="str">
        <f>IF(L3="","",CONCATENATE($BA1,$BB1,M3,$BE1,N3,$BD1))</f>
        <v xml:space="preserve">" 
        {
            "name": "Rockitten",
            "level": 2,
        }
</v>
      </c>
      <c r="U3" t="str">
        <f>IF(O3="","",CONCATENATE($BA1,$BB1,P3,$BE1,Q3,$BD1))</f>
        <v/>
      </c>
      <c r="V3" t="str">
        <f t="shared" ref="V3:V11" si="1">IF(J3="","","]")</f>
        <v>]</v>
      </c>
      <c r="W3" t="str">
        <f>"Create "&amp;A3</f>
        <v>Create Dante</v>
      </c>
      <c r="X3" t="str">
        <f>"not npc_exists "&amp;D3</f>
        <v>not npc_exists spyder_stop_dante</v>
      </c>
      <c r="Y3" t="str">
        <f>"create_npc "&amp;D3&amp;","&amp;F3&amp;","&amp;G3&amp;","&amp;E3&amp;","&amp;H3</f>
        <v>create_npc spyder_stop_dante,15,8,shop_assistant,stand</v>
      </c>
      <c r="Z3" t="str">
        <f>CONCATENATE(D3,".json")</f>
        <v>spyder_stop_dante.json</v>
      </c>
      <c r="AA3" t="str">
        <f t="shared" ref="AA3:AA11" si="2">CONCATENATE($AX$1,D3,$AY$1,E3,S3,T3,U3,V3,$AZ$1)</f>
        <v>{
    "slug": "spyder_stop_dante",
    "sprite_name": "shop_assistant" "monsters": [
        {
            "name": "Agnite",
            "level": 1, "monster": "agnite" ,
        }
" 
        {
            "name": "Rockitten",
            "level": 2,
        }
]}</v>
      </c>
    </row>
    <row r="4" spans="1:59" x14ac:dyDescent="0.3">
      <c r="A4" t="s">
        <v>27</v>
      </c>
      <c r="B4" t="s">
        <v>4</v>
      </c>
      <c r="C4" t="s">
        <v>87</v>
      </c>
      <c r="D4" t="str">
        <f t="shared" si="0"/>
        <v>spyder_frolicking_rockitten</v>
      </c>
      <c r="E4" t="s">
        <v>26</v>
      </c>
      <c r="F4">
        <v>24</v>
      </c>
      <c r="G4">
        <v>2</v>
      </c>
      <c r="H4" t="s">
        <v>82</v>
      </c>
      <c r="S4" t="str">
        <f t="shared" ref="S4:S11" si="3">IF(I4="","",CONCATENATE($AD3,$AF3,$AE3,J4,$AH3,K4,AJ3,I4,AD3,$AG3))</f>
        <v/>
      </c>
      <c r="T4" t="str">
        <f t="shared" ref="T4:T11" si="4">IF(L4="","",CONCATENATE($AD3,$AE3,M4,$AH3,N4,$AG3))</f>
        <v/>
      </c>
      <c r="U4" t="str">
        <f t="shared" ref="U4:U11" si="5">IF(O4="","",CONCATENATE($AD3,$AE3,P4,$AH3,Q4,$AG3))</f>
        <v/>
      </c>
      <c r="V4" t="str">
        <f t="shared" si="1"/>
        <v/>
      </c>
      <c r="W4" t="str">
        <f t="shared" ref="W4:W11" si="6">"Create "&amp;A4</f>
        <v>Create Rockitten</v>
      </c>
      <c r="X4" t="str">
        <f t="shared" ref="X4:X11" si="7">"not npc_exists "&amp;D4</f>
        <v>not npc_exists spyder_frolicking_rockitten</v>
      </c>
      <c r="Y4" t="str">
        <f t="shared" ref="Y4:Y11" si="8">"create_npc "&amp;D4&amp;","&amp;F4&amp;","&amp;G4&amp;","&amp;E4&amp;","&amp;H4</f>
        <v>create_npc spyder_frolicking_rockitten,24,2,rockitten,wander</v>
      </c>
      <c r="Z4" t="str">
        <f t="shared" ref="Z4:Z11" si="9">CONCATENATE(D4,".json")</f>
        <v>spyder_frolicking_rockitten.json</v>
      </c>
      <c r="AA4" t="str">
        <f t="shared" si="2"/>
        <v>{
    "slug": "spyder_frolicking_rockitten",
    "sprite_name": "rockitten}</v>
      </c>
    </row>
    <row r="5" spans="1:59" x14ac:dyDescent="0.3">
      <c r="A5" t="s">
        <v>88</v>
      </c>
      <c r="B5" t="s">
        <v>4</v>
      </c>
      <c r="C5" t="s">
        <v>87</v>
      </c>
      <c r="D5" t="str">
        <f t="shared" si="0"/>
        <v>spyder_frolicking_conileaf</v>
      </c>
      <c r="E5" t="s">
        <v>83</v>
      </c>
      <c r="F5">
        <v>27</v>
      </c>
      <c r="G5">
        <v>3</v>
      </c>
      <c r="H5" t="s">
        <v>82</v>
      </c>
      <c r="S5" t="str">
        <f t="shared" si="3"/>
        <v/>
      </c>
      <c r="T5" t="str">
        <f t="shared" si="4"/>
        <v/>
      </c>
      <c r="U5" t="str">
        <f t="shared" si="5"/>
        <v/>
      </c>
      <c r="V5" t="str">
        <f t="shared" si="1"/>
        <v/>
      </c>
      <c r="W5" t="str">
        <f t="shared" si="6"/>
        <v>Create Conileaf</v>
      </c>
      <c r="X5" t="str">
        <f t="shared" si="7"/>
        <v>not npc_exists spyder_frolicking_conileaf</v>
      </c>
      <c r="Y5" t="str">
        <f t="shared" si="8"/>
        <v>create_npc spyder_frolicking_conileaf,27,3,conileaf,wander</v>
      </c>
      <c r="Z5" t="str">
        <f t="shared" si="9"/>
        <v>spyder_frolicking_conileaf.json</v>
      </c>
      <c r="AA5" t="str">
        <f t="shared" si="2"/>
        <v>{
    "slug": "spyder_frolicking_conileaf",
    "sprite_name": "conileaf}</v>
      </c>
    </row>
    <row r="6" spans="1:59" x14ac:dyDescent="0.3">
      <c r="A6" t="s">
        <v>86</v>
      </c>
      <c r="B6" t="s">
        <v>4</v>
      </c>
      <c r="C6" t="s">
        <v>37</v>
      </c>
      <c r="D6" t="str">
        <f>CONCATENATE(B6,"_",LOWER(C6),IF(C6="","","_"),SUBSTITUTE(LOWER(A6)," ",""))</f>
        <v>spyder_papertown_riverboatcaptain</v>
      </c>
      <c r="E6" t="s">
        <v>89</v>
      </c>
      <c r="F6">
        <v>4</v>
      </c>
      <c r="G6">
        <v>16</v>
      </c>
      <c r="H6" t="s">
        <v>74</v>
      </c>
      <c r="S6" t="str">
        <f t="shared" si="3"/>
        <v/>
      </c>
      <c r="T6" t="str">
        <f t="shared" si="4"/>
        <v/>
      </c>
      <c r="U6" t="str">
        <f t="shared" si="5"/>
        <v/>
      </c>
      <c r="V6" t="str">
        <f t="shared" si="1"/>
        <v/>
      </c>
      <c r="W6" t="str">
        <f t="shared" si="6"/>
        <v>Create Riverboat Captain</v>
      </c>
      <c r="X6" t="str">
        <f t="shared" si="7"/>
        <v>not npc_exists spyder_papertown_riverboatcaptain</v>
      </c>
      <c r="Y6" t="str">
        <f t="shared" si="8"/>
        <v>create_npc spyder_papertown_riverboatcaptain,4,16,riverboatcaptain,stand</v>
      </c>
      <c r="Z6" t="str">
        <f t="shared" si="9"/>
        <v>spyder_papertown_riverboatcaptain.json</v>
      </c>
      <c r="AA6" t="str">
        <f t="shared" si="2"/>
        <v>{
    "slug": "spyder_papertown_riverboatcaptain",
    "sprite_name": "riverboatcaptain}</v>
      </c>
    </row>
    <row r="7" spans="1:59" x14ac:dyDescent="0.3">
      <c r="A7" t="s">
        <v>93</v>
      </c>
      <c r="B7" t="s">
        <v>4</v>
      </c>
      <c r="C7" t="s">
        <v>37</v>
      </c>
      <c r="D7" t="str">
        <f t="shared" ref="D7:D11" si="10">CONCATENATE(B7,"_",LOWER(C7),IF(C7="","","_"),SUBSTITUTE(LOWER(A7)," ",""))</f>
        <v>spyder_papertown_homemaker</v>
      </c>
      <c r="E7" t="s">
        <v>94</v>
      </c>
      <c r="F7">
        <v>11</v>
      </c>
      <c r="G7">
        <v>14</v>
      </c>
      <c r="H7" t="s">
        <v>82</v>
      </c>
      <c r="S7" t="str">
        <f t="shared" si="3"/>
        <v/>
      </c>
      <c r="T7" t="str">
        <f t="shared" si="4"/>
        <v/>
      </c>
      <c r="U7" t="str">
        <f t="shared" si="5"/>
        <v/>
      </c>
      <c r="V7" t="str">
        <f t="shared" si="1"/>
        <v/>
      </c>
      <c r="W7" t="str">
        <f t="shared" si="6"/>
        <v>Create Homemaker</v>
      </c>
      <c r="X7" t="str">
        <f t="shared" si="7"/>
        <v>not npc_exists spyder_papertown_homemaker</v>
      </c>
      <c r="Y7" t="str">
        <f t="shared" si="8"/>
        <v>create_npc spyder_papertown_homemaker,11,14,homemaker,wander</v>
      </c>
      <c r="Z7" t="str">
        <f t="shared" si="9"/>
        <v>spyder_papertown_homemaker.json</v>
      </c>
      <c r="AA7" t="str">
        <f t="shared" si="2"/>
        <v>{
    "slug": "spyder_papertown_homemaker",
    "sprite_name": "homemaker}</v>
      </c>
    </row>
    <row r="8" spans="1:59" x14ac:dyDescent="0.3">
      <c r="A8" t="s">
        <v>118</v>
      </c>
      <c r="B8" t="s">
        <v>4</v>
      </c>
      <c r="C8" t="s">
        <v>37</v>
      </c>
      <c r="D8" t="str">
        <f t="shared" si="10"/>
        <v>spyder_papertown_mom</v>
      </c>
      <c r="E8" t="s">
        <v>94</v>
      </c>
      <c r="F8">
        <v>5</v>
      </c>
      <c r="G8">
        <v>5</v>
      </c>
      <c r="H8" t="s">
        <v>82</v>
      </c>
      <c r="S8" t="str">
        <f t="shared" si="3"/>
        <v/>
      </c>
      <c r="T8" t="str">
        <f t="shared" si="4"/>
        <v/>
      </c>
      <c r="U8" t="str">
        <f t="shared" si="5"/>
        <v/>
      </c>
      <c r="V8" t="str">
        <f t="shared" si="1"/>
        <v/>
      </c>
      <c r="W8" t="str">
        <f t="shared" si="6"/>
        <v>Create Mom</v>
      </c>
      <c r="X8" t="str">
        <f t="shared" si="7"/>
        <v>not npc_exists spyder_papertown_mom</v>
      </c>
      <c r="Y8" t="str">
        <f t="shared" si="8"/>
        <v>create_npc spyder_papertown_mom,5,5,homemaker,wander</v>
      </c>
      <c r="Z8" t="str">
        <f t="shared" si="9"/>
        <v>spyder_papertown_mom.json</v>
      </c>
      <c r="AA8" t="str">
        <f t="shared" si="2"/>
        <v>{
    "slug": "spyder_papertown_mom",
    "sprite_name": "homemaker}</v>
      </c>
    </row>
    <row r="9" spans="1:59" x14ac:dyDescent="0.3">
      <c r="A9" t="s">
        <v>127</v>
      </c>
      <c r="B9" t="s">
        <v>4</v>
      </c>
      <c r="C9" t="s">
        <v>37</v>
      </c>
      <c r="D9" t="str">
        <f t="shared" si="10"/>
        <v>spyder_papertown_grannypiper</v>
      </c>
      <c r="E9" t="s">
        <v>128</v>
      </c>
      <c r="F9">
        <v>3</v>
      </c>
      <c r="G9">
        <v>6</v>
      </c>
      <c r="H9" t="s">
        <v>74</v>
      </c>
      <c r="S9" t="str">
        <f t="shared" si="3"/>
        <v/>
      </c>
      <c r="T9" t="str">
        <f t="shared" si="4"/>
        <v/>
      </c>
      <c r="U9" t="str">
        <f t="shared" si="5"/>
        <v/>
      </c>
      <c r="V9" t="str">
        <f t="shared" si="1"/>
        <v/>
      </c>
      <c r="W9" t="str">
        <f t="shared" si="6"/>
        <v>Create Granny Piper</v>
      </c>
      <c r="X9" t="str">
        <f t="shared" si="7"/>
        <v>not npc_exists spyder_papertown_grannypiper</v>
      </c>
      <c r="Y9" t="str">
        <f t="shared" si="8"/>
        <v>create_npc spyder_papertown_grannypiper,3,6,granny,stand</v>
      </c>
      <c r="Z9" t="str">
        <f t="shared" si="9"/>
        <v>spyder_papertown_grannypiper.json</v>
      </c>
      <c r="AA9" t="str">
        <f t="shared" si="2"/>
        <v>{
    "slug": "spyder_papertown_grannypiper",
    "sprite_name": "granny}</v>
      </c>
    </row>
    <row r="10" spans="1:59" x14ac:dyDescent="0.3">
      <c r="A10" t="s">
        <v>138</v>
      </c>
      <c r="B10" t="s">
        <v>4</v>
      </c>
      <c r="C10" t="s">
        <v>37</v>
      </c>
      <c r="D10" t="str">
        <f t="shared" si="10"/>
        <v>spyder_papertown_shopkeeper</v>
      </c>
      <c r="E10" t="s">
        <v>139</v>
      </c>
      <c r="F10">
        <v>4</v>
      </c>
      <c r="G10">
        <v>8</v>
      </c>
      <c r="H10" t="s">
        <v>74</v>
      </c>
      <c r="S10" t="str">
        <f t="shared" si="3"/>
        <v/>
      </c>
      <c r="T10" t="str">
        <f t="shared" si="4"/>
        <v/>
      </c>
      <c r="U10" t="str">
        <f t="shared" si="5"/>
        <v/>
      </c>
      <c r="V10" t="str">
        <f t="shared" si="1"/>
        <v/>
      </c>
      <c r="W10" t="str">
        <f t="shared" si="6"/>
        <v>Create Shopkeeper</v>
      </c>
      <c r="X10" t="str">
        <f t="shared" si="7"/>
        <v>not npc_exists spyder_papertown_shopkeeper</v>
      </c>
      <c r="Y10" t="str">
        <f t="shared" si="8"/>
        <v>create_npc spyder_papertown_shopkeeper,4,8,shopkeeper,stand</v>
      </c>
      <c r="Z10" t="str">
        <f t="shared" si="9"/>
        <v>spyder_papertown_shopkeeper.json</v>
      </c>
      <c r="AA10" t="str">
        <f t="shared" si="2"/>
        <v>{
    "slug": "spyder_papertown_shopkeeper",
    "sprite_name": "shopkeeper}</v>
      </c>
    </row>
    <row r="11" spans="1:59" x14ac:dyDescent="0.3">
      <c r="A11" t="s">
        <v>0</v>
      </c>
      <c r="B11" t="s">
        <v>4</v>
      </c>
      <c r="C11" t="s">
        <v>140</v>
      </c>
      <c r="D11" t="str">
        <f t="shared" si="10"/>
        <v>spyder_instore_dante</v>
      </c>
      <c r="E11" t="s">
        <v>14</v>
      </c>
      <c r="F11">
        <v>12</v>
      </c>
      <c r="G11">
        <v>7</v>
      </c>
      <c r="H11" t="s">
        <v>74</v>
      </c>
      <c r="S11" t="str">
        <f t="shared" si="3"/>
        <v/>
      </c>
      <c r="T11" t="str">
        <f t="shared" si="4"/>
        <v/>
      </c>
      <c r="U11" t="str">
        <f t="shared" si="5"/>
        <v/>
      </c>
      <c r="V11" t="str">
        <f t="shared" si="1"/>
        <v/>
      </c>
      <c r="W11" t="str">
        <f t="shared" si="6"/>
        <v>Create Dante</v>
      </c>
      <c r="X11" t="str">
        <f t="shared" si="7"/>
        <v>not npc_exists spyder_instore_dante</v>
      </c>
      <c r="Y11" t="str">
        <f t="shared" si="8"/>
        <v>create_npc spyder_instore_dante,12,7,shop_assistant,stand</v>
      </c>
      <c r="Z11" t="str">
        <f t="shared" si="9"/>
        <v>spyder_instore_dante.json</v>
      </c>
      <c r="AA11" t="str">
        <f t="shared" si="2"/>
        <v>{
    "slug": "spyder_instore_dante",
    "sprite_name": "shop_assistant}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6BEE-659D-40E3-BE2C-991E3BDA8715}">
  <dimension ref="A1:R14"/>
  <sheetViews>
    <sheetView zoomScale="55" zoomScaleNormal="55" workbookViewId="0">
      <selection activeCell="E5" sqref="E5"/>
    </sheetView>
  </sheetViews>
  <sheetFormatPr defaultRowHeight="14.4" x14ac:dyDescent="0.3"/>
  <cols>
    <col min="1" max="1" width="9.6640625" bestFit="1" customWidth="1"/>
    <col min="2" max="2" width="11.6640625" bestFit="1" customWidth="1"/>
    <col min="5" max="6" width="37.88671875" customWidth="1"/>
    <col min="7" max="7" width="29" bestFit="1" customWidth="1"/>
    <col min="8" max="8" width="29" customWidth="1"/>
    <col min="9" max="9" width="15.44140625" customWidth="1"/>
    <col min="10" max="10" width="11.44140625" bestFit="1" customWidth="1"/>
  </cols>
  <sheetData>
    <row r="1" spans="1:18" x14ac:dyDescent="0.3">
      <c r="A1" s="7" t="s">
        <v>148</v>
      </c>
      <c r="B1" s="7"/>
      <c r="C1" s="7"/>
      <c r="D1" s="7"/>
      <c r="E1" s="7"/>
      <c r="F1" s="6" t="s">
        <v>151</v>
      </c>
      <c r="G1" s="6"/>
      <c r="H1" s="6"/>
      <c r="I1" s="6"/>
      <c r="J1" s="6"/>
      <c r="N1" t="s">
        <v>42</v>
      </c>
      <c r="O1" t="s">
        <v>8</v>
      </c>
      <c r="P1" t="s">
        <v>11</v>
      </c>
      <c r="Q1" t="s">
        <v>9</v>
      </c>
      <c r="R1" t="s">
        <v>12</v>
      </c>
    </row>
    <row r="2" spans="1:18" x14ac:dyDescent="0.3">
      <c r="A2" t="s">
        <v>2</v>
      </c>
      <c r="B2" t="s">
        <v>3</v>
      </c>
      <c r="C2" t="s">
        <v>5</v>
      </c>
      <c r="D2" t="s">
        <v>95</v>
      </c>
      <c r="E2" t="s">
        <v>154</v>
      </c>
      <c r="F2" t="s">
        <v>149</v>
      </c>
      <c r="G2" t="s">
        <v>98</v>
      </c>
      <c r="H2" t="s">
        <v>97</v>
      </c>
      <c r="I2" t="s">
        <v>96</v>
      </c>
      <c r="J2" t="s">
        <v>7</v>
      </c>
    </row>
    <row r="3" spans="1:18" ht="86.4" x14ac:dyDescent="0.3">
      <c r="J3" s="1" t="s">
        <v>33</v>
      </c>
    </row>
    <row r="4" spans="1:18" ht="57.6" x14ac:dyDescent="0.3">
      <c r="A4" t="s">
        <v>4</v>
      </c>
      <c r="B4" t="s">
        <v>37</v>
      </c>
      <c r="C4" t="s">
        <v>10</v>
      </c>
      <c r="D4" t="s">
        <v>153</v>
      </c>
      <c r="E4" s="1" t="s">
        <v>157</v>
      </c>
      <c r="F4" s="1"/>
      <c r="G4" t="str">
        <f>CONCATENATE(A4,"_",B4,"_",C4)</f>
        <v>spyder_papertown_stopthere</v>
      </c>
      <c r="H4" t="str">
        <f t="shared" ref="H4:H14" si="0">CONCATENATE($N$1,G4)</f>
        <v>translated_dialog spyder_papertown_stopthere</v>
      </c>
      <c r="J4" t="str">
        <f t="shared" ref="J4:J14" si="1">$O$1&amp;$P$1&amp;G4&amp;$R$1&amp;CHAR(10)&amp;$Q$1&amp;$P$1&amp;E4&amp;$R$1</f>
        <v xml:space="preserve">msgid "spyder_papertown_stopthere" 
msgstr "Hey! What do you think you're doing?\n
It's not safe to go into the wilds unless you have a tuxemon.\n
Come buy one from our shop." </v>
      </c>
    </row>
    <row r="5" spans="1:18" ht="28.8" x14ac:dyDescent="0.3">
      <c r="A5" t="s">
        <v>4</v>
      </c>
      <c r="B5" t="s">
        <v>37</v>
      </c>
      <c r="C5" t="s">
        <v>94</v>
      </c>
      <c r="D5" t="s">
        <v>94</v>
      </c>
      <c r="E5" s="1" t="s">
        <v>156</v>
      </c>
      <c r="F5" s="1" t="str">
        <f>"Talk "&amp;C5</f>
        <v>Talk homemaker</v>
      </c>
      <c r="G5" t="str">
        <f>CONCATENATE(A5,"_",B5,"_",C5)</f>
        <v>spyder_papertown_homemaker</v>
      </c>
      <c r="H5" t="str">
        <f t="shared" si="0"/>
        <v>translated_dialog spyder_papertown_homemaker</v>
      </c>
      <c r="I5" t="str">
        <f>"talk "&amp;D5</f>
        <v>talk homemaker</v>
      </c>
      <c r="J5" t="str">
        <f t="shared" si="1"/>
        <v xml:space="preserve">msgid "spyder_papertown_homemaker" 
msgstr "How are you, NAME? \n
Quiet and solemn as always, I see." </v>
      </c>
    </row>
    <row r="6" spans="1:18" ht="43.2" x14ac:dyDescent="0.3">
      <c r="A6" t="s">
        <v>4</v>
      </c>
      <c r="B6" t="s">
        <v>37</v>
      </c>
      <c r="C6" t="s">
        <v>102</v>
      </c>
      <c r="D6" t="s">
        <v>103</v>
      </c>
      <c r="E6" s="1" t="s">
        <v>109</v>
      </c>
      <c r="F6" s="1" t="str">
        <f t="shared" ref="F6:F14" si="2">"Talk "&amp;C6</f>
        <v>Talk mom1</v>
      </c>
      <c r="G6" t="str">
        <f t="shared" ref="G6:G14" si="3">CONCATENATE(A6,"_",B6,"_",C6)</f>
        <v>spyder_papertown_mom1</v>
      </c>
      <c r="H6" t="str">
        <f t="shared" si="0"/>
        <v>translated_dialog spyder_papertown_mom1</v>
      </c>
      <c r="I6" t="str">
        <f>"talk "&amp;D6</f>
        <v>talk mom</v>
      </c>
      <c r="J6" t="str">
        <f t="shared" si="1"/>
        <v xml:space="preserve">msgid "spyder_papertown_mom1" 
msgstr "Good morning sunshine! Rest here any time you like. \n
Why am I saying that? You live here!" </v>
      </c>
    </row>
    <row r="7" spans="1:18" ht="86.4" x14ac:dyDescent="0.3">
      <c r="A7" t="s">
        <v>4</v>
      </c>
      <c r="B7" t="s">
        <v>37</v>
      </c>
      <c r="C7" t="s">
        <v>104</v>
      </c>
      <c r="D7" t="s">
        <v>103</v>
      </c>
      <c r="E7" s="1" t="s">
        <v>110</v>
      </c>
      <c r="F7" s="1" t="str">
        <f t="shared" si="2"/>
        <v>Talk mom2</v>
      </c>
      <c r="G7" t="str">
        <f t="shared" si="3"/>
        <v>spyder_papertown_mom2</v>
      </c>
      <c r="H7" t="str">
        <f t="shared" si="0"/>
        <v>translated_dialog spyder_papertown_mom2</v>
      </c>
      <c r="I7" t="str">
        <f t="shared" ref="I7:I14" si="4">"talk "&amp;D7</f>
        <v>talk mom</v>
      </c>
      <c r="J7" t="str">
        <f t="shared" si="1"/>
        <v xml:space="preserve">msgid "spyder_papertown_mom2" 
msgstr "Hello dear. I should get on with my inventing. \n
Can't you occupy yourself? \n
Back in my day, we could amuse ourselves with anything - a stick, a rock, rubbish we found in bins ... " </v>
      </c>
    </row>
    <row r="8" spans="1:18" ht="57.6" x14ac:dyDescent="0.3">
      <c r="A8" t="s">
        <v>4</v>
      </c>
      <c r="B8" t="s">
        <v>37</v>
      </c>
      <c r="C8" t="s">
        <v>105</v>
      </c>
      <c r="D8" t="s">
        <v>103</v>
      </c>
      <c r="E8" s="1" t="s">
        <v>111</v>
      </c>
      <c r="F8" s="1" t="str">
        <f t="shared" si="2"/>
        <v>Talk mom3</v>
      </c>
      <c r="G8" t="str">
        <f t="shared" si="3"/>
        <v>spyder_papertown_mom3</v>
      </c>
      <c r="H8" t="str">
        <f t="shared" si="0"/>
        <v>translated_dialog spyder_papertown_mom3</v>
      </c>
      <c r="I8" t="str">
        <f t="shared" si="4"/>
        <v>talk mom</v>
      </c>
      <c r="J8" t="str">
        <f t="shared" si="1"/>
        <v xml:space="preserve">msgid "spyder_papertown_mom3" 
msgstr "Oh, you found yourself a tuxemon. Congratulations! \n
Why don't you head over to the next town and explore?" </v>
      </c>
    </row>
    <row r="9" spans="1:18" ht="28.8" x14ac:dyDescent="0.3">
      <c r="A9" t="s">
        <v>4</v>
      </c>
      <c r="B9" t="s">
        <v>37</v>
      </c>
      <c r="C9" t="s">
        <v>106</v>
      </c>
      <c r="D9" t="s">
        <v>103</v>
      </c>
      <c r="E9" s="1" t="s">
        <v>112</v>
      </c>
      <c r="F9" s="1" t="str">
        <f t="shared" si="2"/>
        <v>Talk mom4</v>
      </c>
      <c r="G9" t="str">
        <f t="shared" si="3"/>
        <v>spyder_papertown_mom4</v>
      </c>
      <c r="H9" t="str">
        <f t="shared" si="0"/>
        <v>translated_dialog spyder_papertown_mom4</v>
      </c>
      <c r="I9" t="str">
        <f t="shared" si="4"/>
        <v>talk mom</v>
      </c>
      <c r="J9" t="str">
        <f t="shared" si="1"/>
        <v xml:space="preserve">msgid "spyder_papertown_mom4" 
msgstr "Welcome back! Look at you, growing up so fast." </v>
      </c>
    </row>
    <row r="10" spans="1:18" ht="57.6" x14ac:dyDescent="0.3">
      <c r="A10" t="s">
        <v>4</v>
      </c>
      <c r="B10" t="s">
        <v>37</v>
      </c>
      <c r="C10" t="s">
        <v>107</v>
      </c>
      <c r="D10" t="s">
        <v>103</v>
      </c>
      <c r="E10" s="1" t="s">
        <v>113</v>
      </c>
      <c r="F10" s="1" t="str">
        <f t="shared" si="2"/>
        <v>Talk mom5</v>
      </c>
      <c r="G10" t="str">
        <f t="shared" si="3"/>
        <v>spyder_papertown_mom5</v>
      </c>
      <c r="H10" t="str">
        <f t="shared" si="0"/>
        <v>translated_dialog spyder_papertown_mom5</v>
      </c>
      <c r="I10" t="str">
        <f t="shared" si="4"/>
        <v>talk mom</v>
      </c>
      <c r="J10" t="str">
        <f t="shared" si="1"/>
        <v xml:space="preserve">msgid "spyder_papertown_mom5" 
msgstr "You know, Granny Piper next door has opened up her Daycare Centre. \n
Well, not everyone can be an inventor, I guess. " </v>
      </c>
    </row>
    <row r="11" spans="1:18" ht="57.6" x14ac:dyDescent="0.3">
      <c r="A11" t="s">
        <v>4</v>
      </c>
      <c r="B11" t="s">
        <v>37</v>
      </c>
      <c r="C11" t="s">
        <v>108</v>
      </c>
      <c r="D11" t="s">
        <v>103</v>
      </c>
      <c r="E11" s="1" t="s">
        <v>114</v>
      </c>
      <c r="F11" s="1" t="str">
        <f t="shared" si="2"/>
        <v>Talk mom6</v>
      </c>
      <c r="G11" t="str">
        <f t="shared" si="3"/>
        <v>spyder_papertown_mom6</v>
      </c>
      <c r="H11" t="str">
        <f t="shared" si="0"/>
        <v>translated_dialog spyder_papertown_mom6</v>
      </c>
      <c r="I11" t="str">
        <f t="shared" si="4"/>
        <v>talk mom</v>
      </c>
      <c r="J11" t="str">
        <f t="shared" si="1"/>
        <v xml:space="preserve">msgid "spyder_papertown_mom6" 
msgstr "Congratulations! You took down the corporations! \n
Of course, now lots of people don't have a job ... but you did the right thing. I think." </v>
      </c>
    </row>
    <row r="12" spans="1:18" ht="57.6" x14ac:dyDescent="0.3">
      <c r="A12" t="s">
        <v>4</v>
      </c>
      <c r="B12" t="s">
        <v>37</v>
      </c>
      <c r="C12" t="s">
        <v>133</v>
      </c>
      <c r="D12" t="s">
        <v>134</v>
      </c>
      <c r="E12" s="1" t="s">
        <v>135</v>
      </c>
      <c r="F12" s="1" t="str">
        <f t="shared" si="2"/>
        <v>Talk grannypiper1</v>
      </c>
      <c r="G12" t="str">
        <f t="shared" si="3"/>
        <v>spyder_papertown_grannypiper1</v>
      </c>
      <c r="H12" t="str">
        <f t="shared" si="0"/>
        <v>translated_dialog spyder_papertown_grannypiper1</v>
      </c>
      <c r="I12" t="str">
        <f t="shared" si="4"/>
        <v>talk grannypiper</v>
      </c>
      <c r="J12" t="str">
        <f t="shared" si="1"/>
        <v xml:space="preserve">msgid "spyder_papertown_grannypiper1" 
msgstr "Oh hello NAME, I didn't see you there among all this hustle and debris! \n
I can't wait till the Daycare Centre is installed!" </v>
      </c>
    </row>
    <row r="13" spans="1:18" ht="57.6" x14ac:dyDescent="0.3">
      <c r="A13" t="s">
        <v>4</v>
      </c>
      <c r="B13" t="s">
        <v>37</v>
      </c>
      <c r="C13" t="s">
        <v>137</v>
      </c>
      <c r="D13" t="s">
        <v>134</v>
      </c>
      <c r="E13" s="1" t="s">
        <v>136</v>
      </c>
      <c r="F13" s="1" t="str">
        <f t="shared" si="2"/>
        <v>Talk grannypiper2</v>
      </c>
      <c r="G13" t="str">
        <f t="shared" si="3"/>
        <v>spyder_papertown_grannypiper2</v>
      </c>
      <c r="H13" t="str">
        <f t="shared" si="0"/>
        <v>translated_dialog spyder_papertown_grannypiper2</v>
      </c>
      <c r="I13" t="str">
        <f t="shared" si="4"/>
        <v>talk grannypiper</v>
      </c>
      <c r="J13" t="str">
        <f t="shared" si="1"/>
        <v xml:space="preserve">msgid "spyder_papertown_grannypiper2" 
msgstr "You know, the Pipers made our fortune in the daycare business! \n
I've been retired for ten years and I'm getting bored. I want to get back into it!" </v>
      </c>
    </row>
    <row r="14" spans="1:18" ht="72" x14ac:dyDescent="0.3">
      <c r="A14" t="s">
        <v>4</v>
      </c>
      <c r="B14" t="s">
        <v>37</v>
      </c>
      <c r="C14" t="s">
        <v>141</v>
      </c>
      <c r="D14" t="s">
        <v>142</v>
      </c>
      <c r="E14" s="1" t="s">
        <v>143</v>
      </c>
      <c r="F14" s="1" t="str">
        <f t="shared" si="2"/>
        <v>Talk danteshop</v>
      </c>
      <c r="G14" t="str">
        <f t="shared" si="3"/>
        <v>spyder_papertown_danteshop</v>
      </c>
      <c r="H14" t="str">
        <f t="shared" si="0"/>
        <v>translated_dialog spyder_papertown_danteshop</v>
      </c>
      <c r="I14" t="str">
        <f t="shared" si="4"/>
        <v>talk danteinstore</v>
      </c>
      <c r="J14" t="str">
        <f t="shared" si="1"/>
        <v xml:space="preserve">msgid "spyder_papertown_danteshop" 
msgstr "I'm working, boss, I'm working! \n
Oh, it's just you. You know, we throw out so much of our stock. \n
It's such a terrible waste. It all goes into the bins behind the back of the Store."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32D68-480F-4057-AFCF-ADC7DB3A66FB}">
  <dimension ref="A1:P12"/>
  <sheetViews>
    <sheetView tabSelected="1" workbookViewId="0">
      <selection activeCell="H2" sqref="H2:H12"/>
    </sheetView>
  </sheetViews>
  <sheetFormatPr defaultRowHeight="14.4" x14ac:dyDescent="0.3"/>
  <cols>
    <col min="1" max="1" width="23.109375" customWidth="1"/>
    <col min="2" max="2" width="9.6640625" bestFit="1" customWidth="1"/>
    <col min="3" max="3" width="11.6640625" bestFit="1" customWidth="1"/>
    <col min="5" max="5" width="37.88671875" customWidth="1"/>
    <col min="6" max="6" width="29" bestFit="1" customWidth="1"/>
    <col min="7" max="7" width="29" customWidth="1"/>
    <col min="8" max="8" width="11.44140625" bestFit="1" customWidth="1"/>
  </cols>
  <sheetData>
    <row r="1" spans="1:16" x14ac:dyDescent="0.3">
      <c r="A1" t="s">
        <v>54</v>
      </c>
      <c r="B1" t="s">
        <v>2</v>
      </c>
      <c r="C1" t="s">
        <v>3</v>
      </c>
      <c r="D1" t="s">
        <v>5</v>
      </c>
      <c r="E1" t="s">
        <v>6</v>
      </c>
      <c r="H1" t="s">
        <v>7</v>
      </c>
      <c r="L1" t="s">
        <v>42</v>
      </c>
      <c r="M1" t="s">
        <v>8</v>
      </c>
      <c r="N1" t="s">
        <v>11</v>
      </c>
      <c r="O1" t="s">
        <v>9</v>
      </c>
      <c r="P1" t="s">
        <v>12</v>
      </c>
    </row>
    <row r="2" spans="1:16" ht="86.4" x14ac:dyDescent="0.3">
      <c r="H2" s="1" t="s">
        <v>49</v>
      </c>
    </row>
    <row r="3" spans="1:16" x14ac:dyDescent="0.3">
      <c r="A3" t="s">
        <v>62</v>
      </c>
      <c r="B3" t="s">
        <v>4</v>
      </c>
      <c r="C3" t="s">
        <v>34</v>
      </c>
      <c r="D3" t="s">
        <v>35</v>
      </c>
      <c r="E3" t="s">
        <v>66</v>
      </c>
      <c r="F3" t="str">
        <f t="shared" ref="F3:F12" si="0">CONCATENATE(B3,"_",C3,"_",D3)</f>
        <v>spyder_multi_underrepairs</v>
      </c>
      <c r="G3" t="str">
        <f t="shared" ref="G3:G5" si="1">CONCATENATE($L$1,F3)</f>
        <v>translated_dialog spyder_multi_underrepairs</v>
      </c>
      <c r="H3" t="str">
        <f t="shared" ref="H3:H12" si="2">$M$1&amp;$N$1&amp;F3&amp;$P$1&amp;CHAR(10)&amp;$O$1&amp;$N$1&amp;E3&amp;$P$1</f>
        <v xml:space="preserve">msgid "spyder_multi_underrepairs" 
msgstr "The sign reads, 'Under repairs'" </v>
      </c>
    </row>
    <row r="4" spans="1:16" x14ac:dyDescent="0.3">
      <c r="A4" t="s">
        <v>56</v>
      </c>
      <c r="B4" t="s">
        <v>4</v>
      </c>
      <c r="C4" t="s">
        <v>37</v>
      </c>
      <c r="D4" t="s">
        <v>36</v>
      </c>
      <c r="E4" t="s">
        <v>52</v>
      </c>
      <c r="F4" t="str">
        <f t="shared" si="0"/>
        <v>spyder_papertown_townsign</v>
      </c>
      <c r="G4" t="str">
        <f t="shared" si="1"/>
        <v>translated_dialog spyder_papertown_townsign</v>
      </c>
      <c r="H4" t="str">
        <f t="shared" si="2"/>
        <v xml:space="preserve">msgid "spyder_papertown_townsign" 
msgstr "Paper Town: The gateway to Fondent!" </v>
      </c>
    </row>
    <row r="5" spans="1:16" x14ac:dyDescent="0.3">
      <c r="A5" t="s">
        <v>61</v>
      </c>
      <c r="B5" t="s">
        <v>4</v>
      </c>
      <c r="C5" t="s">
        <v>34</v>
      </c>
      <c r="D5" t="s">
        <v>38</v>
      </c>
      <c r="E5" t="s">
        <v>39</v>
      </c>
      <c r="F5" t="str">
        <f t="shared" si="0"/>
        <v>spyder_multi_martsign</v>
      </c>
      <c r="G5" t="str">
        <f t="shared" si="1"/>
        <v>translated_dialog spyder_multi_martsign</v>
      </c>
      <c r="H5" t="str">
        <f t="shared" si="2"/>
        <v xml:space="preserve">msgid "spyder_multi_martsign" 
msgstr "Buy things here" </v>
      </c>
    </row>
    <row r="6" spans="1:16" x14ac:dyDescent="0.3">
      <c r="A6" t="s">
        <v>57</v>
      </c>
      <c r="B6" t="s">
        <v>4</v>
      </c>
      <c r="C6" t="s">
        <v>37</v>
      </c>
      <c r="D6" t="s">
        <v>40</v>
      </c>
      <c r="E6" t="s">
        <v>41</v>
      </c>
      <c r="F6" t="str">
        <f t="shared" si="0"/>
        <v>spyder_papertown_daycare1</v>
      </c>
      <c r="G6" t="str">
        <f t="shared" ref="G6:G12" si="3">CONCATENATE($L$1,F6)</f>
        <v>translated_dialog spyder_papertown_daycare1</v>
      </c>
      <c r="H6" t="str">
        <f t="shared" si="2"/>
        <v xml:space="preserve">msgid "spyder_papertown_daycare1" 
msgstr "Daycare Centre: Under construction" </v>
      </c>
    </row>
    <row r="7" spans="1:16" x14ac:dyDescent="0.3">
      <c r="A7" t="s">
        <v>55</v>
      </c>
      <c r="B7" t="s">
        <v>4</v>
      </c>
      <c r="C7" t="s">
        <v>50</v>
      </c>
      <c r="D7" t="s">
        <v>51</v>
      </c>
      <c r="E7" t="s">
        <v>53</v>
      </c>
      <c r="F7" t="str">
        <f t="shared" si="0"/>
        <v>spyder_route1_routesign</v>
      </c>
      <c r="G7" t="str">
        <f t="shared" si="3"/>
        <v>translated_dialog spyder_route1_routesign</v>
      </c>
      <c r="H7" t="str">
        <f t="shared" si="2"/>
        <v xml:space="preserve">msgid "spyder_route1_routesign" 
msgstr "Route 1: Take care!" </v>
      </c>
    </row>
    <row r="8" spans="1:16" x14ac:dyDescent="0.3">
      <c r="A8" t="s">
        <v>58</v>
      </c>
      <c r="B8" t="s">
        <v>4</v>
      </c>
      <c r="C8" t="s">
        <v>37</v>
      </c>
      <c r="D8" t="s">
        <v>59</v>
      </c>
      <c r="E8" t="s">
        <v>60</v>
      </c>
      <c r="F8" t="str">
        <f t="shared" si="0"/>
        <v>spyder_papertown_daycare2</v>
      </c>
      <c r="G8" t="str">
        <f t="shared" si="3"/>
        <v>translated_dialog spyder_papertown_daycare2</v>
      </c>
      <c r="H8" t="str">
        <f t="shared" si="2"/>
        <v xml:space="preserve">msgid "spyder_papertown_daycare2" 
msgstr "Daycare Centre: Open now!" </v>
      </c>
    </row>
    <row r="9" spans="1:16" x14ac:dyDescent="0.3">
      <c r="A9" t="s">
        <v>63</v>
      </c>
      <c r="B9" t="s">
        <v>4</v>
      </c>
      <c r="C9" t="s">
        <v>37</v>
      </c>
      <c r="D9" t="s">
        <v>64</v>
      </c>
      <c r="E9" t="s">
        <v>65</v>
      </c>
      <c r="F9" t="str">
        <f t="shared" si="0"/>
        <v>spyder_papertown_sunnyside</v>
      </c>
      <c r="G9" t="str">
        <f t="shared" si="3"/>
        <v>translated_dialog spyder_papertown_sunnyside</v>
      </c>
      <c r="H9" t="str">
        <f t="shared" si="2"/>
        <v xml:space="preserve">msgid "spyder_papertown_sunnyside" 
msgstr "Sunnyside Manor: If we are not home leave a message with our housekeeper." </v>
      </c>
    </row>
    <row r="10" spans="1:16" x14ac:dyDescent="0.3">
      <c r="A10" t="s">
        <v>90</v>
      </c>
      <c r="B10" t="s">
        <v>4</v>
      </c>
      <c r="C10" t="s">
        <v>37</v>
      </c>
      <c r="D10" t="s">
        <v>91</v>
      </c>
      <c r="E10" t="s">
        <v>92</v>
      </c>
      <c r="F10" t="str">
        <f t="shared" si="0"/>
        <v>spyder_papertown_home</v>
      </c>
      <c r="G10" t="str">
        <f t="shared" si="3"/>
        <v>translated_dialog spyder_papertown_home</v>
      </c>
      <c r="H10" t="str">
        <f t="shared" si="2"/>
        <v xml:space="preserve">msgid "spyder_papertown_home" 
msgstr "Home sweet home!" </v>
      </c>
    </row>
    <row r="11" spans="1:16" x14ac:dyDescent="0.3">
      <c r="A11" t="s">
        <v>99</v>
      </c>
      <c r="B11" t="s">
        <v>4</v>
      </c>
      <c r="C11" t="s">
        <v>37</v>
      </c>
      <c r="D11" t="s">
        <v>100</v>
      </c>
      <c r="E11" t="s">
        <v>101</v>
      </c>
      <c r="F11" t="str">
        <f t="shared" si="0"/>
        <v>spyder_papertown_restinbed</v>
      </c>
      <c r="G11" t="str">
        <f t="shared" si="3"/>
        <v>translated_dialog spyder_papertown_restinbed</v>
      </c>
      <c r="H11" t="str">
        <f t="shared" si="2"/>
        <v xml:space="preserve">msgid "spyder_papertown_restinbed" 
msgstr "You awake fully rested!" </v>
      </c>
    </row>
    <row r="12" spans="1:16" x14ac:dyDescent="0.3">
      <c r="A12" t="s">
        <v>115</v>
      </c>
      <c r="B12" t="s">
        <v>4</v>
      </c>
      <c r="C12" t="s">
        <v>37</v>
      </c>
      <c r="D12" t="s">
        <v>116</v>
      </c>
      <c r="E12" t="s">
        <v>117</v>
      </c>
      <c r="F12" t="str">
        <f t="shared" si="0"/>
        <v>spyder_papertown_tvwatch</v>
      </c>
      <c r="G12" t="str">
        <f t="shared" si="3"/>
        <v>translated_dialog spyder_papertown_tvwatch</v>
      </c>
      <c r="H12" t="str">
        <f t="shared" si="2"/>
        <v xml:space="preserve">msgid "spyder_papertown_tvwatch" 
msgstr "dialog You watch some TV with your beloved level ${{monster_0_level}} ${{monster_0_name}}." 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9B0BC-4413-48EC-AF81-1BA624AD7E0E}">
  <dimension ref="A1:G7"/>
  <sheetViews>
    <sheetView workbookViewId="0">
      <selection activeCell="D11" sqref="D11"/>
    </sheetView>
  </sheetViews>
  <sheetFormatPr defaultRowHeight="14.4" x14ac:dyDescent="0.3"/>
  <cols>
    <col min="1" max="1" width="26.88671875" bestFit="1" customWidth="1"/>
    <col min="2" max="2" width="22" bestFit="1" customWidth="1"/>
    <col min="3" max="3" width="41.44140625" bestFit="1" customWidth="1"/>
    <col min="4" max="4" width="14.33203125" bestFit="1" customWidth="1"/>
    <col min="5" max="5" width="8.44140625" bestFit="1" customWidth="1"/>
  </cols>
  <sheetData>
    <row r="1" spans="1:7" x14ac:dyDescent="0.3">
      <c r="A1" s="8" t="s">
        <v>5</v>
      </c>
      <c r="B1" s="8"/>
      <c r="C1" s="8"/>
      <c r="D1" s="7" t="s">
        <v>162</v>
      </c>
      <c r="E1" s="7"/>
      <c r="F1" s="6" t="s">
        <v>151</v>
      </c>
      <c r="G1" s="6"/>
    </row>
    <row r="2" spans="1:7" x14ac:dyDescent="0.3">
      <c r="A2" t="s">
        <v>43</v>
      </c>
      <c r="B2" t="s">
        <v>48</v>
      </c>
      <c r="C2" t="s">
        <v>78</v>
      </c>
      <c r="D2" t="s">
        <v>45</v>
      </c>
      <c r="E2" t="s">
        <v>46</v>
      </c>
      <c r="F2" t="s">
        <v>80</v>
      </c>
      <c r="G2" t="s">
        <v>81</v>
      </c>
    </row>
    <row r="3" spans="1:7" x14ac:dyDescent="0.3">
      <c r="A3" t="s">
        <v>44</v>
      </c>
      <c r="C3" t="s">
        <v>79</v>
      </c>
    </row>
    <row r="4" spans="1:7" x14ac:dyDescent="0.3">
      <c r="A4" t="s">
        <v>75</v>
      </c>
      <c r="B4" t="s">
        <v>77</v>
      </c>
      <c r="C4" t="s">
        <v>85</v>
      </c>
      <c r="D4" t="s">
        <v>76</v>
      </c>
      <c r="E4" t="s">
        <v>47</v>
      </c>
      <c r="F4" t="str">
        <f>"is variable_set "&amp;D4&amp;":yes"</f>
        <v>is variable_set timberreached:yes</v>
      </c>
      <c r="G4" t="str">
        <f>"not variable_set "&amp;D4&amp;":yes"</f>
        <v>not variable_set timberreached:yes</v>
      </c>
    </row>
    <row r="5" spans="1:7" x14ac:dyDescent="0.3">
      <c r="A5" t="s">
        <v>120</v>
      </c>
      <c r="B5" t="s">
        <v>121</v>
      </c>
      <c r="C5" t="s">
        <v>122</v>
      </c>
      <c r="D5" t="s">
        <v>119</v>
      </c>
      <c r="E5" t="s">
        <v>47</v>
      </c>
      <c r="F5" t="str">
        <f>"is variable_set "&amp;D5&amp;":yes"</f>
        <v>is variable_set spokenmom:yes</v>
      </c>
      <c r="G5" t="str">
        <f>"not variable_set "&amp;D5&amp;":yes"</f>
        <v>not variable_set spokenmom:yes</v>
      </c>
    </row>
    <row r="6" spans="1:7" x14ac:dyDescent="0.3">
      <c r="A6" t="s">
        <v>123</v>
      </c>
      <c r="B6" t="s">
        <v>125</v>
      </c>
      <c r="C6" t="s">
        <v>126</v>
      </c>
      <c r="D6" t="s">
        <v>124</v>
      </c>
      <c r="E6" t="s">
        <v>47</v>
      </c>
      <c r="F6" t="str">
        <f>"is variable_set "&amp;D6&amp;":yes"</f>
        <v>is variable_set shaftdefeated:yes</v>
      </c>
      <c r="G6" t="str">
        <f>"not variable_set "&amp;D6&amp;":yes"</f>
        <v>not variable_set shaftdefeated:yes</v>
      </c>
    </row>
    <row r="7" spans="1:7" x14ac:dyDescent="0.3">
      <c r="A7" t="s">
        <v>129</v>
      </c>
      <c r="B7" t="s">
        <v>131</v>
      </c>
      <c r="C7" t="s">
        <v>132</v>
      </c>
      <c r="D7" t="s">
        <v>130</v>
      </c>
      <c r="E7" t="s">
        <v>47</v>
      </c>
      <c r="F7" t="str">
        <f>"is variable_set "&amp;D7&amp;":yes"</f>
        <v>is variable_set spokengrannypiper:yes</v>
      </c>
      <c r="G7" t="str">
        <f>"not variable_set "&amp;D7&amp;":yes"</f>
        <v>not variable_set spokengrannypiper:yes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Guide</vt:lpstr>
      <vt:lpstr>NPC Creator</vt:lpstr>
      <vt:lpstr>Dialog Creator</vt:lpstr>
      <vt:lpstr>Message Creator</vt:lpstr>
      <vt:lpstr>Ch-ch-ch-changes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Bill Browne</cp:lastModifiedBy>
  <dcterms:created xsi:type="dcterms:W3CDTF">2015-06-05T18:17:20Z</dcterms:created>
  <dcterms:modified xsi:type="dcterms:W3CDTF">2020-08-21T08:04:17Z</dcterms:modified>
</cp:coreProperties>
</file>