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ivate\study\AccountBook\"/>
    </mc:Choice>
  </mc:AlternateContent>
  <xr:revisionPtr revIDLastSave="0" documentId="13_ncr:1_{1820C261-8EC9-4248-B6A8-C1CF7D11CEC7}" xr6:coauthVersionLast="47" xr6:coauthVersionMax="47" xr10:uidLastSave="{00000000-0000-0000-0000-000000000000}"/>
  <bookViews>
    <workbookView xWindow="39810" yWindow="465" windowWidth="26685" windowHeight="20100" activeTab="2" xr2:uid="{00000000-000D-0000-FFFF-FFFF00000000}"/>
  </bookViews>
  <sheets>
    <sheet name="대시보드" sheetId="6" r:id="rId1"/>
    <sheet name="피벗데이터" sheetId="5" r:id="rId2"/>
    <sheet name="통장내역" sheetId="9" r:id="rId3"/>
  </sheets>
  <definedNames>
    <definedName name="_xlnm._FilterDatabase" localSheetId="2" hidden="1">통장내역!$N$5:$O$170</definedName>
    <definedName name="슬라이서_거래일자1">#N/A</definedName>
    <definedName name="슬라이서_계정과목1">#N/A</definedName>
    <definedName name="슬라이서_대분류1">#N/A</definedName>
    <definedName name="슬라이서_연1">#N/A</definedName>
  </definedNames>
  <calcPr calcId="19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9" l="1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I13" i="9" s="1"/>
  <c r="H14" i="9" a="1"/>
  <c r="H14" i="9" s="1"/>
  <c r="H15" i="9" a="1"/>
  <c r="H15" i="9" s="1"/>
  <c r="H16" i="9" a="1"/>
  <c r="H16" i="9" s="1"/>
  <c r="I16" i="9" s="1"/>
  <c r="H17" i="9" a="1"/>
  <c r="H17" i="9" s="1"/>
  <c r="H18" i="9" a="1"/>
  <c r="H18" i="9" s="1"/>
  <c r="H19" i="9" a="1"/>
  <c r="H19" i="9" s="1"/>
  <c r="I19" i="9" s="1"/>
  <c r="H20" i="9" a="1"/>
  <c r="H20" i="9" s="1"/>
  <c r="H21" i="9" a="1"/>
  <c r="H21" i="9" s="1"/>
  <c r="I21" i="9" s="1"/>
  <c r="H22" i="9" a="1"/>
  <c r="H22" i="9" s="1"/>
  <c r="I22" i="9" s="1"/>
  <c r="H23" i="9" a="1"/>
  <c r="H23" i="9" s="1"/>
  <c r="I23" i="9" s="1"/>
  <c r="H24" i="9" a="1"/>
  <c r="H24" i="9" s="1"/>
  <c r="I24" i="9" s="1"/>
  <c r="H25" i="9" a="1"/>
  <c r="H25" i="9" s="1"/>
  <c r="H26" i="9" a="1"/>
  <c r="H26" i="9" s="1"/>
  <c r="H27" i="9" a="1"/>
  <c r="H27" i="9" s="1"/>
  <c r="I27" i="9" s="1"/>
  <c r="H28" i="9" a="1"/>
  <c r="H28" i="9" s="1"/>
  <c r="H29" i="9" a="1"/>
  <c r="H29" i="9" s="1"/>
  <c r="I29" i="9" s="1"/>
  <c r="H30" i="9" a="1"/>
  <c r="H30" i="9" s="1"/>
  <c r="H31" i="9" a="1"/>
  <c r="H31" i="9" s="1"/>
  <c r="I31" i="9" s="1"/>
  <c r="H32" i="9" a="1"/>
  <c r="H32" i="9" s="1"/>
  <c r="I32" i="9" s="1"/>
  <c r="H33" i="9" a="1"/>
  <c r="H33" i="9" s="1"/>
  <c r="H34" i="9" a="1"/>
  <c r="H34" i="9" s="1"/>
  <c r="H35" i="9" a="1"/>
  <c r="H35" i="9" s="1"/>
  <c r="I35" i="9" s="1"/>
  <c r="H36" i="9" a="1"/>
  <c r="H36" i="9" s="1"/>
  <c r="H37" i="9" a="1"/>
  <c r="H37" i="9" s="1"/>
  <c r="I37" i="9" s="1"/>
  <c r="H38" i="9" a="1"/>
  <c r="H38" i="9" s="1"/>
  <c r="H39" i="9" a="1"/>
  <c r="H39" i="9" s="1"/>
  <c r="I39" i="9" s="1"/>
  <c r="H40" i="9" a="1"/>
  <c r="H40" i="9" s="1"/>
  <c r="I40" i="9" s="1"/>
  <c r="H41" i="9" a="1"/>
  <c r="H41" i="9" s="1"/>
  <c r="H42" i="9" a="1"/>
  <c r="H42" i="9" s="1"/>
  <c r="H43" i="9" a="1"/>
  <c r="H43" i="9" s="1"/>
  <c r="I43" i="9" s="1"/>
  <c r="H44" i="9" a="1"/>
  <c r="H44" i="9" s="1"/>
  <c r="H45" i="9" a="1"/>
  <c r="H45" i="9" s="1"/>
  <c r="I45" i="9" s="1"/>
  <c r="H46" i="9" a="1"/>
  <c r="H46" i="9" s="1"/>
  <c r="H47" i="9" a="1"/>
  <c r="H47" i="9" s="1"/>
  <c r="I47" i="9" s="1"/>
  <c r="H48" i="9" a="1"/>
  <c r="H48" i="9" s="1"/>
  <c r="I48" i="9" s="1"/>
  <c r="H49" i="9" a="1"/>
  <c r="H49" i="9" s="1"/>
  <c r="H50" i="9" a="1"/>
  <c r="H50" i="9" s="1"/>
  <c r="H51" i="9" a="1"/>
  <c r="H51" i="9" s="1"/>
  <c r="I51" i="9" s="1"/>
  <c r="H52" i="9" a="1"/>
  <c r="H52" i="9" s="1"/>
  <c r="H53" i="9" a="1"/>
  <c r="H53" i="9" s="1"/>
  <c r="I53" i="9" s="1"/>
  <c r="H54" i="9" a="1"/>
  <c r="H54" i="9" s="1"/>
  <c r="H55" i="9" a="1"/>
  <c r="H55" i="9" s="1"/>
  <c r="I55" i="9" s="1"/>
  <c r="H56" i="9" a="1"/>
  <c r="H56" i="9" s="1"/>
  <c r="I56" i="9" s="1"/>
  <c r="H57" i="9" a="1"/>
  <c r="H57" i="9" s="1"/>
  <c r="H58" i="9" a="1"/>
  <c r="H58" i="9" s="1"/>
  <c r="H59" i="9" a="1"/>
  <c r="H59" i="9" s="1"/>
  <c r="I59" i="9" s="1"/>
  <c r="H60" i="9" a="1"/>
  <c r="H60" i="9" s="1"/>
  <c r="H61" i="9" a="1"/>
  <c r="H61" i="9" s="1"/>
  <c r="I61" i="9" s="1"/>
  <c r="H62" i="9" a="1"/>
  <c r="H62" i="9" s="1"/>
  <c r="H63" i="9" a="1"/>
  <c r="H63" i="9" s="1"/>
  <c r="I63" i="9" s="1"/>
  <c r="H64" i="9" a="1"/>
  <c r="H64" i="9" s="1"/>
  <c r="I64" i="9" s="1"/>
  <c r="H65" i="9" a="1"/>
  <c r="H65" i="9" s="1"/>
  <c r="I65" i="9" s="1"/>
  <c r="H66" i="9" a="1"/>
  <c r="H66" i="9" s="1"/>
  <c r="H67" i="9" a="1"/>
  <c r="H67" i="9" s="1"/>
  <c r="I67" i="9" s="1"/>
  <c r="H68" i="9" a="1"/>
  <c r="H68" i="9" s="1"/>
  <c r="H69" i="9" a="1"/>
  <c r="H69" i="9" s="1"/>
  <c r="I69" i="9" s="1"/>
  <c r="H70" i="9" a="1"/>
  <c r="H70" i="9" s="1"/>
  <c r="H71" i="9" a="1"/>
  <c r="H71" i="9" s="1"/>
  <c r="I71" i="9" s="1"/>
  <c r="H72" i="9" a="1"/>
  <c r="H72" i="9" s="1"/>
  <c r="I72" i="9" s="1"/>
  <c r="H73" i="9" a="1"/>
  <c r="H73" i="9" s="1"/>
  <c r="H74" i="9" a="1"/>
  <c r="H74" i="9" s="1"/>
  <c r="I74" i="9" s="1"/>
  <c r="H75" i="9" a="1"/>
  <c r="H75" i="9" s="1"/>
  <c r="I75" i="9" s="1"/>
  <c r="H76" i="9" a="1"/>
  <c r="H76" i="9" s="1"/>
  <c r="H77" i="9" a="1"/>
  <c r="H77" i="9" s="1"/>
  <c r="I77" i="9" s="1"/>
  <c r="H78" i="9" a="1"/>
  <c r="H78" i="9" s="1"/>
  <c r="I78" i="9" s="1"/>
  <c r="H79" i="9" a="1"/>
  <c r="H79" i="9" s="1"/>
  <c r="I79" i="9" s="1"/>
  <c r="H80" i="9" a="1"/>
  <c r="H80" i="9" s="1"/>
  <c r="I80" i="9" s="1"/>
  <c r="H81" i="9" a="1"/>
  <c r="H81" i="9" s="1"/>
  <c r="H82" i="9" a="1"/>
  <c r="H82" i="9" s="1"/>
  <c r="I82" i="9" s="1"/>
  <c r="H83" i="9" a="1"/>
  <c r="H83" i="9" s="1"/>
  <c r="I83" i="9" s="1"/>
  <c r="H84" i="9" a="1"/>
  <c r="H84" i="9" s="1"/>
  <c r="H85" i="9" a="1"/>
  <c r="H85" i="9" s="1"/>
  <c r="I85" i="9" s="1"/>
  <c r="H86" i="9" a="1"/>
  <c r="H86" i="9" s="1"/>
  <c r="H87" i="9" a="1"/>
  <c r="H87" i="9" s="1"/>
  <c r="I87" i="9" s="1"/>
  <c r="H88" i="9" a="1"/>
  <c r="H88" i="9" s="1"/>
  <c r="I88" i="9" s="1"/>
  <c r="H89" i="9" a="1"/>
  <c r="H89" i="9" s="1"/>
  <c r="H90" i="9" a="1"/>
  <c r="H90" i="9" s="1"/>
  <c r="I90" i="9" s="1"/>
  <c r="H91" i="9" a="1"/>
  <c r="H91" i="9" s="1"/>
  <c r="I91" i="9" s="1"/>
  <c r="H92" i="9" a="1"/>
  <c r="H92" i="9" s="1"/>
  <c r="H93" i="9" a="1"/>
  <c r="H93" i="9" s="1"/>
  <c r="I93" i="9" s="1"/>
  <c r="H94" i="9" a="1"/>
  <c r="H94" i="9" s="1"/>
  <c r="H95" i="9" a="1"/>
  <c r="H95" i="9" s="1"/>
  <c r="I95" i="9" s="1"/>
  <c r="H96" i="9" a="1"/>
  <c r="H96" i="9" s="1"/>
  <c r="I96" i="9" s="1"/>
  <c r="H97" i="9" a="1"/>
  <c r="H97" i="9" s="1"/>
  <c r="H98" i="9" a="1"/>
  <c r="H98" i="9" s="1"/>
  <c r="I98" i="9" s="1"/>
  <c r="H99" i="9" a="1"/>
  <c r="H99" i="9" s="1"/>
  <c r="I99" i="9" s="1"/>
  <c r="H100" i="9" a="1"/>
  <c r="H100" i="9" s="1"/>
  <c r="I100" i="9" s="1"/>
  <c r="H101" i="9" a="1"/>
  <c r="H101" i="9" s="1"/>
  <c r="I101" i="9" s="1"/>
  <c r="H102" i="9" a="1"/>
  <c r="H102" i="9" s="1"/>
  <c r="I102" i="9" s="1"/>
  <c r="H103" i="9" a="1"/>
  <c r="H103" i="9" s="1"/>
  <c r="I103" i="9" s="1"/>
  <c r="H104" i="9" a="1"/>
  <c r="H104" i="9" s="1"/>
  <c r="I104" i="9" s="1"/>
  <c r="H105" i="9" a="1"/>
  <c r="H105" i="9" s="1"/>
  <c r="H106" i="9" a="1"/>
  <c r="H106" i="9" s="1"/>
  <c r="I106" i="9" s="1"/>
  <c r="H107" i="9" a="1"/>
  <c r="H107" i="9" s="1"/>
  <c r="I107" i="9" s="1"/>
  <c r="H108" i="9" a="1"/>
  <c r="H108" i="9" s="1"/>
  <c r="H109" i="9" a="1"/>
  <c r="H109" i="9" s="1"/>
  <c r="I109" i="9" s="1"/>
  <c r="H110" i="9" a="1"/>
  <c r="H110" i="9" s="1"/>
  <c r="I110" i="9" s="1"/>
  <c r="H111" i="9" a="1"/>
  <c r="H111" i="9" s="1"/>
  <c r="I111" i="9" s="1"/>
  <c r="H112" i="9" a="1"/>
  <c r="H112" i="9" s="1"/>
  <c r="I112" i="9" s="1"/>
  <c r="H113" i="9" a="1"/>
  <c r="H113" i="9" s="1"/>
  <c r="I113" i="9" s="1"/>
  <c r="H114" i="9" a="1"/>
  <c r="H114" i="9" s="1"/>
  <c r="I114" i="9" s="1"/>
  <c r="H115" i="9" a="1"/>
  <c r="H115" i="9" s="1"/>
  <c r="I115" i="9" s="1"/>
  <c r="H116" i="9" a="1"/>
  <c r="H116" i="9" s="1"/>
  <c r="H117" i="9" a="1"/>
  <c r="H117" i="9" s="1"/>
  <c r="I117" i="9" s="1"/>
  <c r="H118" i="9" a="1"/>
  <c r="H118" i="9" s="1"/>
  <c r="I118" i="9" s="1"/>
  <c r="H119" i="9" a="1"/>
  <c r="H119" i="9" s="1"/>
  <c r="I119" i="9" s="1"/>
  <c r="H120" i="9" a="1"/>
  <c r="H120" i="9" s="1"/>
  <c r="I120" i="9" s="1"/>
  <c r="H121" i="9" a="1"/>
  <c r="H121" i="9" s="1"/>
  <c r="H122" i="9" a="1"/>
  <c r="H122" i="9" s="1"/>
  <c r="I122" i="9" s="1"/>
  <c r="H123" i="9" a="1"/>
  <c r="H123" i="9" s="1"/>
  <c r="I123" i="9" s="1"/>
  <c r="H124" i="9" a="1"/>
  <c r="H124" i="9" s="1"/>
  <c r="H125" i="9" a="1"/>
  <c r="H125" i="9" s="1"/>
  <c r="I125" i="9" s="1"/>
  <c r="H126" i="9" a="1"/>
  <c r="H126" i="9" s="1"/>
  <c r="H127" i="9" a="1"/>
  <c r="H127" i="9" s="1"/>
  <c r="I127" i="9" s="1"/>
  <c r="H128" i="9" a="1"/>
  <c r="H128" i="9" s="1"/>
  <c r="I128" i="9" s="1"/>
  <c r="H129" i="9" a="1"/>
  <c r="H129" i="9" s="1"/>
  <c r="I129" i="9" s="1"/>
  <c r="H130" i="9" a="1"/>
  <c r="H130" i="9" s="1"/>
  <c r="I130" i="9" s="1"/>
  <c r="H131" i="9" a="1"/>
  <c r="H131" i="9" s="1"/>
  <c r="I131" i="9" s="1"/>
  <c r="H132" i="9" a="1"/>
  <c r="H132" i="9" s="1"/>
  <c r="H133" i="9" a="1"/>
  <c r="H133" i="9" s="1"/>
  <c r="I133" i="9" s="1"/>
  <c r="H134" i="9" a="1"/>
  <c r="H134" i="9" s="1"/>
  <c r="I134" i="9" s="1"/>
  <c r="H135" i="9" a="1"/>
  <c r="H135" i="9" s="1"/>
  <c r="I135" i="9" s="1"/>
  <c r="H136" i="9" a="1"/>
  <c r="H136" i="9" s="1"/>
  <c r="I136" i="9" s="1"/>
  <c r="H137" i="9" a="1"/>
  <c r="H137" i="9" s="1"/>
  <c r="H138" i="9" a="1"/>
  <c r="H138" i="9" s="1"/>
  <c r="I138" i="9" s="1"/>
  <c r="H139" i="9" a="1"/>
  <c r="H139" i="9" s="1"/>
  <c r="I139" i="9" s="1"/>
  <c r="H140" i="9" a="1"/>
  <c r="H140" i="9" s="1"/>
  <c r="H141" i="9" a="1"/>
  <c r="H141" i="9" s="1"/>
  <c r="I141" i="9" s="1"/>
  <c r="H142" i="9" a="1"/>
  <c r="H142" i="9" s="1"/>
  <c r="I142" i="9" s="1"/>
  <c r="H143" i="9" a="1"/>
  <c r="H143" i="9" s="1"/>
  <c r="I143" i="9" s="1"/>
  <c r="H144" i="9" a="1"/>
  <c r="H144" i="9" s="1"/>
  <c r="I144" i="9" s="1"/>
  <c r="H145" i="9" a="1"/>
  <c r="H145" i="9" s="1"/>
  <c r="H146" i="9" a="1"/>
  <c r="H146" i="9" s="1"/>
  <c r="I146" i="9" s="1"/>
  <c r="H147" i="9" a="1"/>
  <c r="H147" i="9" s="1"/>
  <c r="I147" i="9" s="1"/>
  <c r="H148" i="9" a="1"/>
  <c r="H148" i="9" s="1"/>
  <c r="H149" i="9" a="1"/>
  <c r="H149" i="9" s="1"/>
  <c r="I149" i="9" s="1"/>
  <c r="H150" i="9" a="1"/>
  <c r="H150" i="9" s="1"/>
  <c r="I150" i="9" s="1"/>
  <c r="H151" i="9" a="1"/>
  <c r="H151" i="9" s="1"/>
  <c r="I151" i="9" s="1"/>
  <c r="H152" i="9" a="1"/>
  <c r="H152" i="9" s="1"/>
  <c r="I152" i="9" s="1"/>
  <c r="H153" i="9" a="1"/>
  <c r="H153" i="9" s="1"/>
  <c r="H154" i="9" a="1"/>
  <c r="H154" i="9" s="1"/>
  <c r="I154" i="9" s="1"/>
  <c r="H155" i="9" a="1"/>
  <c r="H155" i="9" s="1"/>
  <c r="I155" i="9" s="1"/>
  <c r="H156" i="9" a="1"/>
  <c r="H156" i="9" s="1"/>
  <c r="H157" i="9" a="1"/>
  <c r="H157" i="9" s="1"/>
  <c r="I157" i="9" s="1"/>
  <c r="H158" i="9" a="1"/>
  <c r="H158" i="9" s="1"/>
  <c r="H159" i="9" a="1"/>
  <c r="H159" i="9" s="1"/>
  <c r="I159" i="9" s="1"/>
  <c r="H160" i="9" a="1"/>
  <c r="H160" i="9" s="1"/>
  <c r="I160" i="9" s="1"/>
  <c r="H161" i="9" a="1"/>
  <c r="H161" i="9" s="1"/>
  <c r="I161" i="9" s="1"/>
  <c r="H162" i="9" a="1"/>
  <c r="H162" i="9" s="1"/>
  <c r="I162" i="9" s="1"/>
  <c r="H163" i="9" a="1"/>
  <c r="H163" i="9" s="1"/>
  <c r="I163" i="9" s="1"/>
  <c r="H164" i="9" a="1"/>
  <c r="H164" i="9" s="1"/>
  <c r="I164" i="9" s="1"/>
  <c r="H165" i="9" a="1"/>
  <c r="H165" i="9" s="1"/>
  <c r="I165" i="9" s="1"/>
  <c r="H166" i="9" a="1"/>
  <c r="H166" i="9" s="1"/>
  <c r="I166" i="9" s="1"/>
  <c r="H167" i="9" a="1"/>
  <c r="H167" i="9" s="1"/>
  <c r="I167" i="9" s="1"/>
  <c r="H168" i="9" a="1"/>
  <c r="H168" i="9" s="1"/>
  <c r="I168" i="9" s="1"/>
  <c r="H169" i="9" a="1"/>
  <c r="H169" i="9" s="1"/>
  <c r="I169" i="9" s="1"/>
  <c r="H170" i="9" a="1"/>
  <c r="H170" i="9" s="1"/>
  <c r="I170" i="9" s="1"/>
  <c r="H171" i="9" a="1"/>
  <c r="H171" i="9" s="1"/>
  <c r="I171" i="9" s="1"/>
  <c r="H172" i="9" a="1"/>
  <c r="H172" i="9" s="1"/>
  <c r="H173" i="9" a="1"/>
  <c r="H173" i="9" s="1"/>
  <c r="I173" i="9" s="1"/>
  <c r="H174" i="9" a="1"/>
  <c r="H174" i="9" s="1"/>
  <c r="I174" i="9" s="1"/>
  <c r="H175" i="9" a="1"/>
  <c r="H175" i="9" s="1"/>
  <c r="I175" i="9" s="1"/>
  <c r="H176" i="9" a="1"/>
  <c r="H176" i="9" s="1"/>
  <c r="I176" i="9" s="1"/>
  <c r="H177" i="9" a="1"/>
  <c r="H177" i="9" s="1"/>
  <c r="H178" i="9" a="1"/>
  <c r="H178" i="9" s="1"/>
  <c r="I178" i="9" s="1"/>
  <c r="H179" i="9" a="1"/>
  <c r="H179" i="9" s="1"/>
  <c r="I179" i="9" s="1"/>
  <c r="H180" i="9" a="1"/>
  <c r="H180" i="9" s="1"/>
  <c r="H181" i="9" a="1"/>
  <c r="H181" i="9" s="1"/>
  <c r="I181" i="9" s="1"/>
  <c r="H182" i="9" a="1"/>
  <c r="H182" i="9" s="1"/>
  <c r="I182" i="9" s="1"/>
  <c r="H183" i="9" a="1"/>
  <c r="H183" i="9" s="1"/>
  <c r="I183" i="9" s="1"/>
  <c r="H184" i="9" a="1"/>
  <c r="H184" i="9" s="1"/>
  <c r="I184" i="9" s="1"/>
  <c r="H185" i="9" a="1"/>
  <c r="H185" i="9" s="1"/>
  <c r="H186" i="9" a="1"/>
  <c r="H186" i="9" s="1"/>
  <c r="I186" i="9" s="1"/>
  <c r="H187" i="9" a="1"/>
  <c r="H187" i="9" s="1"/>
  <c r="I187" i="9" s="1"/>
  <c r="H188" i="9" a="1"/>
  <c r="H188" i="9" s="1"/>
  <c r="H189" i="9" a="1"/>
  <c r="H189" i="9" s="1"/>
  <c r="I189" i="9" s="1"/>
  <c r="H190" i="9" a="1"/>
  <c r="H190" i="9" s="1"/>
  <c r="H191" i="9" a="1"/>
  <c r="H191" i="9" s="1"/>
  <c r="I191" i="9" s="1"/>
  <c r="H192" i="9" a="1"/>
  <c r="H192" i="9" s="1"/>
  <c r="I192" i="9" s="1"/>
  <c r="H193" i="9" a="1"/>
  <c r="H193" i="9" s="1"/>
  <c r="H194" i="9" a="1"/>
  <c r="H194" i="9" s="1"/>
  <c r="I194" i="9" s="1"/>
  <c r="H195" i="9" a="1"/>
  <c r="H195" i="9" s="1"/>
  <c r="I195" i="9" s="1"/>
  <c r="H196" i="9" a="1"/>
  <c r="H196" i="9" s="1"/>
  <c r="H197" i="9" a="1"/>
  <c r="H197" i="9" s="1"/>
  <c r="I197" i="9" s="1"/>
  <c r="H198" i="9" a="1"/>
  <c r="H198" i="9" s="1"/>
  <c r="I198" i="9" s="1"/>
  <c r="H199" i="9" a="1"/>
  <c r="H199" i="9" s="1"/>
  <c r="I199" i="9" s="1"/>
  <c r="H200" i="9" a="1"/>
  <c r="H200" i="9" s="1"/>
  <c r="I200" i="9" s="1"/>
  <c r="H201" i="9" a="1"/>
  <c r="H201" i="9" s="1"/>
  <c r="H202" i="9" a="1"/>
  <c r="H202" i="9" s="1"/>
  <c r="I202" i="9" s="1"/>
  <c r="H203" i="9" a="1"/>
  <c r="H203" i="9" s="1"/>
  <c r="I203" i="9" s="1"/>
  <c r="H204" i="9" a="1"/>
  <c r="H204" i="9" s="1"/>
  <c r="H205" i="9" a="1"/>
  <c r="H205" i="9" s="1"/>
  <c r="I205" i="9" s="1"/>
  <c r="H206" i="9" a="1"/>
  <c r="H206" i="9" s="1"/>
  <c r="H207" i="9" a="1"/>
  <c r="H207" i="9" s="1"/>
  <c r="I207" i="9" s="1"/>
  <c r="H208" i="9" a="1"/>
  <c r="H208" i="9" s="1"/>
  <c r="I208" i="9" s="1"/>
  <c r="H209" i="9" a="1"/>
  <c r="H209" i="9" s="1"/>
  <c r="H210" i="9" a="1"/>
  <c r="H210" i="9" s="1"/>
  <c r="I210" i="9" s="1"/>
  <c r="H211" i="9" a="1"/>
  <c r="H211" i="9" s="1"/>
  <c r="I211" i="9" s="1"/>
  <c r="H212" i="9" a="1"/>
  <c r="H212" i="9" s="1"/>
  <c r="I212" i="9" s="1"/>
  <c r="H213" i="9" a="1"/>
  <c r="H213" i="9" s="1"/>
  <c r="I213" i="9" s="1"/>
  <c r="H214" i="9" a="1"/>
  <c r="H214" i="9" s="1"/>
  <c r="H215" i="9" a="1"/>
  <c r="H215" i="9" s="1"/>
  <c r="I215" i="9" s="1"/>
  <c r="H216" i="9" a="1"/>
  <c r="H216" i="9" s="1"/>
  <c r="I216" i="9" s="1"/>
  <c r="H217" i="9" a="1"/>
  <c r="H217" i="9" s="1"/>
  <c r="H218" i="9" a="1"/>
  <c r="H218" i="9" s="1"/>
  <c r="I218" i="9" s="1"/>
  <c r="H219" i="9" a="1"/>
  <c r="H219" i="9" s="1"/>
  <c r="I219" i="9" s="1"/>
  <c r="H220" i="9" a="1"/>
  <c r="H220" i="9" s="1"/>
  <c r="H221" i="9" a="1"/>
  <c r="H221" i="9" s="1"/>
  <c r="I221" i="9" s="1"/>
  <c r="H222" i="9" a="1"/>
  <c r="H222" i="9" s="1"/>
  <c r="H223" i="9" a="1"/>
  <c r="H223" i="9" s="1"/>
  <c r="I223" i="9" s="1"/>
  <c r="H224" i="9" a="1"/>
  <c r="H224" i="9" s="1"/>
  <c r="I224" i="9" s="1"/>
  <c r="H225" i="9" a="1"/>
  <c r="H225" i="9" s="1"/>
  <c r="I225" i="9" s="1"/>
  <c r="H226" i="9" a="1"/>
  <c r="H226" i="9" s="1"/>
  <c r="I226" i="9" s="1"/>
  <c r="H227" i="9" a="1"/>
  <c r="H227" i="9" s="1"/>
  <c r="I227" i="9" s="1"/>
  <c r="H228" i="9" a="1"/>
  <c r="H228" i="9" s="1"/>
  <c r="H229" i="9" a="1"/>
  <c r="H229" i="9" s="1"/>
  <c r="I229" i="9" s="1"/>
  <c r="H230" i="9" a="1"/>
  <c r="H230" i="9" s="1"/>
  <c r="H231" i="9" a="1"/>
  <c r="H231" i="9" s="1"/>
  <c r="I231" i="9" s="1"/>
  <c r="H232" i="9" a="1"/>
  <c r="H232" i="9" s="1"/>
  <c r="I232" i="9" s="1"/>
  <c r="H233" i="9" a="1"/>
  <c r="H233" i="9" s="1"/>
  <c r="H234" i="9" a="1"/>
  <c r="H234" i="9" s="1"/>
  <c r="I234" i="9" s="1"/>
  <c r="H235" i="9" a="1"/>
  <c r="H235" i="9" s="1"/>
  <c r="I235" i="9" s="1"/>
  <c r="H236" i="9" a="1"/>
  <c r="H236" i="9" s="1"/>
  <c r="I236" i="9" s="1"/>
  <c r="H237" i="9" a="1"/>
  <c r="H237" i="9" s="1"/>
  <c r="I237" i="9" s="1"/>
  <c r="H238" i="9" a="1"/>
  <c r="H238" i="9" s="1"/>
  <c r="I238" i="9" s="1"/>
  <c r="H239" i="9" a="1"/>
  <c r="H239" i="9" s="1"/>
  <c r="I239" i="9" s="1"/>
  <c r="H240" i="9" a="1"/>
  <c r="H240" i="9" s="1"/>
  <c r="I240" i="9" s="1"/>
  <c r="H241" i="9" a="1"/>
  <c r="H241" i="9" s="1"/>
  <c r="I241" i="9" s="1"/>
  <c r="H242" i="9" a="1"/>
  <c r="H242" i="9" s="1"/>
  <c r="I242" i="9" s="1"/>
  <c r="H243" i="9" a="1"/>
  <c r="H243" i="9" s="1"/>
  <c r="I243" i="9" s="1"/>
  <c r="H244" i="9" a="1"/>
  <c r="H244" i="9" s="1"/>
  <c r="I244" i="9" s="1"/>
  <c r="H245" i="9" a="1"/>
  <c r="H245" i="9" s="1"/>
  <c r="I245" i="9" s="1"/>
  <c r="H246" i="9" a="1"/>
  <c r="H246" i="9" s="1"/>
  <c r="H247" i="9" a="1"/>
  <c r="H247" i="9" s="1"/>
  <c r="I247" i="9" s="1"/>
  <c r="H248" i="9" a="1"/>
  <c r="H248" i="9" s="1"/>
  <c r="I248" i="9" s="1"/>
  <c r="H249" i="9" a="1"/>
  <c r="H249" i="9" s="1"/>
  <c r="H250" i="9" a="1"/>
  <c r="H250" i="9" s="1"/>
  <c r="I250" i="9" s="1"/>
  <c r="H251" i="9" a="1"/>
  <c r="H251" i="9"/>
  <c r="H252" i="9" a="1"/>
  <c r="H252" i="9" s="1"/>
  <c r="H253" i="9" a="1"/>
  <c r="H253" i="9" s="1"/>
  <c r="I253" i="9" s="1"/>
  <c r="H254" i="9" a="1"/>
  <c r="H254" i="9" s="1"/>
  <c r="H255" i="9" a="1"/>
  <c r="H255" i="9" s="1"/>
  <c r="I255" i="9" s="1"/>
  <c r="H256" i="9" a="1"/>
  <c r="H256" i="9" s="1"/>
  <c r="I256" i="9" s="1"/>
  <c r="H257" i="9" a="1"/>
  <c r="H257" i="9" s="1"/>
  <c r="I257" i="9" s="1"/>
  <c r="H258" i="9" a="1"/>
  <c r="H258" i="9" s="1"/>
  <c r="I258" i="9" s="1"/>
  <c r="H259" i="9" a="1"/>
  <c r="H259" i="9" s="1"/>
  <c r="I259" i="9" s="1"/>
  <c r="H260" i="9" a="1"/>
  <c r="H260" i="9" s="1"/>
  <c r="I260" i="9" s="1"/>
  <c r="H261" i="9" a="1"/>
  <c r="H261" i="9" s="1"/>
  <c r="I261" i="9" s="1"/>
  <c r="H262" i="9" a="1"/>
  <c r="H262" i="9" s="1"/>
  <c r="H263" i="9" a="1"/>
  <c r="H263" i="9" s="1"/>
  <c r="I263" i="9" s="1"/>
  <c r="H264" i="9" a="1"/>
  <c r="H264" i="9" s="1"/>
  <c r="I264" i="9" s="1"/>
  <c r="H265" i="9" a="1"/>
  <c r="H265" i="9" s="1"/>
  <c r="H266" i="9" a="1"/>
  <c r="H266" i="9"/>
  <c r="H267" i="9" a="1"/>
  <c r="H267" i="9" s="1"/>
  <c r="I267" i="9" s="1"/>
  <c r="H268" i="9" a="1"/>
  <c r="H268" i="9" s="1"/>
  <c r="I268" i="9" s="1"/>
  <c r="H269" i="9" a="1"/>
  <c r="H269" i="9" s="1"/>
  <c r="I269" i="9" s="1"/>
  <c r="H270" i="9" a="1"/>
  <c r="H270" i="9" s="1"/>
  <c r="I270" i="9" s="1"/>
  <c r="H271" i="9" a="1"/>
  <c r="H271" i="9" s="1"/>
  <c r="I271" i="9" s="1"/>
  <c r="H272" i="9" a="1"/>
  <c r="H272" i="9" s="1"/>
  <c r="I272" i="9" s="1"/>
  <c r="H273" i="9" a="1"/>
  <c r="H273" i="9" s="1"/>
  <c r="H274" i="9" a="1"/>
  <c r="H274" i="9" s="1"/>
  <c r="I274" i="9" s="1"/>
  <c r="H275" i="9" a="1"/>
  <c r="H275" i="9" s="1"/>
  <c r="I275" i="9" s="1"/>
  <c r="H276" i="9" a="1"/>
  <c r="H276" i="9" s="1"/>
  <c r="H277" i="9" a="1"/>
  <c r="H277" i="9" s="1"/>
  <c r="I277" i="9" s="1"/>
  <c r="H278" i="9" a="1"/>
  <c r="H278" i="9" s="1"/>
  <c r="H279" i="9" a="1"/>
  <c r="H279" i="9" s="1"/>
  <c r="I279" i="9" s="1"/>
  <c r="H280" i="9" a="1"/>
  <c r="H280" i="9" s="1"/>
  <c r="I280" i="9" s="1"/>
  <c r="H281" i="9" a="1"/>
  <c r="H281" i="9" s="1"/>
  <c r="H282" i="9" a="1"/>
  <c r="H282" i="9" s="1"/>
  <c r="I282" i="9" s="1"/>
  <c r="H283" i="9" a="1"/>
  <c r="H283" i="9" s="1"/>
  <c r="I283" i="9" s="1"/>
  <c r="H284" i="9" a="1"/>
  <c r="H284" i="9" s="1"/>
  <c r="H285" i="9" a="1"/>
  <c r="H285" i="9" s="1"/>
  <c r="I285" i="9" s="1"/>
  <c r="H286" i="9" a="1"/>
  <c r="H286" i="9" s="1"/>
  <c r="I286" i="9" s="1"/>
  <c r="H287" i="9" a="1"/>
  <c r="H287" i="9" s="1"/>
  <c r="I287" i="9" s="1"/>
  <c r="H288" i="9" a="1"/>
  <c r="H288" i="9" s="1"/>
  <c r="I288" i="9" s="1"/>
  <c r="H289" i="9" a="1"/>
  <c r="H289" i="9" s="1"/>
  <c r="H290" i="9" a="1"/>
  <c r="H290" i="9" s="1"/>
  <c r="I290" i="9" s="1"/>
  <c r="H291" i="9" a="1"/>
  <c r="H291" i="9" s="1"/>
  <c r="I291" i="9" s="1"/>
  <c r="H292" i="9" a="1"/>
  <c r="H292" i="9" s="1"/>
  <c r="H293" i="9" a="1"/>
  <c r="H293" i="9" s="1"/>
  <c r="I293" i="9" s="1"/>
  <c r="H294" i="9" a="1"/>
  <c r="H294" i="9" s="1"/>
  <c r="I294" i="9" s="1"/>
  <c r="H295" i="9" a="1"/>
  <c r="H295" i="9" s="1"/>
  <c r="I295" i="9" s="1"/>
  <c r="H296" i="9" a="1"/>
  <c r="H296" i="9" s="1"/>
  <c r="I296" i="9" s="1"/>
  <c r="H297" i="9" a="1"/>
  <c r="H297" i="9" s="1"/>
  <c r="I297" i="9" s="1"/>
  <c r="H298" i="9" a="1"/>
  <c r="H298" i="9" s="1"/>
  <c r="I298" i="9" s="1"/>
  <c r="H299" i="9" a="1"/>
  <c r="H299" i="9" s="1"/>
  <c r="I299" i="9" s="1"/>
  <c r="H300" i="9" a="1"/>
  <c r="H300" i="9" s="1"/>
  <c r="H301" i="9" a="1"/>
  <c r="H301" i="9" s="1"/>
  <c r="I301" i="9" s="1"/>
  <c r="H302" i="9" a="1"/>
  <c r="H302" i="9" s="1"/>
  <c r="I302" i="9" s="1"/>
  <c r="H303" i="9" a="1"/>
  <c r="H303" i="9" s="1"/>
  <c r="I303" i="9" s="1"/>
  <c r="H304" i="9" a="1"/>
  <c r="H304" i="9" s="1"/>
  <c r="I304" i="9" s="1"/>
  <c r="H305" i="9" a="1"/>
  <c r="H305" i="9" s="1"/>
  <c r="H306" i="9" a="1"/>
  <c r="H306" i="9" s="1"/>
  <c r="I306" i="9" s="1"/>
  <c r="H307" i="9" a="1"/>
  <c r="H307" i="9" s="1"/>
  <c r="I307" i="9" s="1"/>
  <c r="H308" i="9" a="1"/>
  <c r="H308" i="9" s="1"/>
  <c r="H309" i="9" a="1"/>
  <c r="H309" i="9" s="1"/>
  <c r="I309" i="9" s="1"/>
  <c r="H310" i="9" a="1"/>
  <c r="H310" i="9" s="1"/>
  <c r="H311" i="9" a="1"/>
  <c r="H311" i="9" s="1"/>
  <c r="I311" i="9" s="1"/>
  <c r="H312" i="9" a="1"/>
  <c r="H312" i="9" s="1"/>
  <c r="I312" i="9" s="1"/>
  <c r="H313" i="9" a="1"/>
  <c r="H313" i="9" s="1"/>
  <c r="I313" i="9" s="1"/>
  <c r="H314" i="9" a="1"/>
  <c r="H314" i="9" s="1"/>
  <c r="I314" i="9" s="1"/>
  <c r="H315" i="9" a="1"/>
  <c r="H315" i="9" s="1"/>
  <c r="I315" i="9" s="1"/>
  <c r="H316" i="9" a="1"/>
  <c r="H316" i="9" s="1"/>
  <c r="H317" i="9" a="1"/>
  <c r="H317" i="9" s="1"/>
  <c r="I317" i="9" s="1"/>
  <c r="H318" i="9" a="1"/>
  <c r="H318" i="9" s="1"/>
  <c r="H319" i="9" a="1"/>
  <c r="H319" i="9" s="1"/>
  <c r="I319" i="9" s="1"/>
  <c r="H320" i="9" a="1"/>
  <c r="H320" i="9" s="1"/>
  <c r="I320" i="9" s="1"/>
  <c r="H321" i="9" a="1"/>
  <c r="H321" i="9" s="1"/>
  <c r="H322" i="9" a="1"/>
  <c r="H322" i="9" s="1"/>
  <c r="I322" i="9" s="1"/>
  <c r="H323" i="9" a="1"/>
  <c r="H323" i="9" s="1"/>
  <c r="I323" i="9" s="1"/>
  <c r="H324" i="9" a="1"/>
  <c r="H324" i="9" s="1"/>
  <c r="I324" i="9" s="1"/>
  <c r="H325" i="9" a="1"/>
  <c r="H325" i="9" s="1"/>
  <c r="I325" i="9" s="1"/>
  <c r="H326" i="9" a="1"/>
  <c r="H326" i="9" s="1"/>
  <c r="I326" i="9" s="1"/>
  <c r="H327" i="9" a="1"/>
  <c r="H327" i="9" s="1"/>
  <c r="I327" i="9" s="1"/>
  <c r="H328" i="9" a="1"/>
  <c r="H328" i="9" s="1"/>
  <c r="I328" i="9" s="1"/>
  <c r="H329" i="9" a="1"/>
  <c r="H329" i="9" s="1"/>
  <c r="I329" i="9" s="1"/>
  <c r="H330" i="9" a="1"/>
  <c r="H330" i="9" s="1"/>
  <c r="I330" i="9" s="1"/>
  <c r="H331" i="9" a="1"/>
  <c r="H331" i="9" s="1"/>
  <c r="I331" i="9" s="1"/>
  <c r="H332" i="9" a="1"/>
  <c r="H332" i="9" s="1"/>
  <c r="I332" i="9" s="1"/>
  <c r="H333" i="9" a="1"/>
  <c r="H333" i="9" s="1"/>
  <c r="I333" i="9" s="1"/>
  <c r="H334" i="9" a="1"/>
  <c r="H334" i="9" s="1"/>
  <c r="I334" i="9" s="1"/>
  <c r="H335" i="9" a="1"/>
  <c r="H335" i="9" s="1"/>
  <c r="I335" i="9" s="1"/>
  <c r="H336" i="9" a="1"/>
  <c r="H336" i="9" s="1"/>
  <c r="I336" i="9" s="1"/>
  <c r="H337" i="9" a="1"/>
  <c r="H337" i="9" s="1"/>
  <c r="H338" i="9" a="1"/>
  <c r="H338" i="9" s="1"/>
  <c r="I338" i="9" s="1"/>
  <c r="H339" i="9" a="1"/>
  <c r="H339" i="9" s="1"/>
  <c r="I339" i="9" s="1"/>
  <c r="H340" i="9" a="1"/>
  <c r="H340" i="9" s="1"/>
  <c r="H341" i="9" a="1"/>
  <c r="H341" i="9" s="1"/>
  <c r="I341" i="9" s="1"/>
  <c r="H342" i="9" a="1"/>
  <c r="H342" i="9" s="1"/>
  <c r="H343" i="9" a="1"/>
  <c r="H343" i="9" s="1"/>
  <c r="I343" i="9" s="1"/>
  <c r="H344" i="9" a="1"/>
  <c r="H344" i="9" s="1"/>
  <c r="I344" i="9" s="1"/>
  <c r="H345" i="9" a="1"/>
  <c r="H345" i="9" s="1"/>
  <c r="I345" i="9" s="1"/>
  <c r="H346" i="9" a="1"/>
  <c r="H346" i="9" s="1"/>
  <c r="I346" i="9" s="1"/>
  <c r="H347" i="9" a="1"/>
  <c r="H347" i="9" s="1"/>
  <c r="I347" i="9" s="1"/>
  <c r="H348" i="9" a="1"/>
  <c r="H348" i="9" s="1"/>
  <c r="I348" i="9" s="1"/>
  <c r="H349" i="9" a="1"/>
  <c r="H349" i="9" s="1"/>
  <c r="I349" i="9" s="1"/>
  <c r="H350" i="9" a="1"/>
  <c r="H350" i="9" s="1"/>
  <c r="H351" i="9" a="1"/>
  <c r="H351" i="9" s="1"/>
  <c r="I351" i="9" s="1"/>
  <c r="H352" i="9" a="1"/>
  <c r="H352" i="9" s="1"/>
  <c r="I352" i="9" s="1"/>
  <c r="H353" i="9" a="1"/>
  <c r="H353" i="9" s="1"/>
  <c r="H354" i="9" a="1"/>
  <c r="H354" i="9" s="1"/>
  <c r="I354" i="9" s="1"/>
  <c r="H355" i="9" a="1"/>
  <c r="H355" i="9" s="1"/>
  <c r="I355" i="9" s="1"/>
  <c r="H356" i="9" a="1"/>
  <c r="H356" i="9" s="1"/>
  <c r="I356" i="9" s="1"/>
  <c r="H357" i="9" a="1"/>
  <c r="H357" i="9" s="1"/>
  <c r="I357" i="9" s="1"/>
  <c r="H358" i="9" a="1"/>
  <c r="H358" i="9" s="1"/>
  <c r="I358" i="9" s="1"/>
  <c r="H359" i="9" a="1"/>
  <c r="H359" i="9"/>
  <c r="I359" i="9" s="1"/>
  <c r="H360" i="9" a="1"/>
  <c r="H360" i="9" s="1"/>
  <c r="I360" i="9" s="1"/>
  <c r="H361" i="9" a="1"/>
  <c r="H361" i="9" s="1"/>
  <c r="H362" i="9" a="1"/>
  <c r="H362" i="9" s="1"/>
  <c r="I362" i="9" s="1"/>
  <c r="H363" i="9" a="1"/>
  <c r="H363" i="9" s="1"/>
  <c r="I363" i="9" s="1"/>
  <c r="H364" i="9" a="1"/>
  <c r="H364" i="9" s="1"/>
  <c r="H365" i="9" a="1"/>
  <c r="H365" i="9" s="1"/>
  <c r="I365" i="9" s="1"/>
  <c r="H366" i="9" a="1"/>
  <c r="H366" i="9" s="1"/>
  <c r="I366" i="9" s="1"/>
  <c r="H367" i="9" a="1"/>
  <c r="H367" i="9" s="1"/>
  <c r="I367" i="9" s="1"/>
  <c r="H368" i="9" a="1"/>
  <c r="H368" i="9" s="1"/>
  <c r="I368" i="9" s="1"/>
  <c r="H369" i="9" a="1"/>
  <c r="H369" i="9" s="1"/>
  <c r="I369" i="9" s="1"/>
  <c r="H370" i="9" a="1"/>
  <c r="H370" i="9" s="1"/>
  <c r="I370" i="9" s="1"/>
  <c r="H371" i="9" a="1"/>
  <c r="H371" i="9" s="1"/>
  <c r="I371" i="9" s="1"/>
  <c r="H372" i="9" a="1"/>
  <c r="H372" i="9" s="1"/>
  <c r="I372" i="9" s="1"/>
  <c r="H373" i="9" a="1"/>
  <c r="H373" i="9" s="1"/>
  <c r="I373" i="9" s="1"/>
  <c r="H374" i="9" a="1"/>
  <c r="H374" i="9" s="1"/>
  <c r="H375" i="9" a="1"/>
  <c r="H375" i="9" s="1"/>
  <c r="I375" i="9" s="1"/>
  <c r="H376" i="9" a="1"/>
  <c r="H376" i="9" s="1"/>
  <c r="I376" i="9" s="1"/>
  <c r="H377" i="9" a="1"/>
  <c r="H377" i="9" s="1"/>
  <c r="I377" i="9" s="1"/>
  <c r="H378" i="9" a="1"/>
  <c r="H378" i="9" s="1"/>
  <c r="I378" i="9" s="1"/>
  <c r="H379" i="9" a="1"/>
  <c r="H379" i="9" s="1"/>
  <c r="I379" i="9" s="1"/>
  <c r="H380" i="9" a="1"/>
  <c r="H380" i="9" s="1"/>
  <c r="H381" i="9" a="1"/>
  <c r="H381" i="9" s="1"/>
  <c r="I381" i="9" s="1"/>
  <c r="H382" i="9" a="1"/>
  <c r="H382" i="9" s="1"/>
  <c r="I382" i="9" s="1"/>
  <c r="H383" i="9" a="1"/>
  <c r="H383" i="9" s="1"/>
  <c r="I383" i="9" s="1"/>
  <c r="H384" i="9" a="1"/>
  <c r="H384" i="9" s="1"/>
  <c r="I384" i="9" s="1"/>
  <c r="H385" i="9" a="1"/>
  <c r="H385" i="9" s="1"/>
  <c r="I385" i="9" s="1"/>
  <c r="H386" i="9" a="1"/>
  <c r="H386" i="9" s="1"/>
  <c r="I386" i="9" s="1"/>
  <c r="H387" i="9" a="1"/>
  <c r="H387" i="9" s="1"/>
  <c r="I387" i="9" s="1"/>
  <c r="H388" i="9" a="1"/>
  <c r="H388" i="9" s="1"/>
  <c r="H389" i="9" a="1"/>
  <c r="H389" i="9" s="1"/>
  <c r="I389" i="9" s="1"/>
  <c r="H390" i="9" a="1"/>
  <c r="H390" i="9" s="1"/>
  <c r="I390" i="9" s="1"/>
  <c r="H391" i="9" a="1"/>
  <c r="H391" i="9" s="1"/>
  <c r="I391" i="9" s="1"/>
  <c r="H392" i="9" a="1"/>
  <c r="H392" i="9" s="1"/>
  <c r="I392" i="9" s="1"/>
  <c r="H393" i="9" a="1"/>
  <c r="H393" i="9" s="1"/>
  <c r="H394" i="9" a="1"/>
  <c r="H394" i="9" s="1"/>
  <c r="I394" i="9" s="1"/>
  <c r="H395" i="9" a="1"/>
  <c r="H395" i="9" s="1"/>
  <c r="I395" i="9" s="1"/>
  <c r="H396" i="9" a="1"/>
  <c r="H396" i="9" s="1"/>
  <c r="H397" i="9" a="1"/>
  <c r="H397" i="9" s="1"/>
  <c r="I397" i="9" s="1"/>
  <c r="H398" i="9" a="1"/>
  <c r="H398" i="9" s="1"/>
  <c r="H399" i="9" a="1"/>
  <c r="H399" i="9" s="1"/>
  <c r="I399" i="9" s="1"/>
  <c r="H400" i="9" a="1"/>
  <c r="H400" i="9" s="1"/>
  <c r="I400" i="9" s="1"/>
  <c r="H401" i="9" a="1"/>
  <c r="H401" i="9" s="1"/>
  <c r="H402" i="9" a="1"/>
  <c r="H402" i="9" s="1"/>
  <c r="I402" i="9" s="1"/>
  <c r="H403" i="9" a="1"/>
  <c r="H403" i="9" s="1"/>
  <c r="I403" i="9" s="1"/>
  <c r="H404" i="9" a="1"/>
  <c r="H404" i="9" s="1"/>
  <c r="H405" i="9" a="1"/>
  <c r="H405" i="9" s="1"/>
  <c r="I405" i="9" s="1"/>
  <c r="H406" i="9" a="1"/>
  <c r="H406" i="9" s="1"/>
  <c r="I406" i="9" s="1"/>
  <c r="H407" i="9" a="1"/>
  <c r="H407" i="9" s="1"/>
  <c r="I407" i="9" s="1"/>
  <c r="H408" i="9" a="1"/>
  <c r="H408" i="9" s="1"/>
  <c r="I408" i="9" s="1"/>
  <c r="H409" i="9" a="1"/>
  <c r="H409" i="9" s="1"/>
  <c r="H410" i="9" a="1"/>
  <c r="H410" i="9" s="1"/>
  <c r="I410" i="9" s="1"/>
  <c r="H411" i="9" a="1"/>
  <c r="H411" i="9" s="1"/>
  <c r="I411" i="9" s="1"/>
  <c r="H412" i="9" a="1"/>
  <c r="H412" i="9" s="1"/>
  <c r="H413" i="9" a="1"/>
  <c r="H413" i="9" s="1"/>
  <c r="I413" i="9" s="1"/>
  <c r="H414" i="9" a="1"/>
  <c r="H414" i="9" s="1"/>
  <c r="I414" i="9" s="1"/>
  <c r="H415" i="9" a="1"/>
  <c r="H415" i="9" s="1"/>
  <c r="I415" i="9" s="1"/>
  <c r="H416" i="9" a="1"/>
  <c r="H416" i="9" s="1"/>
  <c r="I416" i="9" s="1"/>
  <c r="H417" i="9" a="1"/>
  <c r="H417" i="9" s="1"/>
  <c r="I417" i="9" s="1"/>
  <c r="H418" i="9" a="1"/>
  <c r="H418" i="9" s="1"/>
  <c r="I418" i="9" s="1"/>
  <c r="H419" i="9" a="1"/>
  <c r="H419" i="9" s="1"/>
  <c r="I419" i="9" s="1"/>
  <c r="H420" i="9" a="1"/>
  <c r="H420" i="9" s="1"/>
  <c r="I420" i="9" s="1"/>
  <c r="H421" i="9" a="1"/>
  <c r="H421" i="9" s="1"/>
  <c r="I421" i="9" s="1"/>
  <c r="H422" i="9" a="1"/>
  <c r="H422" i="9" s="1"/>
  <c r="I422" i="9" s="1"/>
  <c r="H423" i="9" a="1"/>
  <c r="H423" i="9" s="1"/>
  <c r="I423" i="9" s="1"/>
  <c r="H424" i="9" a="1"/>
  <c r="H424" i="9" s="1"/>
  <c r="I424" i="9" s="1"/>
  <c r="H425" i="9" a="1"/>
  <c r="H425" i="9" s="1"/>
  <c r="I425" i="9" s="1"/>
  <c r="H426" i="9" a="1"/>
  <c r="H426" i="9" s="1"/>
  <c r="I426" i="9" s="1"/>
  <c r="H427" i="9" a="1"/>
  <c r="H427" i="9" s="1"/>
  <c r="I427" i="9" s="1"/>
  <c r="H428" i="9" a="1"/>
  <c r="H428" i="9" s="1"/>
  <c r="I428" i="9" s="1"/>
  <c r="H429" i="9" a="1"/>
  <c r="H429" i="9" s="1"/>
  <c r="I429" i="9" s="1"/>
  <c r="H430" i="9" a="1"/>
  <c r="H430" i="9" s="1"/>
  <c r="H431" i="9" a="1"/>
  <c r="H431" i="9" s="1"/>
  <c r="I431" i="9" s="1"/>
  <c r="H432" i="9" a="1"/>
  <c r="H432" i="9" s="1"/>
  <c r="I432" i="9" s="1"/>
  <c r="H433" i="9" a="1"/>
  <c r="H433" i="9" s="1"/>
  <c r="I433" i="9" s="1"/>
  <c r="H434" i="9" a="1"/>
  <c r="H434" i="9" s="1"/>
  <c r="I434" i="9" s="1"/>
  <c r="H435" i="9" a="1"/>
  <c r="H435" i="9" s="1"/>
  <c r="I435" i="9" s="1"/>
  <c r="H436" i="9" a="1"/>
  <c r="H436" i="9" s="1"/>
  <c r="I436" i="9" s="1"/>
  <c r="H437" i="9" a="1"/>
  <c r="H437" i="9" s="1"/>
  <c r="I437" i="9" s="1"/>
  <c r="H438" i="9" a="1"/>
  <c r="H438" i="9" s="1"/>
  <c r="I438" i="9" s="1"/>
  <c r="H439" i="9" a="1"/>
  <c r="H439" i="9" s="1"/>
  <c r="I439" i="9" s="1"/>
  <c r="H440" i="9" a="1"/>
  <c r="H440" i="9" s="1"/>
  <c r="I440" i="9" s="1"/>
  <c r="H441" i="9" a="1"/>
  <c r="H441" i="9" s="1"/>
  <c r="I441" i="9" s="1"/>
  <c r="H442" i="9" a="1"/>
  <c r="H442" i="9" s="1"/>
  <c r="I442" i="9" s="1"/>
  <c r="H443" i="9" a="1"/>
  <c r="H443" i="9" s="1"/>
  <c r="I443" i="9" s="1"/>
  <c r="H444" i="9" a="1"/>
  <c r="H444" i="9" s="1"/>
  <c r="I444" i="9" s="1"/>
  <c r="H445" i="9" a="1"/>
  <c r="H445" i="9" s="1"/>
  <c r="I445" i="9" s="1"/>
  <c r="H446" i="9" a="1"/>
  <c r="H446" i="9" s="1"/>
  <c r="I446" i="9" s="1"/>
  <c r="H447" i="9" a="1"/>
  <c r="H447" i="9" s="1"/>
  <c r="I447" i="9" s="1"/>
  <c r="H448" i="9" a="1"/>
  <c r="H448" i="9" s="1"/>
  <c r="I448" i="9" s="1"/>
  <c r="H449" i="9" a="1"/>
  <c r="H449" i="9" s="1"/>
  <c r="I449" i="9" s="1"/>
  <c r="H450" i="9" a="1"/>
  <c r="H450" i="9" s="1"/>
  <c r="I450" i="9" s="1"/>
  <c r="H451" i="9" a="1"/>
  <c r="H451" i="9" s="1"/>
  <c r="I451" i="9" s="1"/>
  <c r="H452" i="9" a="1"/>
  <c r="H452" i="9" s="1"/>
  <c r="I452" i="9" s="1"/>
  <c r="H453" i="9" a="1"/>
  <c r="H453" i="9" s="1"/>
  <c r="I453" i="9" s="1"/>
  <c r="H454" i="9" a="1"/>
  <c r="H454" i="9" s="1"/>
  <c r="I454" i="9" s="1"/>
  <c r="H455" i="9" a="1"/>
  <c r="H455" i="9" s="1"/>
  <c r="I455" i="9" s="1"/>
  <c r="H456" i="9" a="1"/>
  <c r="H456" i="9" s="1"/>
  <c r="I456" i="9" s="1"/>
  <c r="H457" i="9" a="1"/>
  <c r="H457" i="9" s="1"/>
  <c r="I457" i="9" s="1"/>
  <c r="H458" i="9" a="1"/>
  <c r="H458" i="9" s="1"/>
  <c r="I458" i="9" s="1"/>
  <c r="H459" i="9" a="1"/>
  <c r="H459" i="9" s="1"/>
  <c r="I459" i="9" s="1"/>
  <c r="H460" i="9" a="1"/>
  <c r="H460" i="9" s="1"/>
  <c r="H461" i="9" a="1"/>
  <c r="H461" i="9" s="1"/>
  <c r="I461" i="9" s="1"/>
  <c r="H462" i="9" a="1"/>
  <c r="H462" i="9" s="1"/>
  <c r="I462" i="9" s="1"/>
  <c r="H463" i="9" a="1"/>
  <c r="H463" i="9" s="1"/>
  <c r="I463" i="9" s="1"/>
  <c r="H464" i="9" a="1"/>
  <c r="H464" i="9" s="1"/>
  <c r="I464" i="9" s="1"/>
  <c r="H465" i="9" a="1"/>
  <c r="H465" i="9" s="1"/>
  <c r="I465" i="9" s="1"/>
  <c r="H466" i="9" a="1"/>
  <c r="H466" i="9" s="1"/>
  <c r="I466" i="9" s="1"/>
  <c r="H467" i="9" a="1"/>
  <c r="H467" i="9" s="1"/>
  <c r="I467" i="9" s="1"/>
  <c r="H468" i="9" a="1"/>
  <c r="H468" i="9" s="1"/>
  <c r="H469" i="9" a="1"/>
  <c r="H469" i="9" s="1"/>
  <c r="I469" i="9" s="1"/>
  <c r="H470" i="9" a="1"/>
  <c r="H470" i="9" s="1"/>
  <c r="I470" i="9" s="1"/>
  <c r="H471" i="9" a="1"/>
  <c r="H471" i="9" s="1"/>
  <c r="I471" i="9" s="1"/>
  <c r="H472" i="9" a="1"/>
  <c r="H472" i="9" s="1"/>
  <c r="I472" i="9" s="1"/>
  <c r="H473" i="9" a="1"/>
  <c r="H473" i="9" s="1"/>
  <c r="I473" i="9" s="1"/>
  <c r="H474" i="9" a="1"/>
  <c r="H474" i="9" s="1"/>
  <c r="I474" i="9" s="1"/>
  <c r="H475" i="9" a="1"/>
  <c r="H475" i="9" s="1"/>
  <c r="I475" i="9" s="1"/>
  <c r="H476" i="9" a="1"/>
  <c r="H476" i="9" s="1"/>
  <c r="I476" i="9" s="1"/>
  <c r="H477" i="9" a="1"/>
  <c r="H477" i="9" s="1"/>
  <c r="I477" i="9" s="1"/>
  <c r="H478" i="9" a="1"/>
  <c r="H478" i="9" s="1"/>
  <c r="H479" i="9" a="1"/>
  <c r="H479" i="9" s="1"/>
  <c r="I479" i="9" s="1"/>
  <c r="H480" i="9" a="1"/>
  <c r="H480" i="9" s="1"/>
  <c r="I480" i="9" s="1"/>
  <c r="H481" i="9" a="1"/>
  <c r="H481" i="9" s="1"/>
  <c r="H482" i="9" a="1"/>
  <c r="H482" i="9" s="1"/>
  <c r="I482" i="9" s="1"/>
  <c r="H483" i="9" a="1"/>
  <c r="H483" i="9" s="1"/>
  <c r="I483" i="9" s="1"/>
  <c r="H484" i="9" a="1"/>
  <c r="H484" i="9" s="1"/>
  <c r="I484" i="9" s="1"/>
  <c r="H485" i="9" a="1"/>
  <c r="H485" i="9" s="1"/>
  <c r="I485" i="9" s="1"/>
  <c r="H486" i="9" a="1"/>
  <c r="H486" i="9" s="1"/>
  <c r="I486" i="9" s="1"/>
  <c r="H487" i="9" a="1"/>
  <c r="H487" i="9" s="1"/>
  <c r="I487" i="9" s="1"/>
  <c r="H488" i="9" a="1"/>
  <c r="H488" i="9" s="1"/>
  <c r="I488" i="9" s="1"/>
  <c r="H489" i="9" a="1"/>
  <c r="H489" i="9" s="1"/>
  <c r="I489" i="9" s="1"/>
  <c r="H490" i="9" a="1"/>
  <c r="H490" i="9" s="1"/>
  <c r="I490" i="9" s="1"/>
  <c r="H491" i="9" a="1"/>
  <c r="H491" i="9" s="1"/>
  <c r="I491" i="9" s="1"/>
  <c r="H492" i="9" a="1"/>
  <c r="H492" i="9" s="1"/>
  <c r="I492" i="9" s="1"/>
  <c r="H493" i="9" a="1"/>
  <c r="H493" i="9" s="1"/>
  <c r="I493" i="9" s="1"/>
  <c r="H494" i="9" a="1"/>
  <c r="H494" i="9" s="1"/>
  <c r="I494" i="9" s="1"/>
  <c r="H495" i="9" a="1"/>
  <c r="H495" i="9" s="1"/>
  <c r="I495" i="9" s="1"/>
  <c r="H496" i="9" a="1"/>
  <c r="H496" i="9" s="1"/>
  <c r="I496" i="9" s="1"/>
  <c r="H497" i="9" a="1"/>
  <c r="H497" i="9" s="1"/>
  <c r="I497" i="9" s="1"/>
  <c r="H498" i="9" a="1"/>
  <c r="H498" i="9" s="1"/>
  <c r="I498" i="9" s="1"/>
  <c r="H499" i="9" a="1"/>
  <c r="H499" i="9" s="1"/>
  <c r="I499" i="9" s="1"/>
  <c r="H500" i="9" a="1"/>
  <c r="H500" i="9" s="1"/>
  <c r="I500" i="9" s="1"/>
  <c r="H501" i="9" a="1"/>
  <c r="H501" i="9" s="1"/>
  <c r="I501" i="9" s="1"/>
  <c r="H502" i="9" a="1"/>
  <c r="H502" i="9" s="1"/>
  <c r="I502" i="9" s="1"/>
  <c r="H503" i="9" a="1"/>
  <c r="H503" i="9" s="1"/>
  <c r="I503" i="9" s="1"/>
  <c r="H504" i="9" a="1"/>
  <c r="H504" i="9" s="1"/>
  <c r="I504" i="9" s="1"/>
  <c r="H505" i="9" a="1"/>
  <c r="H505" i="9" s="1"/>
  <c r="I505" i="9" s="1"/>
  <c r="H506" i="9" a="1"/>
  <c r="H506" i="9" s="1"/>
  <c r="I506" i="9" s="1"/>
  <c r="H507" i="9" a="1"/>
  <c r="H507" i="9" s="1"/>
  <c r="I507" i="9" s="1"/>
  <c r="H508" i="9" a="1"/>
  <c r="H508" i="9" s="1"/>
  <c r="I508" i="9" s="1"/>
  <c r="H509" i="9" a="1"/>
  <c r="H509" i="9" s="1"/>
  <c r="I509" i="9" s="1"/>
  <c r="H510" i="9" a="1"/>
  <c r="H510" i="9" s="1"/>
  <c r="I510" i="9" s="1"/>
  <c r="H511" i="9" a="1"/>
  <c r="H511" i="9" s="1"/>
  <c r="I511" i="9" s="1"/>
  <c r="H512" i="9" a="1"/>
  <c r="H512" i="9" s="1"/>
  <c r="I512" i="9" s="1"/>
  <c r="H513" i="9" a="1"/>
  <c r="H513" i="9" s="1"/>
  <c r="I513" i="9" s="1"/>
  <c r="H514" i="9" a="1"/>
  <c r="H514" i="9" s="1"/>
  <c r="I514" i="9" s="1"/>
  <c r="H515" i="9" a="1"/>
  <c r="H515" i="9" s="1"/>
  <c r="I515" i="9" s="1"/>
  <c r="H516" i="9" a="1"/>
  <c r="H516" i="9" s="1"/>
  <c r="I516" i="9" s="1"/>
  <c r="H517" i="9" a="1"/>
  <c r="H517" i="9" s="1"/>
  <c r="I517" i="9" s="1"/>
  <c r="H518" i="9" a="1"/>
  <c r="H518" i="9" s="1"/>
  <c r="I518" i="9" s="1"/>
  <c r="H519" i="9" a="1"/>
  <c r="H519" i="9" s="1"/>
  <c r="I519" i="9" s="1"/>
  <c r="H520" i="9" a="1"/>
  <c r="H520" i="9" s="1"/>
  <c r="I520" i="9" s="1"/>
  <c r="H521" i="9" a="1"/>
  <c r="H521" i="9" s="1"/>
  <c r="I521" i="9" s="1"/>
  <c r="H522" i="9" a="1"/>
  <c r="H522" i="9" s="1"/>
  <c r="I522" i="9" s="1"/>
  <c r="H523" i="9" a="1"/>
  <c r="H523" i="9" s="1"/>
  <c r="I523" i="9" s="1"/>
  <c r="H524" i="9" a="1"/>
  <c r="H524" i="9" s="1"/>
  <c r="I524" i="9" s="1"/>
  <c r="H525" i="9" a="1"/>
  <c r="H525" i="9" s="1"/>
  <c r="I525" i="9" s="1"/>
  <c r="H526" i="9" a="1"/>
  <c r="H526" i="9" s="1"/>
  <c r="I526" i="9" s="1"/>
  <c r="H527" i="9" a="1"/>
  <c r="H527" i="9" s="1"/>
  <c r="I527" i="9" s="1"/>
  <c r="H528" i="9" a="1"/>
  <c r="H528" i="9" s="1"/>
  <c r="I528" i="9" s="1"/>
  <c r="H529" i="9" a="1"/>
  <c r="H529" i="9" s="1"/>
  <c r="I529" i="9" s="1"/>
  <c r="H530" i="9" a="1"/>
  <c r="H530" i="9" s="1"/>
  <c r="I530" i="9" s="1"/>
  <c r="H531" i="9" a="1"/>
  <c r="H531" i="9" s="1"/>
  <c r="I531" i="9" s="1"/>
  <c r="H532" i="9" a="1"/>
  <c r="H532" i="9" s="1"/>
  <c r="I532" i="9" s="1"/>
  <c r="H533" i="9" a="1"/>
  <c r="H533" i="9" s="1"/>
  <c r="I533" i="9" s="1"/>
  <c r="H534" i="9" a="1"/>
  <c r="H534" i="9" s="1"/>
  <c r="I534" i="9" s="1"/>
  <c r="H535" i="9" a="1"/>
  <c r="H535" i="9" s="1"/>
  <c r="I535" i="9" s="1"/>
  <c r="H536" i="9" a="1"/>
  <c r="H536" i="9" s="1"/>
  <c r="I536" i="9" s="1"/>
  <c r="H537" i="9" a="1"/>
  <c r="H537" i="9" s="1"/>
  <c r="I537" i="9" s="1"/>
  <c r="H538" i="9" a="1"/>
  <c r="H538" i="9"/>
  <c r="I538" i="9" s="1"/>
  <c r="H539" i="9" a="1"/>
  <c r="H539" i="9" s="1"/>
  <c r="I539" i="9" s="1"/>
  <c r="H540" i="9" a="1"/>
  <c r="H540" i="9" s="1"/>
  <c r="I540" i="9" s="1"/>
  <c r="H541" i="9" a="1"/>
  <c r="H541" i="9" s="1"/>
  <c r="I541" i="9" s="1"/>
  <c r="H542" i="9" a="1"/>
  <c r="H542" i="9" s="1"/>
  <c r="I542" i="9" s="1"/>
  <c r="H543" i="9" a="1"/>
  <c r="H543" i="9" s="1"/>
  <c r="I543" i="9" s="1"/>
  <c r="H544" i="9" a="1"/>
  <c r="H544" i="9" s="1"/>
  <c r="I544" i="9" s="1"/>
  <c r="I8" i="9"/>
  <c r="I481" i="9"/>
  <c r="I478" i="9"/>
  <c r="I430" i="9"/>
  <c r="I409" i="9"/>
  <c r="I404" i="9"/>
  <c r="I401" i="9"/>
  <c r="I398" i="9"/>
  <c r="I393" i="9"/>
  <c r="I388" i="9"/>
  <c r="I380" i="9"/>
  <c r="I374" i="9"/>
  <c r="I361" i="9"/>
  <c r="I353" i="9"/>
  <c r="I350" i="9"/>
  <c r="I342" i="9"/>
  <c r="I337" i="9"/>
  <c r="I321" i="9"/>
  <c r="I318" i="9"/>
  <c r="I310" i="9"/>
  <c r="I305" i="9"/>
  <c r="I289" i="9"/>
  <c r="I284" i="9"/>
  <c r="I281" i="9"/>
  <c r="I278" i="9"/>
  <c r="I276" i="9"/>
  <c r="I273" i="9"/>
  <c r="I266" i="9"/>
  <c r="I265" i="9"/>
  <c r="I262" i="9"/>
  <c r="I254" i="9"/>
  <c r="I252" i="9"/>
  <c r="I251" i="9"/>
  <c r="I249" i="9"/>
  <c r="I246" i="9"/>
  <c r="I233" i="9"/>
  <c r="I230" i="9"/>
  <c r="I228" i="9"/>
  <c r="I222" i="9"/>
  <c r="I220" i="9"/>
  <c r="I217" i="9"/>
  <c r="I214" i="9"/>
  <c r="I209" i="9"/>
  <c r="I206" i="9"/>
  <c r="I204" i="9"/>
  <c r="I201" i="9"/>
  <c r="I193" i="9"/>
  <c r="I185" i="9"/>
  <c r="I177" i="9"/>
  <c r="I172" i="9"/>
  <c r="I158" i="9"/>
  <c r="I156" i="9"/>
  <c r="I153" i="9"/>
  <c r="I148" i="9"/>
  <c r="I145" i="9"/>
  <c r="I140" i="9"/>
  <c r="I137" i="9"/>
  <c r="I126" i="9"/>
  <c r="I124" i="9"/>
  <c r="I121" i="9"/>
  <c r="I105" i="9"/>
  <c r="I97" i="9"/>
  <c r="I94" i="9"/>
  <c r="I89" i="9"/>
  <c r="I81" i="9"/>
  <c r="I76" i="9"/>
  <c r="I73" i="9"/>
  <c r="I70" i="9"/>
  <c r="I68" i="9"/>
  <c r="I66" i="9"/>
  <c r="I60" i="9"/>
  <c r="I58" i="9"/>
  <c r="I57" i="9"/>
  <c r="I54" i="9"/>
  <c r="I52" i="9"/>
  <c r="I50" i="9"/>
  <c r="I49" i="9"/>
  <c r="I46" i="9"/>
  <c r="I44" i="9"/>
  <c r="I42" i="9"/>
  <c r="I41" i="9"/>
  <c r="I36" i="9"/>
  <c r="I34" i="9"/>
  <c r="I33" i="9"/>
  <c r="I30" i="9"/>
  <c r="I28" i="9"/>
  <c r="I26" i="9"/>
  <c r="I25" i="9"/>
  <c r="I20" i="9"/>
  <c r="I18" i="9"/>
  <c r="I17" i="9"/>
  <c r="I15" i="9"/>
  <c r="I14" i="9"/>
  <c r="I12" i="9"/>
  <c r="I11" i="9"/>
  <c r="I10" i="9"/>
  <c r="I9" i="9"/>
  <c r="K544" i="9"/>
  <c r="J544" i="9"/>
  <c r="K543" i="9"/>
  <c r="J543" i="9"/>
  <c r="K542" i="9"/>
  <c r="J542" i="9"/>
  <c r="K541" i="9"/>
  <c r="J541" i="9"/>
  <c r="K540" i="9"/>
  <c r="J540" i="9"/>
  <c r="K539" i="9"/>
  <c r="J539" i="9"/>
  <c r="K538" i="9"/>
  <c r="J538" i="9"/>
  <c r="K537" i="9"/>
  <c r="J537" i="9"/>
  <c r="K536" i="9"/>
  <c r="J536" i="9"/>
  <c r="K535" i="9"/>
  <c r="J535" i="9"/>
  <c r="K534" i="9"/>
  <c r="J534" i="9"/>
  <c r="K533" i="9"/>
  <c r="J533" i="9"/>
  <c r="K532" i="9"/>
  <c r="J532" i="9"/>
  <c r="K531" i="9"/>
  <c r="J531" i="9"/>
  <c r="K530" i="9"/>
  <c r="J530" i="9"/>
  <c r="K529" i="9"/>
  <c r="J529" i="9"/>
  <c r="K528" i="9"/>
  <c r="J528" i="9"/>
  <c r="K527" i="9"/>
  <c r="J527" i="9"/>
  <c r="K526" i="9"/>
  <c r="J526" i="9"/>
  <c r="K525" i="9"/>
  <c r="J525" i="9"/>
  <c r="K524" i="9"/>
  <c r="J524" i="9"/>
  <c r="K523" i="9"/>
  <c r="J523" i="9"/>
  <c r="K522" i="9"/>
  <c r="J522" i="9"/>
  <c r="K521" i="9"/>
  <c r="J521" i="9"/>
  <c r="K520" i="9"/>
  <c r="J520" i="9"/>
  <c r="K519" i="9"/>
  <c r="J519" i="9"/>
  <c r="K518" i="9"/>
  <c r="J518" i="9"/>
  <c r="K517" i="9"/>
  <c r="J517" i="9"/>
  <c r="K516" i="9"/>
  <c r="J516" i="9"/>
  <c r="K515" i="9"/>
  <c r="J515" i="9"/>
  <c r="K514" i="9"/>
  <c r="J514" i="9"/>
  <c r="K513" i="9"/>
  <c r="J513" i="9"/>
  <c r="K512" i="9"/>
  <c r="J512" i="9"/>
  <c r="K511" i="9"/>
  <c r="J511" i="9"/>
  <c r="K510" i="9"/>
  <c r="J510" i="9"/>
  <c r="K509" i="9"/>
  <c r="J509" i="9"/>
  <c r="K508" i="9"/>
  <c r="J508" i="9"/>
  <c r="K507" i="9"/>
  <c r="J507" i="9"/>
  <c r="K506" i="9"/>
  <c r="J506" i="9"/>
  <c r="K505" i="9"/>
  <c r="J505" i="9"/>
  <c r="K504" i="9"/>
  <c r="J504" i="9"/>
  <c r="K503" i="9"/>
  <c r="J503" i="9"/>
  <c r="K502" i="9"/>
  <c r="J502" i="9"/>
  <c r="K501" i="9"/>
  <c r="J501" i="9"/>
  <c r="K500" i="9"/>
  <c r="J500" i="9"/>
  <c r="K499" i="9"/>
  <c r="J499" i="9"/>
  <c r="K498" i="9"/>
  <c r="J498" i="9"/>
  <c r="K497" i="9"/>
  <c r="J497" i="9"/>
  <c r="K496" i="9"/>
  <c r="J496" i="9"/>
  <c r="K495" i="9"/>
  <c r="J495" i="9"/>
  <c r="K494" i="9"/>
  <c r="J494" i="9"/>
  <c r="K493" i="9"/>
  <c r="J493" i="9"/>
  <c r="K492" i="9"/>
  <c r="J492" i="9"/>
  <c r="K491" i="9"/>
  <c r="J491" i="9"/>
  <c r="K490" i="9"/>
  <c r="J490" i="9"/>
  <c r="K489" i="9"/>
  <c r="J489" i="9"/>
  <c r="K488" i="9"/>
  <c r="J488" i="9"/>
  <c r="K487" i="9"/>
  <c r="J487" i="9"/>
  <c r="K486" i="9"/>
  <c r="J486" i="9"/>
  <c r="K485" i="9"/>
  <c r="J485" i="9"/>
  <c r="K484" i="9"/>
  <c r="J484" i="9"/>
  <c r="K483" i="9"/>
  <c r="J483" i="9"/>
  <c r="K482" i="9"/>
  <c r="J482" i="9"/>
  <c r="K481" i="9"/>
  <c r="J481" i="9"/>
  <c r="K480" i="9"/>
  <c r="J480" i="9"/>
  <c r="K479" i="9"/>
  <c r="J479" i="9"/>
  <c r="K478" i="9"/>
  <c r="J478" i="9"/>
  <c r="K477" i="9"/>
  <c r="J477" i="9"/>
  <c r="K476" i="9"/>
  <c r="J476" i="9"/>
  <c r="K475" i="9"/>
  <c r="J475" i="9"/>
  <c r="K474" i="9"/>
  <c r="J474" i="9"/>
  <c r="K473" i="9"/>
  <c r="J473" i="9"/>
  <c r="K472" i="9"/>
  <c r="J472" i="9"/>
  <c r="K471" i="9"/>
  <c r="J471" i="9"/>
  <c r="K470" i="9"/>
  <c r="J470" i="9"/>
  <c r="K469" i="9"/>
  <c r="J469" i="9"/>
  <c r="K468" i="9"/>
  <c r="J468" i="9"/>
  <c r="I468" i="9"/>
  <c r="K467" i="9"/>
  <c r="J467" i="9"/>
  <c r="K466" i="9"/>
  <c r="J466" i="9"/>
  <c r="K465" i="9"/>
  <c r="J465" i="9"/>
  <c r="K464" i="9"/>
  <c r="J464" i="9"/>
  <c r="K463" i="9"/>
  <c r="J463" i="9"/>
  <c r="K462" i="9"/>
  <c r="J462" i="9"/>
  <c r="K461" i="9"/>
  <c r="J461" i="9"/>
  <c r="K460" i="9"/>
  <c r="J460" i="9"/>
  <c r="I460" i="9"/>
  <c r="K459" i="9"/>
  <c r="J459" i="9"/>
  <c r="K458" i="9"/>
  <c r="J458" i="9"/>
  <c r="K457" i="9"/>
  <c r="J457" i="9"/>
  <c r="K456" i="9"/>
  <c r="J456" i="9"/>
  <c r="K455" i="9"/>
  <c r="J455" i="9"/>
  <c r="K454" i="9"/>
  <c r="J454" i="9"/>
  <c r="K453" i="9"/>
  <c r="J453" i="9"/>
  <c r="K452" i="9"/>
  <c r="J452" i="9"/>
  <c r="K451" i="9"/>
  <c r="J451" i="9"/>
  <c r="K450" i="9"/>
  <c r="J450" i="9"/>
  <c r="K449" i="9"/>
  <c r="J449" i="9"/>
  <c r="K448" i="9"/>
  <c r="J448" i="9"/>
  <c r="K447" i="9"/>
  <c r="J447" i="9"/>
  <c r="K446" i="9"/>
  <c r="J446" i="9"/>
  <c r="K445" i="9"/>
  <c r="J445" i="9"/>
  <c r="K444" i="9"/>
  <c r="J444" i="9"/>
  <c r="K443" i="9"/>
  <c r="J443" i="9"/>
  <c r="K442" i="9"/>
  <c r="J442" i="9"/>
  <c r="K441" i="9"/>
  <c r="J441" i="9"/>
  <c r="K440" i="9"/>
  <c r="J440" i="9"/>
  <c r="K439" i="9"/>
  <c r="J439" i="9"/>
  <c r="K438" i="9"/>
  <c r="J438" i="9"/>
  <c r="K437" i="9"/>
  <c r="J437" i="9"/>
  <c r="K436" i="9"/>
  <c r="J436" i="9"/>
  <c r="K435" i="9"/>
  <c r="J435" i="9"/>
  <c r="K434" i="9"/>
  <c r="J434" i="9"/>
  <c r="K433" i="9"/>
  <c r="J433" i="9"/>
  <c r="K432" i="9"/>
  <c r="J432" i="9"/>
  <c r="K431" i="9"/>
  <c r="J431" i="9"/>
  <c r="K430" i="9"/>
  <c r="J430" i="9"/>
  <c r="K429" i="9"/>
  <c r="J429" i="9"/>
  <c r="K428" i="9"/>
  <c r="J428" i="9"/>
  <c r="K427" i="9"/>
  <c r="J427" i="9"/>
  <c r="K426" i="9"/>
  <c r="J426" i="9"/>
  <c r="K425" i="9"/>
  <c r="J425" i="9"/>
  <c r="K424" i="9"/>
  <c r="J424" i="9"/>
  <c r="K423" i="9"/>
  <c r="J423" i="9"/>
  <c r="K422" i="9"/>
  <c r="J422" i="9"/>
  <c r="K421" i="9"/>
  <c r="J421" i="9"/>
  <c r="K420" i="9"/>
  <c r="J420" i="9"/>
  <c r="K419" i="9"/>
  <c r="J419" i="9"/>
  <c r="K418" i="9"/>
  <c r="J418" i="9"/>
  <c r="K417" i="9"/>
  <c r="J417" i="9"/>
  <c r="K416" i="9"/>
  <c r="J416" i="9"/>
  <c r="K415" i="9"/>
  <c r="J415" i="9"/>
  <c r="K414" i="9"/>
  <c r="J414" i="9"/>
  <c r="K413" i="9"/>
  <c r="J413" i="9"/>
  <c r="K412" i="9"/>
  <c r="J412" i="9"/>
  <c r="I412" i="9"/>
  <c r="K411" i="9"/>
  <c r="J411" i="9"/>
  <c r="K410" i="9"/>
  <c r="J410" i="9"/>
  <c r="K409" i="9"/>
  <c r="J409" i="9"/>
  <c r="K408" i="9"/>
  <c r="J408" i="9"/>
  <c r="K407" i="9"/>
  <c r="J407" i="9"/>
  <c r="K406" i="9"/>
  <c r="J406" i="9"/>
  <c r="K405" i="9"/>
  <c r="J405" i="9"/>
  <c r="K404" i="9"/>
  <c r="J404" i="9"/>
  <c r="K403" i="9"/>
  <c r="J403" i="9"/>
  <c r="K402" i="9"/>
  <c r="J402" i="9"/>
  <c r="K401" i="9"/>
  <c r="J401" i="9"/>
  <c r="K400" i="9"/>
  <c r="J400" i="9"/>
  <c r="K399" i="9"/>
  <c r="J399" i="9"/>
  <c r="K398" i="9"/>
  <c r="J398" i="9"/>
  <c r="K397" i="9"/>
  <c r="J397" i="9"/>
  <c r="K396" i="9"/>
  <c r="J396" i="9"/>
  <c r="I396" i="9"/>
  <c r="K395" i="9"/>
  <c r="J395" i="9"/>
  <c r="K394" i="9"/>
  <c r="J394" i="9"/>
  <c r="K393" i="9"/>
  <c r="J393" i="9"/>
  <c r="K392" i="9"/>
  <c r="J392" i="9"/>
  <c r="K391" i="9"/>
  <c r="J391" i="9"/>
  <c r="K390" i="9"/>
  <c r="J390" i="9"/>
  <c r="K389" i="9"/>
  <c r="J389" i="9"/>
  <c r="K388" i="9"/>
  <c r="J388" i="9"/>
  <c r="K387" i="9"/>
  <c r="J387" i="9"/>
  <c r="K386" i="9"/>
  <c r="J386" i="9"/>
  <c r="K385" i="9"/>
  <c r="J385" i="9"/>
  <c r="K384" i="9"/>
  <c r="J384" i="9"/>
  <c r="K383" i="9"/>
  <c r="J383" i="9"/>
  <c r="K382" i="9"/>
  <c r="J382" i="9"/>
  <c r="K381" i="9"/>
  <c r="J381" i="9"/>
  <c r="K380" i="9"/>
  <c r="J380" i="9"/>
  <c r="K379" i="9"/>
  <c r="J379" i="9"/>
  <c r="K378" i="9"/>
  <c r="J378" i="9"/>
  <c r="K377" i="9"/>
  <c r="J377" i="9"/>
  <c r="K376" i="9"/>
  <c r="J376" i="9"/>
  <c r="K375" i="9"/>
  <c r="J375" i="9"/>
  <c r="K374" i="9"/>
  <c r="J374" i="9"/>
  <c r="K373" i="9"/>
  <c r="J373" i="9"/>
  <c r="K372" i="9"/>
  <c r="J372" i="9"/>
  <c r="K371" i="9"/>
  <c r="J371" i="9"/>
  <c r="K370" i="9"/>
  <c r="J370" i="9"/>
  <c r="K369" i="9"/>
  <c r="J369" i="9"/>
  <c r="K368" i="9"/>
  <c r="J368" i="9"/>
  <c r="K367" i="9"/>
  <c r="J367" i="9"/>
  <c r="K366" i="9"/>
  <c r="J366" i="9"/>
  <c r="K365" i="9"/>
  <c r="J365" i="9"/>
  <c r="K364" i="9"/>
  <c r="J364" i="9"/>
  <c r="I364" i="9"/>
  <c r="K363" i="9"/>
  <c r="J363" i="9"/>
  <c r="K362" i="9"/>
  <c r="J362" i="9"/>
  <c r="K361" i="9"/>
  <c r="J361" i="9"/>
  <c r="K360" i="9"/>
  <c r="J360" i="9"/>
  <c r="K359" i="9"/>
  <c r="J359" i="9"/>
  <c r="K358" i="9"/>
  <c r="J358" i="9"/>
  <c r="K357" i="9"/>
  <c r="J357" i="9"/>
  <c r="K356" i="9"/>
  <c r="J356" i="9"/>
  <c r="K355" i="9"/>
  <c r="J355" i="9"/>
  <c r="K354" i="9"/>
  <c r="J354" i="9"/>
  <c r="K353" i="9"/>
  <c r="J353" i="9"/>
  <c r="K352" i="9"/>
  <c r="J352" i="9"/>
  <c r="K351" i="9"/>
  <c r="J351" i="9"/>
  <c r="K350" i="9"/>
  <c r="J350" i="9"/>
  <c r="K349" i="9"/>
  <c r="J349" i="9"/>
  <c r="K348" i="9"/>
  <c r="J348" i="9"/>
  <c r="K347" i="9"/>
  <c r="J347" i="9"/>
  <c r="K346" i="9"/>
  <c r="J346" i="9"/>
  <c r="K345" i="9"/>
  <c r="J345" i="9"/>
  <c r="K344" i="9"/>
  <c r="J344" i="9"/>
  <c r="K343" i="9"/>
  <c r="J343" i="9"/>
  <c r="K342" i="9"/>
  <c r="J342" i="9"/>
  <c r="K341" i="9"/>
  <c r="J341" i="9"/>
  <c r="K340" i="9"/>
  <c r="J340" i="9"/>
  <c r="I340" i="9"/>
  <c r="K339" i="9"/>
  <c r="J339" i="9"/>
  <c r="K338" i="9"/>
  <c r="J338" i="9"/>
  <c r="K337" i="9"/>
  <c r="J337" i="9"/>
  <c r="K336" i="9"/>
  <c r="J336" i="9"/>
  <c r="K335" i="9"/>
  <c r="J335" i="9"/>
  <c r="K334" i="9"/>
  <c r="J334" i="9"/>
  <c r="K333" i="9"/>
  <c r="J333" i="9"/>
  <c r="K332" i="9"/>
  <c r="J332" i="9"/>
  <c r="K331" i="9"/>
  <c r="J331" i="9"/>
  <c r="K330" i="9"/>
  <c r="J330" i="9"/>
  <c r="K329" i="9"/>
  <c r="J329" i="9"/>
  <c r="K328" i="9"/>
  <c r="J328" i="9"/>
  <c r="K327" i="9"/>
  <c r="J327" i="9"/>
  <c r="K326" i="9"/>
  <c r="J326" i="9"/>
  <c r="K325" i="9"/>
  <c r="J325" i="9"/>
  <c r="K324" i="9"/>
  <c r="J324" i="9"/>
  <c r="K323" i="9"/>
  <c r="J323" i="9"/>
  <c r="K322" i="9"/>
  <c r="J322" i="9"/>
  <c r="K321" i="9"/>
  <c r="J321" i="9"/>
  <c r="K320" i="9"/>
  <c r="J320" i="9"/>
  <c r="K319" i="9"/>
  <c r="J319" i="9"/>
  <c r="K318" i="9"/>
  <c r="J318" i="9"/>
  <c r="K317" i="9"/>
  <c r="J317" i="9"/>
  <c r="K316" i="9"/>
  <c r="J316" i="9"/>
  <c r="I316" i="9"/>
  <c r="K315" i="9"/>
  <c r="J315" i="9"/>
  <c r="K314" i="9"/>
  <c r="J314" i="9"/>
  <c r="K313" i="9"/>
  <c r="J313" i="9"/>
  <c r="K312" i="9"/>
  <c r="J312" i="9"/>
  <c r="K311" i="9"/>
  <c r="J311" i="9"/>
  <c r="K310" i="9"/>
  <c r="J310" i="9"/>
  <c r="K309" i="9"/>
  <c r="J309" i="9"/>
  <c r="K308" i="9"/>
  <c r="J308" i="9"/>
  <c r="I308" i="9"/>
  <c r="K307" i="9"/>
  <c r="J307" i="9"/>
  <c r="K306" i="9"/>
  <c r="J306" i="9"/>
  <c r="K305" i="9"/>
  <c r="J305" i="9"/>
  <c r="K304" i="9"/>
  <c r="J304" i="9"/>
  <c r="K303" i="9"/>
  <c r="J303" i="9"/>
  <c r="K302" i="9"/>
  <c r="J302" i="9"/>
  <c r="K301" i="9"/>
  <c r="J301" i="9"/>
  <c r="K300" i="9"/>
  <c r="J300" i="9"/>
  <c r="I300" i="9"/>
  <c r="K299" i="9"/>
  <c r="J299" i="9"/>
  <c r="K298" i="9"/>
  <c r="J298" i="9"/>
  <c r="K297" i="9"/>
  <c r="J297" i="9"/>
  <c r="K296" i="9"/>
  <c r="J296" i="9"/>
  <c r="K295" i="9"/>
  <c r="J295" i="9"/>
  <c r="K294" i="9"/>
  <c r="J294" i="9"/>
  <c r="K293" i="9"/>
  <c r="J293" i="9"/>
  <c r="K292" i="9"/>
  <c r="J292" i="9"/>
  <c r="I292" i="9"/>
  <c r="K291" i="9"/>
  <c r="J291" i="9"/>
  <c r="K290" i="9"/>
  <c r="J290" i="9"/>
  <c r="K289" i="9"/>
  <c r="J289" i="9"/>
  <c r="K288" i="9"/>
  <c r="J288" i="9"/>
  <c r="K287" i="9"/>
  <c r="J287" i="9"/>
  <c r="K286" i="9"/>
  <c r="J286" i="9"/>
  <c r="K285" i="9"/>
  <c r="J285" i="9"/>
  <c r="K284" i="9"/>
  <c r="J284" i="9"/>
  <c r="K283" i="9"/>
  <c r="J283" i="9"/>
  <c r="K282" i="9"/>
  <c r="J282" i="9"/>
  <c r="K281" i="9"/>
  <c r="J281" i="9"/>
  <c r="K280" i="9"/>
  <c r="J280" i="9"/>
  <c r="K279" i="9"/>
  <c r="J279" i="9"/>
  <c r="K278" i="9"/>
  <c r="J278" i="9"/>
  <c r="K277" i="9"/>
  <c r="J277" i="9"/>
  <c r="K276" i="9"/>
  <c r="J276" i="9"/>
  <c r="K275" i="9"/>
  <c r="J275" i="9"/>
  <c r="K274" i="9"/>
  <c r="J274" i="9"/>
  <c r="K273" i="9"/>
  <c r="J273" i="9"/>
  <c r="K272" i="9"/>
  <c r="J272" i="9"/>
  <c r="K271" i="9"/>
  <c r="J271" i="9"/>
  <c r="K270" i="9"/>
  <c r="J270" i="9"/>
  <c r="K269" i="9"/>
  <c r="J269" i="9"/>
  <c r="K268" i="9"/>
  <c r="J268" i="9"/>
  <c r="K267" i="9"/>
  <c r="J267" i="9"/>
  <c r="K266" i="9"/>
  <c r="J266" i="9"/>
  <c r="K265" i="9"/>
  <c r="J265" i="9"/>
  <c r="K264" i="9"/>
  <c r="J264" i="9"/>
  <c r="K263" i="9"/>
  <c r="J263" i="9"/>
  <c r="K262" i="9"/>
  <c r="J262" i="9"/>
  <c r="K261" i="9"/>
  <c r="J261" i="9"/>
  <c r="K260" i="9"/>
  <c r="J260" i="9"/>
  <c r="K259" i="9"/>
  <c r="J259" i="9"/>
  <c r="K258" i="9"/>
  <c r="J258" i="9"/>
  <c r="K257" i="9"/>
  <c r="J257" i="9"/>
  <c r="K256" i="9"/>
  <c r="J256" i="9"/>
  <c r="K255" i="9"/>
  <c r="J255" i="9"/>
  <c r="K254" i="9"/>
  <c r="J254" i="9"/>
  <c r="K253" i="9"/>
  <c r="J253" i="9"/>
  <c r="K252" i="9"/>
  <c r="J252" i="9"/>
  <c r="K251" i="9"/>
  <c r="J251" i="9"/>
  <c r="K250" i="9"/>
  <c r="J250" i="9"/>
  <c r="K249" i="9"/>
  <c r="J249" i="9"/>
  <c r="K248" i="9"/>
  <c r="J248" i="9"/>
  <c r="K247" i="9"/>
  <c r="J247" i="9"/>
  <c r="K246" i="9"/>
  <c r="J246" i="9"/>
  <c r="K245" i="9"/>
  <c r="J245" i="9"/>
  <c r="K244" i="9"/>
  <c r="J244" i="9"/>
  <c r="K243" i="9"/>
  <c r="J243" i="9"/>
  <c r="K242" i="9"/>
  <c r="J242" i="9"/>
  <c r="K241" i="9"/>
  <c r="J241" i="9"/>
  <c r="K240" i="9"/>
  <c r="J240" i="9"/>
  <c r="K239" i="9"/>
  <c r="J239" i="9"/>
  <c r="K238" i="9"/>
  <c r="J238" i="9"/>
  <c r="K237" i="9"/>
  <c r="J237" i="9"/>
  <c r="K236" i="9"/>
  <c r="J236" i="9"/>
  <c r="K235" i="9"/>
  <c r="J235" i="9"/>
  <c r="K234" i="9"/>
  <c r="J234" i="9"/>
  <c r="K233" i="9"/>
  <c r="J233" i="9"/>
  <c r="K232" i="9"/>
  <c r="J232" i="9"/>
  <c r="K231" i="9"/>
  <c r="J231" i="9"/>
  <c r="K230" i="9"/>
  <c r="J230" i="9"/>
  <c r="K229" i="9"/>
  <c r="J229" i="9"/>
  <c r="K228" i="9"/>
  <c r="J228" i="9"/>
  <c r="K227" i="9"/>
  <c r="J227" i="9"/>
  <c r="K226" i="9"/>
  <c r="J226" i="9"/>
  <c r="K225" i="9"/>
  <c r="J225" i="9"/>
  <c r="K224" i="9"/>
  <c r="J224" i="9"/>
  <c r="K223" i="9"/>
  <c r="J223" i="9"/>
  <c r="K222" i="9"/>
  <c r="J222" i="9"/>
  <c r="K221" i="9"/>
  <c r="J221" i="9"/>
  <c r="K220" i="9"/>
  <c r="J220" i="9"/>
  <c r="K219" i="9"/>
  <c r="J219" i="9"/>
  <c r="K218" i="9"/>
  <c r="J218" i="9"/>
  <c r="K217" i="9"/>
  <c r="J217" i="9"/>
  <c r="K216" i="9"/>
  <c r="J216" i="9"/>
  <c r="K215" i="9"/>
  <c r="J215" i="9"/>
  <c r="K214" i="9"/>
  <c r="J214" i="9"/>
  <c r="K213" i="9"/>
  <c r="J213" i="9"/>
  <c r="K212" i="9"/>
  <c r="J212" i="9"/>
  <c r="K211" i="9"/>
  <c r="J211" i="9"/>
  <c r="K210" i="9"/>
  <c r="J210" i="9"/>
  <c r="K209" i="9"/>
  <c r="J209" i="9"/>
  <c r="K208" i="9"/>
  <c r="J208" i="9"/>
  <c r="K207" i="9"/>
  <c r="J207" i="9"/>
  <c r="K206" i="9"/>
  <c r="J206" i="9"/>
  <c r="K205" i="9"/>
  <c r="J205" i="9"/>
  <c r="K204" i="9"/>
  <c r="J204" i="9"/>
  <c r="K203" i="9"/>
  <c r="J203" i="9"/>
  <c r="K202" i="9"/>
  <c r="J202" i="9"/>
  <c r="K201" i="9"/>
  <c r="J201" i="9"/>
  <c r="K200" i="9"/>
  <c r="J200" i="9"/>
  <c r="K199" i="9"/>
  <c r="J199" i="9"/>
  <c r="K198" i="9"/>
  <c r="J198" i="9"/>
  <c r="K197" i="9"/>
  <c r="J197" i="9"/>
  <c r="K196" i="9"/>
  <c r="J196" i="9"/>
  <c r="I196" i="9"/>
  <c r="K195" i="9"/>
  <c r="J195" i="9"/>
  <c r="K194" i="9"/>
  <c r="J194" i="9"/>
  <c r="K193" i="9"/>
  <c r="J193" i="9"/>
  <c r="K192" i="9"/>
  <c r="J192" i="9"/>
  <c r="K191" i="9"/>
  <c r="J191" i="9"/>
  <c r="K190" i="9"/>
  <c r="J190" i="9"/>
  <c r="I190" i="9"/>
  <c r="K189" i="9"/>
  <c r="J189" i="9"/>
  <c r="K188" i="9"/>
  <c r="J188" i="9"/>
  <c r="I188" i="9"/>
  <c r="K187" i="9"/>
  <c r="J187" i="9"/>
  <c r="K186" i="9"/>
  <c r="J186" i="9"/>
  <c r="K185" i="9"/>
  <c r="J185" i="9"/>
  <c r="K184" i="9"/>
  <c r="J184" i="9"/>
  <c r="K183" i="9"/>
  <c r="J183" i="9"/>
  <c r="K182" i="9"/>
  <c r="J182" i="9"/>
  <c r="K181" i="9"/>
  <c r="J181" i="9"/>
  <c r="K180" i="9"/>
  <c r="J180" i="9"/>
  <c r="I180" i="9"/>
  <c r="K179" i="9"/>
  <c r="J179" i="9"/>
  <c r="K178" i="9"/>
  <c r="J178" i="9"/>
  <c r="K177" i="9"/>
  <c r="J177" i="9"/>
  <c r="K176" i="9"/>
  <c r="J176" i="9"/>
  <c r="K175" i="9"/>
  <c r="J175" i="9"/>
  <c r="K174" i="9"/>
  <c r="J174" i="9"/>
  <c r="K173" i="9"/>
  <c r="J173" i="9"/>
  <c r="K172" i="9"/>
  <c r="J172" i="9"/>
  <c r="K171" i="9"/>
  <c r="J171" i="9"/>
  <c r="K170" i="9"/>
  <c r="J170" i="9"/>
  <c r="K169" i="9"/>
  <c r="J169" i="9"/>
  <c r="K168" i="9"/>
  <c r="J168" i="9"/>
  <c r="K167" i="9"/>
  <c r="J167" i="9"/>
  <c r="K166" i="9"/>
  <c r="J166" i="9"/>
  <c r="K165" i="9"/>
  <c r="J165" i="9"/>
  <c r="K164" i="9"/>
  <c r="J164" i="9"/>
  <c r="K163" i="9"/>
  <c r="J163" i="9"/>
  <c r="K162" i="9"/>
  <c r="J162" i="9"/>
  <c r="K161" i="9"/>
  <c r="J161" i="9"/>
  <c r="K160" i="9"/>
  <c r="J160" i="9"/>
  <c r="K159" i="9"/>
  <c r="J159" i="9"/>
  <c r="K158" i="9"/>
  <c r="J158" i="9"/>
  <c r="K157" i="9"/>
  <c r="J157" i="9"/>
  <c r="K156" i="9"/>
  <c r="J156" i="9"/>
  <c r="K155" i="9"/>
  <c r="J155" i="9"/>
  <c r="K154" i="9"/>
  <c r="J154" i="9"/>
  <c r="K153" i="9"/>
  <c r="J153" i="9"/>
  <c r="K152" i="9"/>
  <c r="J152" i="9"/>
  <c r="K151" i="9"/>
  <c r="J151" i="9"/>
  <c r="K150" i="9"/>
  <c r="J150" i="9"/>
  <c r="K149" i="9"/>
  <c r="J149" i="9"/>
  <c r="K148" i="9"/>
  <c r="J148" i="9"/>
  <c r="K147" i="9"/>
  <c r="J147" i="9"/>
  <c r="K146" i="9"/>
  <c r="J146" i="9"/>
  <c r="K145" i="9"/>
  <c r="J145" i="9"/>
  <c r="K144" i="9"/>
  <c r="J144" i="9"/>
  <c r="K143" i="9"/>
  <c r="J143" i="9"/>
  <c r="K142" i="9"/>
  <c r="J142" i="9"/>
  <c r="K141" i="9"/>
  <c r="J141" i="9"/>
  <c r="K140" i="9"/>
  <c r="J140" i="9"/>
  <c r="K139" i="9"/>
  <c r="J139" i="9"/>
  <c r="K138" i="9"/>
  <c r="J138" i="9"/>
  <c r="K137" i="9"/>
  <c r="J137" i="9"/>
  <c r="K136" i="9"/>
  <c r="J136" i="9"/>
  <c r="K135" i="9"/>
  <c r="J135" i="9"/>
  <c r="K134" i="9"/>
  <c r="J134" i="9"/>
  <c r="K133" i="9"/>
  <c r="J133" i="9"/>
  <c r="K132" i="9"/>
  <c r="J132" i="9"/>
  <c r="I132" i="9"/>
  <c r="K131" i="9"/>
  <c r="J131" i="9"/>
  <c r="K130" i="9"/>
  <c r="J130" i="9"/>
  <c r="K129" i="9"/>
  <c r="J129" i="9"/>
  <c r="K128" i="9"/>
  <c r="J128" i="9"/>
  <c r="K127" i="9"/>
  <c r="J127" i="9"/>
  <c r="K126" i="9"/>
  <c r="J126" i="9"/>
  <c r="K125" i="9"/>
  <c r="J125" i="9"/>
  <c r="K124" i="9"/>
  <c r="J124" i="9"/>
  <c r="K123" i="9"/>
  <c r="J123" i="9"/>
  <c r="K122" i="9"/>
  <c r="J122" i="9"/>
  <c r="K121" i="9"/>
  <c r="J121" i="9"/>
  <c r="K120" i="9"/>
  <c r="J120" i="9"/>
  <c r="K119" i="9"/>
  <c r="J119" i="9"/>
  <c r="K118" i="9"/>
  <c r="J118" i="9"/>
  <c r="K117" i="9"/>
  <c r="J117" i="9"/>
  <c r="K116" i="9"/>
  <c r="J116" i="9"/>
  <c r="I116" i="9"/>
  <c r="K115" i="9"/>
  <c r="J115" i="9"/>
  <c r="K114" i="9"/>
  <c r="J114" i="9"/>
  <c r="K113" i="9"/>
  <c r="J113" i="9"/>
  <c r="K112" i="9"/>
  <c r="J112" i="9"/>
  <c r="K111" i="9"/>
  <c r="J111" i="9"/>
  <c r="K110" i="9"/>
  <c r="J110" i="9"/>
  <c r="K109" i="9"/>
  <c r="J109" i="9"/>
  <c r="K108" i="9"/>
  <c r="J108" i="9"/>
  <c r="I108" i="9"/>
  <c r="K107" i="9"/>
  <c r="J107" i="9"/>
  <c r="K106" i="9"/>
  <c r="J106" i="9"/>
  <c r="K105" i="9"/>
  <c r="J105" i="9"/>
  <c r="K104" i="9"/>
  <c r="J104" i="9"/>
  <c r="K103" i="9"/>
  <c r="J103" i="9"/>
  <c r="K102" i="9"/>
  <c r="J102" i="9"/>
  <c r="K101" i="9"/>
  <c r="J101" i="9"/>
  <c r="K100" i="9"/>
  <c r="J100" i="9"/>
  <c r="K99" i="9"/>
  <c r="J99" i="9"/>
  <c r="K98" i="9"/>
  <c r="J98" i="9"/>
  <c r="K97" i="9"/>
  <c r="J97" i="9"/>
  <c r="K96" i="9"/>
  <c r="J96" i="9"/>
  <c r="K95" i="9"/>
  <c r="J95" i="9"/>
  <c r="K94" i="9"/>
  <c r="J94" i="9"/>
  <c r="K93" i="9"/>
  <c r="J93" i="9"/>
  <c r="K92" i="9"/>
  <c r="J92" i="9"/>
  <c r="I92" i="9"/>
  <c r="K91" i="9"/>
  <c r="J91" i="9"/>
  <c r="K90" i="9"/>
  <c r="J90" i="9"/>
  <c r="K89" i="9"/>
  <c r="J89" i="9"/>
  <c r="K88" i="9"/>
  <c r="J88" i="9"/>
  <c r="K87" i="9"/>
  <c r="J87" i="9"/>
  <c r="K86" i="9"/>
  <c r="J86" i="9"/>
  <c r="I86" i="9"/>
  <c r="K85" i="9"/>
  <c r="J85" i="9"/>
  <c r="K84" i="9"/>
  <c r="J84" i="9"/>
  <c r="I84" i="9"/>
  <c r="K83" i="9"/>
  <c r="J83" i="9"/>
  <c r="K82" i="9"/>
  <c r="J82" i="9"/>
  <c r="K81" i="9"/>
  <c r="J81" i="9"/>
  <c r="K80" i="9"/>
  <c r="J80" i="9"/>
  <c r="K79" i="9"/>
  <c r="J79" i="9"/>
  <c r="K78" i="9"/>
  <c r="J78" i="9"/>
  <c r="K77" i="9"/>
  <c r="J77" i="9"/>
  <c r="K76" i="9"/>
  <c r="J76" i="9"/>
  <c r="K75" i="9"/>
  <c r="J75" i="9"/>
  <c r="K74" i="9"/>
  <c r="J74" i="9"/>
  <c r="K73" i="9"/>
  <c r="J73" i="9"/>
  <c r="K72" i="9"/>
  <c r="J72" i="9"/>
  <c r="K71" i="9"/>
  <c r="J71" i="9"/>
  <c r="K70" i="9"/>
  <c r="J70" i="9"/>
  <c r="K69" i="9"/>
  <c r="J69" i="9"/>
  <c r="K68" i="9"/>
  <c r="J68" i="9"/>
  <c r="K67" i="9"/>
  <c r="J67" i="9"/>
  <c r="K66" i="9"/>
  <c r="J66" i="9"/>
  <c r="K65" i="9"/>
  <c r="J65" i="9"/>
  <c r="K64" i="9"/>
  <c r="J64" i="9"/>
  <c r="K63" i="9"/>
  <c r="J63" i="9"/>
  <c r="K62" i="9"/>
  <c r="J62" i="9"/>
  <c r="I62" i="9"/>
  <c r="K61" i="9"/>
  <c r="J61" i="9"/>
  <c r="K60" i="9"/>
  <c r="J60" i="9"/>
  <c r="K59" i="9"/>
  <c r="J59" i="9"/>
  <c r="K58" i="9"/>
  <c r="J58" i="9"/>
  <c r="K57" i="9"/>
  <c r="J57" i="9"/>
  <c r="K56" i="9"/>
  <c r="J56" i="9"/>
  <c r="K55" i="9"/>
  <c r="J55" i="9"/>
  <c r="K54" i="9"/>
  <c r="J54" i="9"/>
  <c r="K53" i="9"/>
  <c r="J53" i="9"/>
  <c r="K52" i="9"/>
  <c r="J52" i="9"/>
  <c r="K51" i="9"/>
  <c r="J51" i="9"/>
  <c r="K50" i="9"/>
  <c r="J50" i="9"/>
  <c r="K49" i="9"/>
  <c r="J49" i="9"/>
  <c r="K48" i="9"/>
  <c r="J48" i="9"/>
  <c r="K47" i="9"/>
  <c r="J47" i="9"/>
  <c r="K46" i="9"/>
  <c r="J46" i="9"/>
  <c r="K45" i="9"/>
  <c r="J45" i="9"/>
  <c r="K44" i="9"/>
  <c r="J44" i="9"/>
  <c r="K43" i="9"/>
  <c r="J43" i="9"/>
  <c r="K42" i="9"/>
  <c r="J42" i="9"/>
  <c r="K41" i="9"/>
  <c r="J41" i="9"/>
  <c r="K40" i="9"/>
  <c r="J40" i="9"/>
  <c r="K39" i="9"/>
  <c r="J39" i="9"/>
  <c r="K38" i="9"/>
  <c r="J38" i="9"/>
  <c r="I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L2" i="9" a="1"/>
  <c r="L2" i="9" s="1"/>
  <c r="L1" i="9"/>
  <c r="W7" i="5"/>
  <c r="X7" i="5"/>
  <c r="Y7" i="5"/>
  <c r="W8" i="5"/>
  <c r="X8" i="5"/>
  <c r="Y8" i="5"/>
  <c r="W9" i="5"/>
  <c r="X9" i="5"/>
  <c r="Y9" i="5"/>
  <c r="W10" i="5"/>
  <c r="X10" i="5"/>
  <c r="Y10" i="5"/>
  <c r="W11" i="5"/>
  <c r="X11" i="5"/>
  <c r="Y11" i="5"/>
  <c r="W12" i="5"/>
  <c r="X12" i="5"/>
  <c r="Y12" i="5"/>
  <c r="W13" i="5"/>
  <c r="X13" i="5"/>
  <c r="Y13" i="5"/>
  <c r="W14" i="5"/>
  <c r="X14" i="5"/>
  <c r="Y14" i="5"/>
  <c r="W15" i="5"/>
  <c r="X15" i="5"/>
  <c r="Y15" i="5"/>
  <c r="W16" i="5"/>
  <c r="X16" i="5"/>
  <c r="Y16" i="5"/>
  <c r="W17" i="5"/>
  <c r="X17" i="5"/>
  <c r="Y17" i="5"/>
  <c r="W18" i="5"/>
  <c r="X18" i="5"/>
  <c r="Y18" i="5"/>
  <c r="W19" i="5"/>
  <c r="X19" i="5"/>
  <c r="Y19" i="5"/>
  <c r="W20" i="5"/>
  <c r="X20" i="5"/>
  <c r="Y20" i="5"/>
  <c r="W21" i="5"/>
  <c r="X21" i="5"/>
  <c r="Y21" i="5"/>
  <c r="W22" i="5"/>
  <c r="X22" i="5"/>
  <c r="Y22" i="5"/>
  <c r="W23" i="5"/>
  <c r="X23" i="5"/>
  <c r="Y23" i="5"/>
  <c r="W24" i="5"/>
  <c r="X24" i="5"/>
  <c r="Y24" i="5"/>
  <c r="W25" i="5"/>
  <c r="X25" i="5"/>
  <c r="Y25" i="5"/>
  <c r="W26" i="5"/>
  <c r="X26" i="5"/>
  <c r="Y26" i="5"/>
  <c r="W27" i="5"/>
  <c r="X27" i="5"/>
  <c r="Y27" i="5"/>
  <c r="W28" i="5"/>
  <c r="X28" i="5"/>
  <c r="Y28" i="5"/>
  <c r="W29" i="5"/>
  <c r="X29" i="5"/>
  <c r="Y29" i="5"/>
  <c r="W30" i="5"/>
  <c r="X30" i="5"/>
  <c r="Y30" i="5"/>
  <c r="W31" i="5"/>
  <c r="X31" i="5"/>
  <c r="Y31" i="5"/>
  <c r="W32" i="5"/>
  <c r="X32" i="5"/>
  <c r="Y32" i="5"/>
  <c r="W33" i="5"/>
  <c r="X33" i="5"/>
  <c r="Y33" i="5"/>
  <c r="W34" i="5"/>
  <c r="X34" i="5"/>
  <c r="Y34" i="5"/>
  <c r="W35" i="5"/>
  <c r="X35" i="5"/>
  <c r="Y35" i="5"/>
  <c r="X6" i="5"/>
  <c r="Y6" i="5"/>
  <c r="W6" i="5"/>
  <c r="N4" i="5"/>
  <c r="M4" i="5"/>
  <c r="N3" i="5"/>
  <c r="M3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I6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<sst xmlns="http://schemas.openxmlformats.org/spreadsheetml/2006/main" count="2791" uniqueCount="979">
  <si>
    <t>거래내역조회</t>
  </si>
  <si>
    <t>계좌번호</t>
  </si>
  <si>
    <t>조회기간</t>
  </si>
  <si>
    <t>2022.01.01 ~ 2022.05.31</t>
  </si>
  <si>
    <t>총건수</t>
  </si>
  <si>
    <t>거래일자</t>
  </si>
  <si>
    <t>거래시간</t>
  </si>
  <si>
    <t>적요</t>
  </si>
  <si>
    <t>내용</t>
  </si>
  <si>
    <t>쿠팡</t>
  </si>
  <si>
    <t>풀무원</t>
  </si>
  <si>
    <t>투썸플레이스</t>
  </si>
  <si>
    <t>ZARA</t>
  </si>
  <si>
    <t>현금IC</t>
  </si>
  <si>
    <t>18:23:59</t>
  </si>
  <si>
    <t>우체국</t>
  </si>
  <si>
    <t>다이소</t>
  </si>
  <si>
    <t>카페24</t>
  </si>
  <si>
    <t>맥도날드</t>
  </si>
  <si>
    <t>파리바게뜨</t>
  </si>
  <si>
    <t>롯데리아</t>
  </si>
  <si>
    <t>본가</t>
  </si>
  <si>
    <t>이니스프리</t>
  </si>
  <si>
    <t>티머니</t>
  </si>
  <si>
    <t>위워크</t>
  </si>
  <si>
    <t>본죽</t>
  </si>
  <si>
    <t>홍콩반점</t>
  </si>
  <si>
    <t>MICROSOFT</t>
  </si>
  <si>
    <t>삼성생명</t>
  </si>
  <si>
    <t>엔제리너스</t>
  </si>
  <si>
    <t>중화반점</t>
  </si>
  <si>
    <t>도시가스</t>
  </si>
  <si>
    <t>스타벅스</t>
  </si>
  <si>
    <t>DROPBOX</t>
  </si>
  <si>
    <t>123-456-789123</t>
    <phoneticPr fontId="1" type="noConversion"/>
  </si>
  <si>
    <t>평균</t>
    <phoneticPr fontId="1" type="noConversion"/>
  </si>
  <si>
    <t>합계</t>
    <phoneticPr fontId="1" type="noConversion"/>
  </si>
  <si>
    <t>상위지출</t>
    <phoneticPr fontId="1" type="noConversion"/>
  </si>
  <si>
    <t>날짜</t>
    <phoneticPr fontId="1" type="noConversion"/>
  </si>
  <si>
    <t>내용</t>
    <phoneticPr fontId="1" type="noConversion"/>
  </si>
  <si>
    <t>금액</t>
    <phoneticPr fontId="1" type="noConversion"/>
  </si>
  <si>
    <t>출금</t>
    <phoneticPr fontId="1" type="noConversion"/>
  </si>
  <si>
    <t>입금</t>
    <phoneticPr fontId="1" type="noConversion"/>
  </si>
  <si>
    <t>잔액</t>
    <phoneticPr fontId="1" type="noConversion"/>
  </si>
  <si>
    <t>1. 대분류별 지출 상세</t>
    <phoneticPr fontId="1" type="noConversion"/>
  </si>
  <si>
    <t>* 슬라이서 사용시, 필터 초기화 되므로, 우측 범위를 참조하여 차트를 생성합니다.</t>
    <phoneticPr fontId="1" type="noConversion"/>
  </si>
  <si>
    <t>3. 월별 지출/수입 현황</t>
    <phoneticPr fontId="1" type="noConversion"/>
  </si>
  <si>
    <t>*DIV/0 오류 처리</t>
    <phoneticPr fontId="1" type="noConversion"/>
  </si>
  <si>
    <t>4. 시간대별 지출 현황</t>
    <phoneticPr fontId="1" type="noConversion"/>
  </si>
  <si>
    <t>5. 최근 30개 거래내역</t>
    <phoneticPr fontId="1" type="noConversion"/>
  </si>
  <si>
    <t>2. 상위 10개 거래내역</t>
    <phoneticPr fontId="1" type="noConversion"/>
  </si>
  <si>
    <t>* 상위 10개 입/출금 합계 거래내역을 출력하기 위해, 입/출금 합계로 정렬합니다.</t>
    <phoneticPr fontId="1" type="noConversion"/>
  </si>
  <si>
    <t>* 거래내역을 쉽게 보기위해 입/출금 합계 내역을 표시합니다.</t>
    <phoneticPr fontId="1" type="noConversion"/>
  </si>
  <si>
    <t>* IF 함수로 빈칸일 경우 공백 출력</t>
    <phoneticPr fontId="1" type="noConversion"/>
  </si>
  <si>
    <t>분류</t>
    <phoneticPr fontId="1" type="noConversion"/>
  </si>
  <si>
    <t>대분류</t>
    <phoneticPr fontId="1" type="noConversion"/>
  </si>
  <si>
    <t>기부금</t>
    <phoneticPr fontId="1" type="noConversion"/>
  </si>
  <si>
    <t>경조사비</t>
    <phoneticPr fontId="1" type="noConversion"/>
  </si>
  <si>
    <t>기타경조사비</t>
    <phoneticPr fontId="1" type="noConversion"/>
  </si>
  <si>
    <t>모임회비</t>
    <phoneticPr fontId="1" type="noConversion"/>
  </si>
  <si>
    <t>선물</t>
    <phoneticPr fontId="1" type="noConversion"/>
  </si>
  <si>
    <t>축의금</t>
    <phoneticPr fontId="1" type="noConversion"/>
  </si>
  <si>
    <t>기타교육비</t>
    <phoneticPr fontId="1" type="noConversion"/>
  </si>
  <si>
    <t>교육비</t>
    <phoneticPr fontId="1" type="noConversion"/>
  </si>
  <si>
    <t>학원비</t>
    <phoneticPr fontId="1" type="noConversion"/>
  </si>
  <si>
    <t>교통비</t>
    <phoneticPr fontId="1" type="noConversion"/>
  </si>
  <si>
    <t>기타문화비</t>
    <phoneticPr fontId="1" type="noConversion"/>
  </si>
  <si>
    <t>문화생활비</t>
    <phoneticPr fontId="1" type="noConversion"/>
  </si>
  <si>
    <t>도서</t>
    <phoneticPr fontId="1" type="noConversion"/>
  </si>
  <si>
    <t>스포츠</t>
    <phoneticPr fontId="1" type="noConversion"/>
  </si>
  <si>
    <t>여행</t>
    <phoneticPr fontId="1" type="noConversion"/>
  </si>
  <si>
    <t>영화/뮤지컬</t>
    <phoneticPr fontId="1" type="noConversion"/>
  </si>
  <si>
    <t>건강보험</t>
    <phoneticPr fontId="1" type="noConversion"/>
  </si>
  <si>
    <t>보험비</t>
    <phoneticPr fontId="1" type="noConversion"/>
  </si>
  <si>
    <t>기타보험</t>
    <phoneticPr fontId="1" type="noConversion"/>
  </si>
  <si>
    <t>생명보험</t>
    <phoneticPr fontId="1" type="noConversion"/>
  </si>
  <si>
    <t>사무실비</t>
    <phoneticPr fontId="1" type="noConversion"/>
  </si>
  <si>
    <t>사업운영비</t>
    <phoneticPr fontId="1" type="noConversion"/>
  </si>
  <si>
    <t>업무관련</t>
    <phoneticPr fontId="1" type="noConversion"/>
  </si>
  <si>
    <t>구독서비스</t>
    <phoneticPr fontId="1" type="noConversion"/>
  </si>
  <si>
    <t>생활비</t>
    <phoneticPr fontId="1" type="noConversion"/>
  </si>
  <si>
    <t>기타생활비</t>
    <phoneticPr fontId="1" type="noConversion"/>
  </si>
  <si>
    <t>문구잡화</t>
    <phoneticPr fontId="1" type="noConversion"/>
  </si>
  <si>
    <t>미용비</t>
    <phoneticPr fontId="1" type="noConversion"/>
  </si>
  <si>
    <t>생활용품</t>
    <phoneticPr fontId="1" type="noConversion"/>
  </si>
  <si>
    <t>의류구매</t>
    <phoneticPr fontId="1" type="noConversion"/>
  </si>
  <si>
    <t>전자/가전제품</t>
    <phoneticPr fontId="1" type="noConversion"/>
  </si>
  <si>
    <t>화장품</t>
    <phoneticPr fontId="1" type="noConversion"/>
  </si>
  <si>
    <t>급여</t>
    <phoneticPr fontId="1" type="noConversion"/>
  </si>
  <si>
    <t>수입</t>
    <phoneticPr fontId="1" type="noConversion"/>
  </si>
  <si>
    <t>상여금</t>
    <phoneticPr fontId="1" type="noConversion"/>
  </si>
  <si>
    <t>금융이익</t>
    <phoneticPr fontId="1" type="noConversion"/>
  </si>
  <si>
    <t>특별수당</t>
    <phoneticPr fontId="1" type="noConversion"/>
  </si>
  <si>
    <t>간식</t>
    <phoneticPr fontId="1" type="noConversion"/>
  </si>
  <si>
    <t>식비</t>
    <phoneticPr fontId="1" type="noConversion"/>
  </si>
  <si>
    <t>건강식품</t>
    <phoneticPr fontId="1" type="noConversion"/>
  </si>
  <si>
    <t>기타식료품</t>
    <phoneticPr fontId="1" type="noConversion"/>
  </si>
  <si>
    <t>마트</t>
    <phoneticPr fontId="1" type="noConversion"/>
  </si>
  <si>
    <t>주식</t>
    <phoneticPr fontId="1" type="noConversion"/>
  </si>
  <si>
    <t>커피</t>
    <phoneticPr fontId="1" type="noConversion"/>
  </si>
  <si>
    <t>약</t>
    <phoneticPr fontId="1" type="noConversion"/>
  </si>
  <si>
    <t>의료비</t>
    <phoneticPr fontId="1" type="noConversion"/>
  </si>
  <si>
    <t>진료비</t>
    <phoneticPr fontId="1" type="noConversion"/>
  </si>
  <si>
    <t>관리비</t>
    <phoneticPr fontId="1" type="noConversion"/>
  </si>
  <si>
    <t>주거/공과금</t>
    <phoneticPr fontId="1" type="noConversion"/>
  </si>
  <si>
    <t>기타공과금</t>
    <phoneticPr fontId="1" type="noConversion"/>
  </si>
  <si>
    <t>도시가스</t>
    <phoneticPr fontId="1" type="noConversion"/>
  </si>
  <si>
    <t>월세</t>
    <phoneticPr fontId="1" type="noConversion"/>
  </si>
  <si>
    <t>기타통신비</t>
    <phoneticPr fontId="1" type="noConversion"/>
  </si>
  <si>
    <t>통신비</t>
    <phoneticPr fontId="1" type="noConversion"/>
  </si>
  <si>
    <t>인터넷</t>
    <phoneticPr fontId="1" type="noConversion"/>
  </si>
  <si>
    <t>휴대폰</t>
    <phoneticPr fontId="1" type="noConversion"/>
  </si>
  <si>
    <t>예적금</t>
    <phoneticPr fontId="1" type="noConversion"/>
  </si>
  <si>
    <t>투자비</t>
    <phoneticPr fontId="1" type="noConversion"/>
  </si>
  <si>
    <t>포함단어</t>
    <phoneticPr fontId="1" type="noConversion"/>
  </si>
  <si>
    <t>SKT</t>
  </si>
  <si>
    <t>스시</t>
  </si>
  <si>
    <t>고기</t>
  </si>
  <si>
    <t>건강보험</t>
  </si>
  <si>
    <t>기아대책</t>
  </si>
  <si>
    <t>학원</t>
  </si>
  <si>
    <t>떡볶이</t>
  </si>
  <si>
    <t>칼국수</t>
  </si>
  <si>
    <t>파스타</t>
  </si>
  <si>
    <t>당구장</t>
  </si>
  <si>
    <t>수산</t>
  </si>
  <si>
    <t>골프장</t>
  </si>
  <si>
    <t>야구</t>
  </si>
  <si>
    <t>해물탕</t>
  </si>
  <si>
    <t>씨유</t>
  </si>
  <si>
    <t>의원</t>
  </si>
  <si>
    <t>냉면</t>
  </si>
  <si>
    <t>멤버십</t>
  </si>
  <si>
    <t>약국</t>
  </si>
  <si>
    <t>이마트</t>
  </si>
  <si>
    <t>자이아파트</t>
  </si>
  <si>
    <t>제육</t>
  </si>
  <si>
    <t>교통</t>
  </si>
  <si>
    <t>기프티콘</t>
  </si>
  <si>
    <t>스테이크</t>
  </si>
  <si>
    <t>컵밥</t>
  </si>
  <si>
    <t>마라탕</t>
  </si>
  <si>
    <t>피자</t>
  </si>
  <si>
    <t>분식</t>
  </si>
  <si>
    <t>슈퍼</t>
  </si>
  <si>
    <t>도시락</t>
  </si>
  <si>
    <t>커피</t>
  </si>
  <si>
    <t xml:space="preserve">■ 계정과목 분류 단어표 </t>
    <phoneticPr fontId="1" type="noConversion"/>
  </si>
  <si>
    <t>■ 계정과목 분류표</t>
    <phoneticPr fontId="1" type="noConversion"/>
  </si>
  <si>
    <t>계정과목</t>
    <phoneticPr fontId="1" type="noConversion"/>
  </si>
  <si>
    <t>거래일</t>
    <phoneticPr fontId="1" type="noConversion"/>
  </si>
  <si>
    <t>시간대</t>
    <phoneticPr fontId="1" type="noConversion"/>
  </si>
  <si>
    <t>17:58:03</t>
  </si>
  <si>
    <t>신한체</t>
  </si>
  <si>
    <t>(주)우아한형제</t>
  </si>
  <si>
    <t>12:10:01</t>
  </si>
  <si>
    <t>오레노카츠</t>
  </si>
  <si>
    <t>00:57:02</t>
  </si>
  <si>
    <t>세븐일레븐리버</t>
  </si>
  <si>
    <t>19:16:24</t>
  </si>
  <si>
    <t>12:41:29</t>
  </si>
  <si>
    <t>성수감자탕하윤</t>
  </si>
  <si>
    <t>22:52:13</t>
  </si>
  <si>
    <t>19:26:09</t>
  </si>
  <si>
    <t>CM보험</t>
  </si>
  <si>
    <t>Abllife08016</t>
  </si>
  <si>
    <t>11:56:48</t>
  </si>
  <si>
    <t>(주)코리아세븐</t>
  </si>
  <si>
    <t>11:36:06</t>
  </si>
  <si>
    <t>인터넷결제_4_K</t>
  </si>
  <si>
    <t>20:26:13</t>
  </si>
  <si>
    <t>17:14:35</t>
  </si>
  <si>
    <t>00:33:12</t>
  </si>
  <si>
    <t>10:53:00</t>
  </si>
  <si>
    <t>타행MB</t>
  </si>
  <si>
    <t>함일우</t>
  </si>
  <si>
    <t>07:45:43</t>
  </si>
  <si>
    <t>타행IB</t>
  </si>
  <si>
    <t>함길홍(공과금)</t>
  </si>
  <si>
    <t>12:49:15</t>
  </si>
  <si>
    <t>GS25성수테크노</t>
  </si>
  <si>
    <t>12:10:08</t>
  </si>
  <si>
    <t>용이네</t>
  </si>
  <si>
    <t>18:02:38</t>
  </si>
  <si>
    <t>카드결</t>
  </si>
  <si>
    <t>한국도로공사</t>
  </si>
  <si>
    <t>서울-춘천고속</t>
  </si>
  <si>
    <t>12:02:22</t>
  </si>
  <si>
    <t>11:49:29</t>
  </si>
  <si>
    <t>11:32:30</t>
  </si>
  <si>
    <t>SHC입</t>
  </si>
  <si>
    <t>신한할인캐쉬백</t>
  </si>
  <si>
    <t>23:57:12</t>
  </si>
  <si>
    <t>12:58:54</t>
  </si>
  <si>
    <t>달콤샵(세계과</t>
  </si>
  <si>
    <t>12:15:26</t>
  </si>
  <si>
    <t>20:53:44</t>
  </si>
  <si>
    <t>18:03:36</t>
  </si>
  <si>
    <t>12:12:55</t>
  </si>
  <si>
    <t>GS25 여의도역</t>
  </si>
  <si>
    <t>11:54:55</t>
  </si>
  <si>
    <t>08:03:08</t>
  </si>
  <si>
    <t>OP이체</t>
  </si>
  <si>
    <t>18:14:06</t>
  </si>
  <si>
    <t>요기요</t>
  </si>
  <si>
    <t>01:13:29</t>
  </si>
  <si>
    <t>지에스25(GS25)</t>
  </si>
  <si>
    <t>00:12:32</t>
  </si>
  <si>
    <t>OPENAI *CHATGP</t>
  </si>
  <si>
    <t>14:19:50</t>
  </si>
  <si>
    <t>태후사랑</t>
  </si>
  <si>
    <t>12:13:59</t>
  </si>
  <si>
    <t>투썸플레이스구</t>
  </si>
  <si>
    <t>21:42:57</t>
  </si>
  <si>
    <t>12:40:23</t>
  </si>
  <si>
    <t>(주)비케이알</t>
  </si>
  <si>
    <t>21:29:21</t>
  </si>
  <si>
    <t>12:18:44</t>
  </si>
  <si>
    <t>모바일</t>
  </si>
  <si>
    <t>신형철</t>
  </si>
  <si>
    <t>12:09:14</t>
  </si>
  <si>
    <t>11:51:55</t>
  </si>
  <si>
    <t>13:18:32</t>
  </si>
  <si>
    <t>복닭</t>
  </si>
  <si>
    <t>18:55:17</t>
  </si>
  <si>
    <t>08:29:23</t>
  </si>
  <si>
    <t>이마트24 서초</t>
  </si>
  <si>
    <t>12:29:31</t>
  </si>
  <si>
    <t>김뚜껑 부대찌</t>
  </si>
  <si>
    <t>20:50:49</t>
  </si>
  <si>
    <t>12:27:33</t>
  </si>
  <si>
    <t>성수BONE 성수</t>
  </si>
  <si>
    <t>08:55:39</t>
  </si>
  <si>
    <t>19:20:07</t>
  </si>
  <si>
    <t>12:20:40</t>
  </si>
  <si>
    <t>희정보감족</t>
  </si>
  <si>
    <t>18:06:13</t>
  </si>
  <si>
    <t>신한체크교통</t>
  </si>
  <si>
    <t>16:45:22</t>
  </si>
  <si>
    <t>(PG)이니시스</t>
  </si>
  <si>
    <t>12:45:14</t>
  </si>
  <si>
    <t>12:06:34</t>
  </si>
  <si>
    <t>백소정 여의도</t>
  </si>
  <si>
    <t>07:10:59</t>
  </si>
  <si>
    <t>FB자동</t>
  </si>
  <si>
    <t>ＫＢ손００３건</t>
  </si>
  <si>
    <t>14:21:39</t>
  </si>
  <si>
    <t>13:16:55</t>
  </si>
  <si>
    <t>네이버페이</t>
  </si>
  <si>
    <t>12:36:18</t>
  </si>
  <si>
    <t>홍콩반점0410교</t>
  </si>
  <si>
    <t>08:38:42</t>
  </si>
  <si>
    <t>17:51:49</t>
  </si>
  <si>
    <t>12:47:35</t>
  </si>
  <si>
    <t>호미담</t>
  </si>
  <si>
    <t>08:58:26</t>
  </si>
  <si>
    <t>12:20:03</t>
  </si>
  <si>
    <t>팔당반점(동여</t>
  </si>
  <si>
    <t>12:35:13</t>
  </si>
  <si>
    <t>멘야마쯔리 성</t>
  </si>
  <si>
    <t>08:59:57</t>
  </si>
  <si>
    <t>18:51:27</t>
  </si>
  <si>
    <t>12:48:44</t>
  </si>
  <si>
    <t>김용성</t>
  </si>
  <si>
    <t>19:52:34</t>
  </si>
  <si>
    <t>KCP결제</t>
  </si>
  <si>
    <t>14:45:44</t>
  </si>
  <si>
    <t>GS25 교대본점</t>
  </si>
  <si>
    <t>12:19:50</t>
  </si>
  <si>
    <t>12:28:35</t>
  </si>
  <si>
    <t>예바다</t>
  </si>
  <si>
    <t>10:03:19</t>
  </si>
  <si>
    <t>CD이체</t>
  </si>
  <si>
    <t>박정숙</t>
  </si>
  <si>
    <t>08:56:34</t>
  </si>
  <si>
    <t>19:14:05</t>
  </si>
  <si>
    <t>Abllife07015</t>
  </si>
  <si>
    <t>18:10:18</t>
  </si>
  <si>
    <t>12:17:46</t>
  </si>
  <si>
    <t>12:07:53</t>
  </si>
  <si>
    <t>써브웨이여의도</t>
  </si>
  <si>
    <t>21:30:34</t>
  </si>
  <si>
    <t>GS SHOP</t>
  </si>
  <si>
    <t>12:18:16</t>
  </si>
  <si>
    <t>천청돈감</t>
  </si>
  <si>
    <t>08:59:34</t>
  </si>
  <si>
    <t>함길홍</t>
  </si>
  <si>
    <t>08:16:51</t>
  </si>
  <si>
    <t>12:33:35</t>
  </si>
  <si>
    <t>홍콩반점0410</t>
  </si>
  <si>
    <t>15:48:18</t>
  </si>
  <si>
    <t>14:37:11</t>
  </si>
  <si>
    <t>세외수입_KICC_</t>
  </si>
  <si>
    <t>11:33:31</t>
  </si>
  <si>
    <t>08:27:37</t>
  </si>
  <si>
    <t>12:35:06</t>
  </si>
  <si>
    <t>12:08:23</t>
  </si>
  <si>
    <t>김밥천국교대점</t>
  </si>
  <si>
    <t>19:28:42</t>
  </si>
  <si>
    <t>씨유성수뚝섬점</t>
  </si>
  <si>
    <t>12:44:05</t>
  </si>
  <si>
    <t>이북집찹쌀순대</t>
  </si>
  <si>
    <t>09:05:33</t>
  </si>
  <si>
    <t>00:09:25</t>
  </si>
  <si>
    <t>20:59:26</t>
  </si>
  <si>
    <t>11:53:09</t>
  </si>
  <si>
    <t>멘츠루</t>
  </si>
  <si>
    <t>13:16:57</t>
  </si>
  <si>
    <t>11:24:22</t>
  </si>
  <si>
    <t>09:38:19</t>
  </si>
  <si>
    <t>송약국</t>
  </si>
  <si>
    <t>09:34:35</t>
  </si>
  <si>
    <t>미래탑내과의원</t>
  </si>
  <si>
    <t>08:55:22</t>
  </si>
  <si>
    <t>11:52:46</t>
  </si>
  <si>
    <t>08:33:58</t>
  </si>
  <si>
    <t>11:48:12</t>
  </si>
  <si>
    <t>17:43:44</t>
  </si>
  <si>
    <t>12:16:27</t>
  </si>
  <si>
    <t>돈대리</t>
  </si>
  <si>
    <t>12:11:52</t>
  </si>
  <si>
    <t>지리산명가</t>
  </si>
  <si>
    <t>08:08:29</t>
  </si>
  <si>
    <t>11:58:31</t>
  </si>
  <si>
    <t>씨유 여의도역</t>
  </si>
  <si>
    <t>11:20:58</t>
  </si>
  <si>
    <t>13:57:07</t>
  </si>
  <si>
    <t>STEAMGAMES.COM</t>
  </si>
  <si>
    <t>13:05:20</t>
  </si>
  <si>
    <t>18:19:52</t>
  </si>
  <si>
    <t>13:00:43</t>
  </si>
  <si>
    <t>12:20:23</t>
  </si>
  <si>
    <t>본토박이</t>
  </si>
  <si>
    <t>07:10:30</t>
  </si>
  <si>
    <t>11:59:10</t>
  </si>
  <si>
    <t>09:06:21</t>
  </si>
  <si>
    <t>18:15:33</t>
  </si>
  <si>
    <t>12:21:36</t>
  </si>
  <si>
    <t>00:48:07</t>
  </si>
  <si>
    <t>12:36:54</t>
  </si>
  <si>
    <t>동남집</t>
  </si>
  <si>
    <t>08:54:51</t>
  </si>
  <si>
    <t>12:21:38</t>
  </si>
  <si>
    <t>20:09:51</t>
  </si>
  <si>
    <t>12:34:42</t>
  </si>
  <si>
    <t>12:32:21</t>
  </si>
  <si>
    <t>12:23:03</t>
  </si>
  <si>
    <t>19:16:27</t>
  </si>
  <si>
    <t>Abllife06014</t>
  </si>
  <si>
    <t>17:51:17</t>
  </si>
  <si>
    <t>14:25:26</t>
  </si>
  <si>
    <t>12:26:43</t>
  </si>
  <si>
    <t>달인명동칼국수</t>
  </si>
  <si>
    <t>17:56:11</t>
  </si>
  <si>
    <t>16:45:07</t>
  </si>
  <si>
    <t>12:20:20</t>
  </si>
  <si>
    <t>13:55:36</t>
  </si>
  <si>
    <t>02:49:43</t>
  </si>
  <si>
    <t>이자</t>
  </si>
  <si>
    <t>03.23~06.21</t>
  </si>
  <si>
    <t>15:19:09</t>
  </si>
  <si>
    <t>이마트24 태안</t>
  </si>
  <si>
    <t>11:32:40</t>
  </si>
  <si>
    <t>18:15:45</t>
  </si>
  <si>
    <t>12:13:18</t>
  </si>
  <si>
    <t>18:08:32</t>
  </si>
  <si>
    <t>12:40:31</t>
  </si>
  <si>
    <t>12:05:00</t>
  </si>
  <si>
    <t>판다익스프레스</t>
  </si>
  <si>
    <t>12:03:57</t>
  </si>
  <si>
    <t>12:14:21</t>
  </si>
  <si>
    <t>형제푸드</t>
  </si>
  <si>
    <t>12:01:01</t>
  </si>
  <si>
    <t>한국맥도날드(</t>
  </si>
  <si>
    <t>08:19:55</t>
  </si>
  <si>
    <t>PAYCO오더</t>
  </si>
  <si>
    <t>00:08:58</t>
  </si>
  <si>
    <t>16:32:28</t>
  </si>
  <si>
    <t>12:12:00</t>
  </si>
  <si>
    <t>제주은희네해장</t>
  </si>
  <si>
    <t>22:19:50</t>
  </si>
  <si>
    <t>18:27:26</t>
  </si>
  <si>
    <t>12:24:19</t>
  </si>
  <si>
    <t>장수메밀제면&amp;</t>
  </si>
  <si>
    <t>11:56:49</t>
  </si>
  <si>
    <t>00:43:14</t>
  </si>
  <si>
    <t>12:23:20</t>
  </si>
  <si>
    <t>01:21:55</t>
  </si>
  <si>
    <t>01:18:53</t>
  </si>
  <si>
    <t>게임_블리자드</t>
  </si>
  <si>
    <t>12:38:48</t>
  </si>
  <si>
    <t>00:17:19</t>
  </si>
  <si>
    <t>19:15:02</t>
  </si>
  <si>
    <t>21:46:59</t>
  </si>
  <si>
    <t>21:16:10</t>
  </si>
  <si>
    <t>18:05:13</t>
  </si>
  <si>
    <t>15:18:03</t>
  </si>
  <si>
    <t>13:04:21</t>
  </si>
  <si>
    <t>여의도온누리약</t>
  </si>
  <si>
    <t>12:27:46</t>
  </si>
  <si>
    <t>10:49:26</t>
  </si>
  <si>
    <t>타행PC</t>
  </si>
  <si>
    <t>우리0984</t>
  </si>
  <si>
    <t>10:31:16</t>
  </si>
  <si>
    <t>FB이체</t>
  </si>
  <si>
    <t>KB손보함일우</t>
  </si>
  <si>
    <t>07:10:55</t>
  </si>
  <si>
    <t>12:34:27</t>
  </si>
  <si>
    <t>12:28:55</t>
  </si>
  <si>
    <t>미스터향</t>
  </si>
  <si>
    <t>20:20:51</t>
  </si>
  <si>
    <t>11:27:44</t>
  </si>
  <si>
    <t>구글플레이</t>
  </si>
  <si>
    <t>09:43:00</t>
  </si>
  <si>
    <t>땡겨요(신한은</t>
  </si>
  <si>
    <t>06:48:00</t>
  </si>
  <si>
    <t>12:49:01</t>
  </si>
  <si>
    <t>맘스터치LAB 강</t>
  </si>
  <si>
    <t>18:24:01</t>
  </si>
  <si>
    <t>12:54:47</t>
  </si>
  <si>
    <t>서윤식(데이터와사람</t>
  </si>
  <si>
    <t>12:45:03</t>
  </si>
  <si>
    <t>12:31:48</t>
  </si>
  <si>
    <t>12:25:14</t>
  </si>
  <si>
    <t>08:04:46</t>
  </si>
  <si>
    <t>12:08:53</t>
  </si>
  <si>
    <t>21:19:07</t>
  </si>
  <si>
    <t>역전할머니맥주</t>
  </si>
  <si>
    <t>20:01:46</t>
  </si>
  <si>
    <t>노량진 생고기</t>
  </si>
  <si>
    <t>17:30:05</t>
  </si>
  <si>
    <t>12:29:24</t>
  </si>
  <si>
    <t>19:20:25</t>
  </si>
  <si>
    <t>Abllife05013</t>
  </si>
  <si>
    <t>15:08:03</t>
  </si>
  <si>
    <t>14:09:33</t>
  </si>
  <si>
    <t>11:59:02</t>
  </si>
  <si>
    <t>08:25:23</t>
  </si>
  <si>
    <t>21:29:29</t>
  </si>
  <si>
    <t>21:16:42</t>
  </si>
  <si>
    <t>13:07:59</t>
  </si>
  <si>
    <t>에이치지케이그</t>
  </si>
  <si>
    <t>10:42:55</t>
  </si>
  <si>
    <t>20:14:42</t>
  </si>
  <si>
    <t>13:17:56</t>
  </si>
  <si>
    <t>타행CD</t>
  </si>
  <si>
    <t>12:21:51</t>
  </si>
  <si>
    <t>09:25:21</t>
  </si>
  <si>
    <t>08:15:11</t>
  </si>
  <si>
    <t>23:10:20</t>
  </si>
  <si>
    <t>12:12:05</t>
  </si>
  <si>
    <t>홍콩</t>
  </si>
  <si>
    <t>08:12:04</t>
  </si>
  <si>
    <t>11:58:44</t>
  </si>
  <si>
    <t>너섬칼국수</t>
  </si>
  <si>
    <t>08:19:19</t>
  </si>
  <si>
    <t>12:37:43</t>
  </si>
  <si>
    <t>강창구 찹쌀 진</t>
  </si>
  <si>
    <t>11:32:38</t>
  </si>
  <si>
    <t>12:44:57</t>
  </si>
  <si>
    <t>12:03:35</t>
  </si>
  <si>
    <t>08:25:25</t>
  </si>
  <si>
    <t>12:46:36</t>
  </si>
  <si>
    <t>강남교자 칼국</t>
  </si>
  <si>
    <t>08:55:09</t>
  </si>
  <si>
    <t>00:09:03</t>
  </si>
  <si>
    <t>18:11:56</t>
  </si>
  <si>
    <t>12:23:19</t>
  </si>
  <si>
    <t>18:04:06</t>
  </si>
  <si>
    <t>12:18:12</t>
  </si>
  <si>
    <t>08:20:06</t>
  </si>
  <si>
    <t>20:28:49</t>
  </si>
  <si>
    <t>영동족발2</t>
  </si>
  <si>
    <t>16:24:47</t>
  </si>
  <si>
    <t>주식회사 코리</t>
  </si>
  <si>
    <t>12:33:33</t>
  </si>
  <si>
    <t>08:13:10</t>
  </si>
  <si>
    <t>10:48:07</t>
  </si>
  <si>
    <t>나이스가이</t>
  </si>
  <si>
    <t>10:24:37</t>
  </si>
  <si>
    <t>씨유 동작신동</t>
  </si>
  <si>
    <t>09:49:13</t>
  </si>
  <si>
    <t>21:18:39</t>
  </si>
  <si>
    <t>예스이십사도서</t>
  </si>
  <si>
    <t>예스이십사_주</t>
  </si>
  <si>
    <t>13:14:42</t>
  </si>
  <si>
    <t>투썸플레이스(</t>
  </si>
  <si>
    <t>12:42:02</t>
  </si>
  <si>
    <t>22:42:23</t>
  </si>
  <si>
    <t>18:04:35</t>
  </si>
  <si>
    <t>18:04:34</t>
  </si>
  <si>
    <t>12:00:38</t>
  </si>
  <si>
    <t>12:32:54</t>
  </si>
  <si>
    <t>육당당</t>
  </si>
  <si>
    <t>09:00:21</t>
  </si>
  <si>
    <t>08:20:24</t>
  </si>
  <si>
    <t>15:50:42</t>
  </si>
  <si>
    <t>13:13:44</t>
  </si>
  <si>
    <t>13:10:51</t>
  </si>
  <si>
    <t>12:29:51</t>
  </si>
  <si>
    <t>주식회사 아성</t>
  </si>
  <si>
    <t>12:22:08</t>
  </si>
  <si>
    <t>CD출금</t>
  </si>
  <si>
    <t>18:08:02</t>
  </si>
  <si>
    <t>18:05:04</t>
  </si>
  <si>
    <t>07:11:25</t>
  </si>
  <si>
    <t>06:03:02</t>
  </si>
  <si>
    <t>(주)에스피씨삼</t>
  </si>
  <si>
    <t>06:00:50</t>
  </si>
  <si>
    <t>17:51:15</t>
  </si>
  <si>
    <t>노랑통닭후평점</t>
  </si>
  <si>
    <t>16:55:02</t>
  </si>
  <si>
    <t>09:42:08</t>
  </si>
  <si>
    <t>15:54:39</t>
  </si>
  <si>
    <t>12:46:50</t>
  </si>
  <si>
    <t>바다만찬</t>
  </si>
  <si>
    <t>08:25:33</t>
  </si>
  <si>
    <t>20:03:32</t>
  </si>
  <si>
    <t>12:01:03</t>
  </si>
  <si>
    <t>18:11:28</t>
  </si>
  <si>
    <t>12:39:00</t>
  </si>
  <si>
    <t>여의도돈까스</t>
  </si>
  <si>
    <t>17:08:11</t>
  </si>
  <si>
    <t>11:59:41</t>
  </si>
  <si>
    <t>(주)아워홈 컬</t>
  </si>
  <si>
    <t>08:20:00</t>
  </si>
  <si>
    <t>12:27:10</t>
  </si>
  <si>
    <t>00:15:05</t>
  </si>
  <si>
    <t>15:40:41</t>
  </si>
  <si>
    <t>12:32:17</t>
  </si>
  <si>
    <t>08:12:19</t>
  </si>
  <si>
    <t>19:31:55</t>
  </si>
  <si>
    <t>12:23:31</t>
  </si>
  <si>
    <t>포아시아</t>
  </si>
  <si>
    <t>10:31:05</t>
  </si>
  <si>
    <t>21:13:48</t>
  </si>
  <si>
    <t>12:25:17</t>
  </si>
  <si>
    <t>11:18:12</t>
  </si>
  <si>
    <t>08:33:30</t>
  </si>
  <si>
    <t>빽다방여의도역</t>
  </si>
  <si>
    <t>11:35:13</t>
  </si>
  <si>
    <t>23:20:47</t>
  </si>
  <si>
    <t>12:06:22</t>
  </si>
  <si>
    <t>11:33:38</t>
  </si>
  <si>
    <t>10:28:52</t>
  </si>
  <si>
    <t>19:41:43</t>
  </si>
  <si>
    <t>17:45:36</t>
  </si>
  <si>
    <t>12:48:46</t>
  </si>
  <si>
    <t>12:46:14</t>
  </si>
  <si>
    <t>12:34:58</t>
  </si>
  <si>
    <t>23:13:11</t>
  </si>
  <si>
    <t>12:13:45</t>
  </si>
  <si>
    <t>08:27:32</t>
  </si>
  <si>
    <t>00:09:39</t>
  </si>
  <si>
    <t>CHATGPT SUBSCR</t>
  </si>
  <si>
    <t>12:36:14</t>
  </si>
  <si>
    <t>11:57:02</t>
  </si>
  <si>
    <t>08:35:25</t>
  </si>
  <si>
    <t>18:47:44</t>
  </si>
  <si>
    <t>12:26:53</t>
  </si>
  <si>
    <t>만나손칼국수</t>
  </si>
  <si>
    <t>11:34:58</t>
  </si>
  <si>
    <t>22:33:48</t>
  </si>
  <si>
    <t>22:49:44</t>
  </si>
  <si>
    <t>12:34:46</t>
  </si>
  <si>
    <t>08:26:09</t>
  </si>
  <si>
    <t>15:59:47</t>
  </si>
  <si>
    <t>08:36:35</t>
  </si>
  <si>
    <t>08:34:36</t>
  </si>
  <si>
    <t>22:36:23</t>
  </si>
  <si>
    <t>버거파이브(엘</t>
  </si>
  <si>
    <t>18:41:18</t>
  </si>
  <si>
    <t>GS25 S강남역1</t>
  </si>
  <si>
    <t>12:07:42</t>
  </si>
  <si>
    <t>14:43:58</t>
  </si>
  <si>
    <t>12:27:24</t>
  </si>
  <si>
    <t>10:14:23</t>
  </si>
  <si>
    <t>08:53:53</t>
  </si>
  <si>
    <t>GS25 강남YBM점</t>
  </si>
  <si>
    <t>08:47:12</t>
  </si>
  <si>
    <t>세븐일레븐 강</t>
  </si>
  <si>
    <t>12:49:37</t>
  </si>
  <si>
    <t>12:22:32</t>
  </si>
  <si>
    <t>08:24:18</t>
  </si>
  <si>
    <t>07:10:40</t>
  </si>
  <si>
    <t>12:31:42</t>
  </si>
  <si>
    <t>약산순대국</t>
  </si>
  <si>
    <t>20:26:44</t>
  </si>
  <si>
    <t>18:03:15</t>
  </si>
  <si>
    <t>14:41:21</t>
  </si>
  <si>
    <t>12:18:30</t>
  </si>
  <si>
    <t>08:24:09</t>
  </si>
  <si>
    <t>21:12:19</t>
  </si>
  <si>
    <t>14:03:27</t>
  </si>
  <si>
    <t>14:54:00</t>
  </si>
  <si>
    <t>12:59:55</t>
  </si>
  <si>
    <t>12:34:16</t>
  </si>
  <si>
    <t>22:21:29</t>
  </si>
  <si>
    <t>09:00:02</t>
  </si>
  <si>
    <t>08:51:37</t>
  </si>
  <si>
    <t>19:07:09</t>
  </si>
  <si>
    <t>12:47:37</t>
  </si>
  <si>
    <t>16:30:14</t>
  </si>
  <si>
    <t>11:26:34</t>
  </si>
  <si>
    <t>08:28:37</t>
  </si>
  <si>
    <t>08:18:41</t>
  </si>
  <si>
    <t>12:47:20</t>
  </si>
  <si>
    <t>12:17:16</t>
  </si>
  <si>
    <t>18:55:04</t>
  </si>
  <si>
    <t>Abllife03011</t>
  </si>
  <si>
    <t>12:17:00</t>
  </si>
  <si>
    <t>찹쌀순대</t>
  </si>
  <si>
    <t>08:57:11</t>
  </si>
  <si>
    <t>08:27:00</t>
  </si>
  <si>
    <t>01:46:46</t>
  </si>
  <si>
    <t>12.16~03.22</t>
  </si>
  <si>
    <t>18:43:38</t>
  </si>
  <si>
    <t>16:54:18</t>
  </si>
  <si>
    <t>16:49:20</t>
  </si>
  <si>
    <t>14:57:18</t>
  </si>
  <si>
    <t>12:30:39</t>
  </si>
  <si>
    <t>18:00:46</t>
  </si>
  <si>
    <t>신한카드</t>
  </si>
  <si>
    <t>12:36:29</t>
  </si>
  <si>
    <t>12:33:09</t>
  </si>
  <si>
    <t>너섬즉떡</t>
  </si>
  <si>
    <t>11:32:10</t>
  </si>
  <si>
    <t>08:19:42</t>
  </si>
  <si>
    <t>12:07:31</t>
  </si>
  <si>
    <t>07:59:53</t>
  </si>
  <si>
    <t>12:31:25</t>
  </si>
  <si>
    <t>부흥식당</t>
  </si>
  <si>
    <t>08:19:49</t>
  </si>
  <si>
    <t>08:10:23</t>
  </si>
  <si>
    <t>18:01:27</t>
  </si>
  <si>
    <t>12:19:48</t>
  </si>
  <si>
    <t>00:09:28</t>
  </si>
  <si>
    <t>08:45:26</t>
  </si>
  <si>
    <t>02:26:47</t>
  </si>
  <si>
    <t>08:43:00</t>
  </si>
  <si>
    <t>17:58:39</t>
  </si>
  <si>
    <t>고려호프</t>
  </si>
  <si>
    <t>08:18:30</t>
  </si>
  <si>
    <t>07:57:38</t>
  </si>
  <si>
    <t>12:19:31</t>
  </si>
  <si>
    <t>08:28:26</t>
  </si>
  <si>
    <t>브루다 한국노</t>
  </si>
  <si>
    <t>12:37:35</t>
  </si>
  <si>
    <t>07:57:58</t>
  </si>
  <si>
    <t>12:21:21</t>
  </si>
  <si>
    <t>여의우</t>
  </si>
  <si>
    <t>08:26:02</t>
  </si>
  <si>
    <t>07:56:09</t>
  </si>
  <si>
    <t>00:53:01</t>
  </si>
  <si>
    <t>13:27:35</t>
  </si>
  <si>
    <t>토스PG메가스</t>
  </si>
  <si>
    <t>13:01:12</t>
  </si>
  <si>
    <t>Worldline</t>
  </si>
  <si>
    <t>11:30:33</t>
  </si>
  <si>
    <t>08:04:24</t>
  </si>
  <si>
    <t>12:45:38</t>
  </si>
  <si>
    <t>이키나리돈부리</t>
  </si>
  <si>
    <t>20:58:27</t>
  </si>
  <si>
    <t>12:49:50</t>
  </si>
  <si>
    <t>20:01:01</t>
  </si>
  <si>
    <t>12:57:55</t>
  </si>
  <si>
    <t>12:47:42</t>
  </si>
  <si>
    <t>빽다방 성수역</t>
  </si>
  <si>
    <t>12:44:11</t>
  </si>
  <si>
    <t>제주국수</t>
  </si>
  <si>
    <t>09:31:15</t>
  </si>
  <si>
    <t>21:08:54</t>
  </si>
  <si>
    <t>12:55:26</t>
  </si>
  <si>
    <t>명가 닭 한마리</t>
  </si>
  <si>
    <t>07:11:11</t>
  </si>
  <si>
    <t>미각</t>
  </si>
  <si>
    <t>11:32:53</t>
  </si>
  <si>
    <t>CD입금</t>
  </si>
  <si>
    <t>맥도날드노량진</t>
  </si>
  <si>
    <t>옥션</t>
  </si>
  <si>
    <t>담미온</t>
  </si>
  <si>
    <t>게임</t>
  </si>
  <si>
    <t>게임</t>
    <phoneticPr fontId="1" type="noConversion"/>
  </si>
  <si>
    <t>이니시스</t>
  </si>
  <si>
    <t>기타생활비</t>
  </si>
  <si>
    <t>코리아세븐</t>
  </si>
  <si>
    <t>Abllife</t>
  </si>
  <si>
    <t>CHATGP</t>
  </si>
  <si>
    <t>구독서비스</t>
  </si>
  <si>
    <t>CHATGPT</t>
  </si>
  <si>
    <t>ＫＢ손</t>
  </si>
  <si>
    <t>PAYCO</t>
  </si>
  <si>
    <t>부대찌</t>
  </si>
  <si>
    <t>주식</t>
  </si>
  <si>
    <t>찹쌀</t>
  </si>
  <si>
    <t>우아한형제</t>
  </si>
  <si>
    <t>간식</t>
  </si>
  <si>
    <t>백소정</t>
  </si>
  <si>
    <t>빽다방</t>
  </si>
  <si>
    <t>세븐일레븐</t>
  </si>
  <si>
    <t>STEAM</t>
  </si>
  <si>
    <t>Steam</t>
  </si>
  <si>
    <t>KCP</t>
  </si>
  <si>
    <t>블리자드</t>
  </si>
  <si>
    <t>회사식대입출</t>
  </si>
  <si>
    <t>회사식대입출</t>
    <phoneticPr fontId="1" type="noConversion"/>
  </si>
  <si>
    <t>식당</t>
  </si>
  <si>
    <t>캐쉬백</t>
  </si>
  <si>
    <t>이자</t>
    <phoneticPr fontId="1" type="noConversion"/>
  </si>
  <si>
    <t>이키나리</t>
  </si>
  <si>
    <t>명가</t>
  </si>
  <si>
    <t>써브웨이</t>
  </si>
  <si>
    <t>팔당반점</t>
  </si>
  <si>
    <t>교자</t>
  </si>
  <si>
    <t>해장</t>
  </si>
  <si>
    <t>돈감</t>
  </si>
  <si>
    <t>고속</t>
  </si>
  <si>
    <t>교통비</t>
  </si>
  <si>
    <t>도로</t>
  </si>
  <si>
    <t>만찬</t>
  </si>
  <si>
    <t>CLAUDE</t>
  </si>
  <si>
    <t>생활비입출</t>
  </si>
  <si>
    <t>생활비입출</t>
    <phoneticPr fontId="1" type="noConversion"/>
  </si>
  <si>
    <t>온누리</t>
  </si>
  <si>
    <t>약</t>
  </si>
  <si>
    <t>김밥</t>
  </si>
  <si>
    <t>주식회사</t>
  </si>
  <si>
    <t>국수</t>
  </si>
  <si>
    <t>데이터</t>
  </si>
  <si>
    <t>학원비</t>
  </si>
  <si>
    <t>순대</t>
  </si>
  <si>
    <t>카츠</t>
  </si>
  <si>
    <t>에스피씨</t>
  </si>
  <si>
    <t>푸드</t>
  </si>
  <si>
    <t>아비꼬</t>
  </si>
  <si>
    <t>족발</t>
  </si>
  <si>
    <t>인터넷결제</t>
  </si>
  <si>
    <t>비케이알</t>
  </si>
  <si>
    <t>아워홈</t>
  </si>
  <si>
    <t>핫시즈</t>
  </si>
  <si>
    <t>메밀</t>
  </si>
  <si>
    <t>보감족</t>
  </si>
  <si>
    <t>판다익스프</t>
  </si>
  <si>
    <t>이발비</t>
  </si>
  <si>
    <t>이발비</t>
    <phoneticPr fontId="1" type="noConversion"/>
  </si>
  <si>
    <t>브루다</t>
  </si>
  <si>
    <t>예스이십사</t>
  </si>
  <si>
    <t>도서</t>
  </si>
  <si>
    <t>주유</t>
  </si>
  <si>
    <t>메가스</t>
  </si>
  <si>
    <t>너섬</t>
  </si>
  <si>
    <t>벱</t>
  </si>
  <si>
    <t>오니기리</t>
  </si>
  <si>
    <t>상거래</t>
  </si>
  <si>
    <t>세외수입</t>
  </si>
  <si>
    <t>멘야마쯔</t>
  </si>
  <si>
    <t>BONE</t>
  </si>
  <si>
    <t>달콤</t>
  </si>
  <si>
    <t>땡겨요</t>
  </si>
  <si>
    <t>맘스터치</t>
  </si>
  <si>
    <t>맥주</t>
  </si>
  <si>
    <t>호프</t>
  </si>
  <si>
    <t>버거</t>
  </si>
  <si>
    <t>에이치지케</t>
  </si>
  <si>
    <t>우리</t>
  </si>
  <si>
    <t>건강식품</t>
  </si>
  <si>
    <t>기부금</t>
  </si>
  <si>
    <t>GS25</t>
  </si>
  <si>
    <t>기타식료품</t>
  </si>
  <si>
    <t>사무실비</t>
  </si>
  <si>
    <t>생명보험</t>
  </si>
  <si>
    <t>생활용품</t>
  </si>
  <si>
    <t>선물</t>
  </si>
  <si>
    <t>스포츠</t>
  </si>
  <si>
    <t>업무관련</t>
  </si>
  <si>
    <t>월세</t>
  </si>
  <si>
    <t>의류구매</t>
  </si>
  <si>
    <t>치킨</t>
  </si>
  <si>
    <t>감자탕</t>
  </si>
  <si>
    <t>우육면</t>
  </si>
  <si>
    <t>닭발</t>
  </si>
  <si>
    <t>돈까스</t>
  </si>
  <si>
    <t>닭꼬치</t>
  </si>
  <si>
    <t>쌀국수</t>
  </si>
  <si>
    <t>해물찜</t>
  </si>
  <si>
    <t>삼겹살</t>
  </si>
  <si>
    <t>통닭</t>
  </si>
  <si>
    <t>진료비</t>
  </si>
  <si>
    <t>엔젤리너스</t>
  </si>
  <si>
    <t>화장품</t>
  </si>
  <si>
    <t>휴대폰</t>
  </si>
  <si>
    <t>18:19:23</t>
  </si>
  <si>
    <t>21:19:56</t>
  </si>
  <si>
    <t>21:08:47</t>
  </si>
  <si>
    <t>12:31:49</t>
  </si>
  <si>
    <t>10:19:24</t>
  </si>
  <si>
    <t>메가엠지씨커피</t>
  </si>
  <si>
    <t>22:23:17</t>
  </si>
  <si>
    <t>18:04:32</t>
  </si>
  <si>
    <t>12:42:59</t>
  </si>
  <si>
    <t>08:36:33</t>
  </si>
  <si>
    <t>01:26:09</t>
  </si>
  <si>
    <t>01:14:29</t>
  </si>
  <si>
    <t>00:08:27</t>
  </si>
  <si>
    <t>12:13:55</t>
  </si>
  <si>
    <t>오니기리와이규</t>
  </si>
  <si>
    <t>08:54:25</t>
  </si>
  <si>
    <t>07:10:31</t>
  </si>
  <si>
    <t>23:01:55</t>
  </si>
  <si>
    <t>22:54:50</t>
  </si>
  <si>
    <t>22:24:10</t>
  </si>
  <si>
    <t>22:17:03</t>
  </si>
  <si>
    <t>09:14:05</t>
  </si>
  <si>
    <t>12:28:18</t>
  </si>
  <si>
    <t>11:01:33</t>
  </si>
  <si>
    <t>인터넷상거래</t>
  </si>
  <si>
    <t>09:17:19</t>
  </si>
  <si>
    <t>11:56:31</t>
  </si>
  <si>
    <t>09:12:44</t>
  </si>
  <si>
    <t>12:29:33</t>
  </si>
  <si>
    <t>11:57:32</t>
  </si>
  <si>
    <t>호랑이분식</t>
  </si>
  <si>
    <t>21:38:47</t>
  </si>
  <si>
    <t>12:34:17</t>
  </si>
  <si>
    <t>아비꼬 성수역</t>
  </si>
  <si>
    <t>09:14:27</t>
  </si>
  <si>
    <t>18:45:02</t>
  </si>
  <si>
    <t>16:27:23</t>
  </si>
  <si>
    <t>21:56:29</t>
  </si>
  <si>
    <t>22:20:31</t>
  </si>
  <si>
    <t>20:54:31</t>
  </si>
  <si>
    <t>09:11:16</t>
  </si>
  <si>
    <t>08:52:09</t>
  </si>
  <si>
    <t>12:40:04</t>
  </si>
  <si>
    <t>19:24:41</t>
  </si>
  <si>
    <t>12:40:14</t>
  </si>
  <si>
    <t>21:37:37</t>
  </si>
  <si>
    <t>12:04:17</t>
  </si>
  <si>
    <t>(주)신세계푸드</t>
  </si>
  <si>
    <t>00:09:07</t>
  </si>
  <si>
    <t>12:42:34</t>
  </si>
  <si>
    <t>08:21:48</t>
  </si>
  <si>
    <t>17:38:47</t>
  </si>
  <si>
    <t>17:37:37</t>
  </si>
  <si>
    <t>16:13:34</t>
  </si>
  <si>
    <t>15:53:31</t>
  </si>
  <si>
    <t>15:46:44</t>
  </si>
  <si>
    <t>12:38:11</t>
  </si>
  <si>
    <t>13:05:30</t>
  </si>
  <si>
    <t>벱(BEP)</t>
  </si>
  <si>
    <t>09:06:35</t>
  </si>
  <si>
    <t>14:55:48</t>
  </si>
  <si>
    <t>12:22:03</t>
  </si>
  <si>
    <t>19:07:46</t>
  </si>
  <si>
    <t>Abllife01009</t>
  </si>
  <si>
    <t>11:37:33</t>
  </si>
  <si>
    <t>11:29:56</t>
  </si>
  <si>
    <t>09:08:32</t>
  </si>
  <si>
    <t>19:17:44</t>
  </si>
  <si>
    <t>11:36:46</t>
  </si>
  <si>
    <t>13:39:47</t>
  </si>
  <si>
    <t>13:38:05</t>
  </si>
  <si>
    <t>13:35:20</t>
  </si>
  <si>
    <t>21:07:42</t>
  </si>
  <si>
    <t>14:31:16</t>
  </si>
  <si>
    <t>11:42:29</t>
  </si>
  <si>
    <t>11:33:13</t>
  </si>
  <si>
    <t>11:44:13</t>
  </si>
  <si>
    <t>09:12:29</t>
  </si>
  <si>
    <t>13:31:28</t>
  </si>
  <si>
    <t>11:35:41</t>
  </si>
  <si>
    <t>11:46:26</t>
  </si>
  <si>
    <t>11:40:36</t>
  </si>
  <si>
    <t>11:47:53</t>
  </si>
  <si>
    <t>11:40:19</t>
  </si>
  <si>
    <t>09:11:14</t>
  </si>
  <si>
    <t>22:36:51</t>
  </si>
  <si>
    <t>10:58:40</t>
  </si>
  <si>
    <t>16:12:43</t>
  </si>
  <si>
    <t>18:19:43</t>
  </si>
  <si>
    <t>18:08:12</t>
  </si>
  <si>
    <t>11:36:49</t>
  </si>
  <si>
    <t>11:16:43</t>
  </si>
  <si>
    <t>07:10:50</t>
  </si>
  <si>
    <t>11:33:30</t>
  </si>
  <si>
    <t>11:27:48</t>
  </si>
  <si>
    <t>11:46:52</t>
  </si>
  <si>
    <t>11:41:17</t>
  </si>
  <si>
    <t>00:00:36</t>
  </si>
  <si>
    <t>11:28:19</t>
  </si>
  <si>
    <t>11:25:12</t>
  </si>
  <si>
    <t>09:12:51</t>
  </si>
  <si>
    <t>17:42:39</t>
  </si>
  <si>
    <t>15:45:02</t>
  </si>
  <si>
    <t>새만천 주유소</t>
  </si>
  <si>
    <t>14:22:53</t>
  </si>
  <si>
    <t>15:02:24</t>
  </si>
  <si>
    <t>05:48:48</t>
  </si>
  <si>
    <t>20:50:41</t>
  </si>
  <si>
    <t>건강함일우</t>
  </si>
  <si>
    <t>12:57:00</t>
  </si>
  <si>
    <t>12:49:10</t>
  </si>
  <si>
    <t>09:11:09</t>
  </si>
  <si>
    <t>12:49:33</t>
  </si>
  <si>
    <t>16:20:59</t>
  </si>
  <si>
    <t>11:41:54</t>
  </si>
  <si>
    <t>11:36:44</t>
  </si>
  <si>
    <t>21:08:29</t>
  </si>
  <si>
    <t>12:22:02</t>
  </si>
  <si>
    <t>12:16:29</t>
  </si>
  <si>
    <t>20:06:48</t>
  </si>
  <si>
    <t>00:09:46</t>
  </si>
  <si>
    <t>21:09:56</t>
  </si>
  <si>
    <t>14:06:50</t>
  </si>
  <si>
    <t>12:44:51</t>
  </si>
  <si>
    <t>18:01:22</t>
  </si>
  <si>
    <t>16:29:36</t>
  </si>
  <si>
    <t>12:30:19</t>
  </si>
  <si>
    <t>11:31:54</t>
  </si>
  <si>
    <t>12:34:22</t>
  </si>
  <si>
    <t>20:04:43</t>
  </si>
  <si>
    <t>17:15:34</t>
  </si>
  <si>
    <t>17:05:17</t>
  </si>
  <si>
    <t>티머니047</t>
  </si>
  <si>
    <t>12:46:29</t>
  </si>
  <si>
    <t>11:43:04</t>
  </si>
  <si>
    <t>19:49:32</t>
  </si>
  <si>
    <t>17:16:32</t>
  </si>
  <si>
    <t>17:14:04</t>
  </si>
  <si>
    <t>10:36:16</t>
  </si>
  <si>
    <t>21:31:04</t>
  </si>
  <si>
    <t>19:10:12</t>
  </si>
  <si>
    <t>Abllife02010</t>
  </si>
  <si>
    <t>12:45:29</t>
  </si>
  <si>
    <t>12:14:38</t>
  </si>
  <si>
    <t>(주)핫시즈너</t>
  </si>
  <si>
    <t>09:09:45</t>
  </si>
  <si>
    <t>18:57:34</t>
  </si>
  <si>
    <t>14:19:00</t>
  </si>
  <si>
    <t>12:47:25</t>
  </si>
  <si>
    <t>주식회사 라성</t>
  </si>
  <si>
    <t>12:32:02</t>
  </si>
  <si>
    <t>01:46:00</t>
  </si>
  <si>
    <t>21:13:42</t>
  </si>
  <si>
    <t>12:56:19</t>
  </si>
  <si>
    <t>조조칼국수 성</t>
  </si>
  <si>
    <t>09:12:21</t>
  </si>
  <si>
    <t>Abllife04012</t>
  </si>
  <si>
    <t>주식회사 빅바</t>
  </si>
  <si>
    <t>Steam Purchase</t>
  </si>
  <si>
    <t>CLAUDE.AI SUBS</t>
  </si>
  <si>
    <t>기타입출</t>
    <phoneticPr fontId="1" type="noConversion"/>
  </si>
  <si>
    <t>기타</t>
    <phoneticPr fontId="1" type="noConversion"/>
  </si>
  <si>
    <t>행 레이블</t>
  </si>
  <si>
    <t>교육비</t>
  </si>
  <si>
    <t>기타</t>
  </si>
  <si>
    <t>문화생활비</t>
  </si>
  <si>
    <t>보험비</t>
  </si>
  <si>
    <t>생활비</t>
  </si>
  <si>
    <t>식비</t>
  </si>
  <si>
    <t>의료비</t>
  </si>
  <si>
    <t>총합계</t>
  </si>
  <si>
    <t>합계 : 출금</t>
  </si>
  <si>
    <t>(비어 있음)</t>
  </si>
  <si>
    <t>1월</t>
  </si>
  <si>
    <t>2월</t>
  </si>
  <si>
    <t>3월</t>
  </si>
  <si>
    <t>4월</t>
  </si>
  <si>
    <t>5월</t>
  </si>
  <si>
    <t>6월</t>
  </si>
  <si>
    <t>7월</t>
  </si>
  <si>
    <t>8월</t>
  </si>
  <si>
    <t>2024년</t>
  </si>
  <si>
    <t>합계 : 입금</t>
  </si>
  <si>
    <t>년(거래일자)</t>
  </si>
  <si>
    <t>개월(거래일자)</t>
  </si>
  <si>
    <t>시간대</t>
  </si>
  <si>
    <t>거래일</t>
  </si>
  <si>
    <t>합계 : 입출금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</si>
</sst>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#"/>
    <numFmt numFmtId="177" formatCode="#,##0;;;@"/>
    <numFmt numFmtId="178" formatCode=";;;@"/>
    <numFmt numFmtId="179" formatCode="mm\/dd"/>
    <numFmt numFmtId="180" formatCode="[Color43]\▲* #,##0;[Color46]\▼* #,##0"/>
  </numFmts>
  <fonts count="13" x14ac:knownFonts="1">
    <font>
      <sz val="10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9"/>
      <color theme="1" tint="0.1499984740745262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u/>
      <sz val="9"/>
      <name val="맑은 고딕"/>
      <family val="3"/>
      <charset val="129"/>
      <scheme val="major"/>
    </font>
    <font>
      <sz val="10"/>
      <color theme="1"/>
      <name val="돋움"/>
      <family val="3"/>
      <charset val="129"/>
    </font>
    <font>
      <sz val="9"/>
      <color theme="0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ABE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8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2" fillId="0" borderId="0"/>
  </cellStyleXfs>
  <cellXfs count="62">
    <xf numFmtId="0" fontId="0" fillId="0" borderId="0" xfId="0"/>
    <xf numFmtId="0" fontId="3" fillId="0" borderId="0" xfId="0" applyFont="1"/>
    <xf numFmtId="0" fontId="0" fillId="2" borderId="0" xfId="0" applyFill="1"/>
    <xf numFmtId="3" fontId="3" fillId="0" borderId="0" xfId="0" applyNumberFormat="1" applyFont="1"/>
    <xf numFmtId="3" fontId="0" fillId="0" borderId="0" xfId="0" applyNumberFormat="1"/>
    <xf numFmtId="177" fontId="3" fillId="0" borderId="0" xfId="0" applyNumberFormat="1" applyFont="1"/>
    <xf numFmtId="177" fontId="5" fillId="3" borderId="2" xfId="0" applyNumberFormat="1" applyFont="1" applyFill="1" applyBorder="1"/>
    <xf numFmtId="177" fontId="5" fillId="3" borderId="2" xfId="0" applyNumberFormat="1" applyFont="1" applyFill="1" applyBorder="1" applyAlignment="1">
      <alignment horizontal="right"/>
    </xf>
    <xf numFmtId="177" fontId="3" fillId="0" borderId="2" xfId="0" applyNumberFormat="1" applyFont="1" applyBorder="1"/>
    <xf numFmtId="178" fontId="3" fillId="0" borderId="0" xfId="0" applyNumberFormat="1" applyFont="1" applyAlignment="1">
      <alignment horizontal="center" vertical="center"/>
    </xf>
    <xf numFmtId="178" fontId="6" fillId="4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3" fontId="3" fillId="0" borderId="1" xfId="0" applyNumberFormat="1" applyFont="1" applyBorder="1"/>
    <xf numFmtId="0" fontId="3" fillId="5" borderId="1" xfId="0" applyFont="1" applyFill="1" applyBorder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/>
    <xf numFmtId="0" fontId="2" fillId="0" borderId="0" xfId="0" applyFont="1" applyFill="1" applyAlignment="1">
      <alignment horizontal="center" vertical="center"/>
    </xf>
    <xf numFmtId="176" fontId="9" fillId="7" borderId="4" xfId="0" applyNumberFormat="1" applyFont="1" applyFill="1" applyBorder="1" applyAlignment="1">
      <alignment horizontal="right" vertical="center" wrapText="1"/>
    </xf>
    <xf numFmtId="176" fontId="9" fillId="7" borderId="6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/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/>
    <xf numFmtId="0" fontId="3" fillId="6" borderId="0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right" vertical="center" wrapText="1"/>
    </xf>
    <xf numFmtId="0" fontId="9" fillId="7" borderId="7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/>
    <xf numFmtId="14" fontId="3" fillId="6" borderId="0" xfId="0" applyNumberFormat="1" applyFont="1" applyFill="1" applyBorder="1" applyAlignment="1">
      <alignment horizontal="center" vertical="center" wrapText="1"/>
    </xf>
    <xf numFmtId="14" fontId="9" fillId="7" borderId="4" xfId="0" applyNumberFormat="1" applyFont="1" applyFill="1" applyBorder="1" applyAlignment="1">
      <alignment horizontal="right" vertical="center" wrapText="1"/>
    </xf>
    <xf numFmtId="14" fontId="9" fillId="7" borderId="6" xfId="0" applyNumberFormat="1" applyFont="1" applyFill="1" applyBorder="1" applyAlignment="1">
      <alignment horizontal="right" vertical="center" wrapText="1"/>
    </xf>
    <xf numFmtId="179" fontId="3" fillId="0" borderId="0" xfId="0" applyNumberFormat="1" applyFont="1" applyAlignment="1">
      <alignment horizontal="center" vertical="center"/>
    </xf>
    <xf numFmtId="179" fontId="3" fillId="0" borderId="0" xfId="0" applyNumberFormat="1" applyFont="1"/>
    <xf numFmtId="179" fontId="8" fillId="0" borderId="0" xfId="0" applyNumberFormat="1" applyFont="1"/>
    <xf numFmtId="179" fontId="6" fillId="4" borderId="3" xfId="0" applyNumberFormat="1" applyFont="1" applyFill="1" applyBorder="1" applyAlignment="1">
      <alignment horizontal="center" vertical="center"/>
    </xf>
    <xf numFmtId="180" fontId="3" fillId="0" borderId="0" xfId="0" applyNumberFormat="1" applyFont="1" applyAlignment="1">
      <alignment horizontal="right" vertical="center"/>
    </xf>
    <xf numFmtId="180" fontId="6" fillId="4" borderId="3" xfId="0" applyNumberFormat="1" applyFont="1" applyFill="1" applyBorder="1" applyAlignment="1">
      <alignment horizontal="center" vertical="center"/>
    </xf>
    <xf numFmtId="180" fontId="7" fillId="0" borderId="3" xfId="0" applyNumberFormat="1" applyFont="1" applyBorder="1" applyAlignment="1">
      <alignment horizontal="center" vertical="center"/>
    </xf>
    <xf numFmtId="180" fontId="3" fillId="0" borderId="0" xfId="0" applyNumberFormat="1" applyFont="1"/>
    <xf numFmtId="0" fontId="3" fillId="0" borderId="0" xfId="0" applyFont="1"/>
    <xf numFmtId="179" fontId="10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Continuous" vertical="center"/>
    </xf>
    <xf numFmtId="14" fontId="3" fillId="0" borderId="0" xfId="0" applyNumberFormat="1" applyFont="1"/>
    <xf numFmtId="0" fontId="11" fillId="7" borderId="9" xfId="0" applyFont="1" applyFill="1" applyBorder="1" applyAlignment="1">
      <alignment horizontal="center" vertical="center" wrapText="1"/>
    </xf>
    <xf numFmtId="176" fontId="11" fillId="7" borderId="9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49" fontId="3" fillId="6" borderId="0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11" fillId="7" borderId="9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9" fillId="7" borderId="4" xfId="0" applyNumberFormat="1" applyFont="1" applyFill="1" applyBorder="1" applyAlignment="1">
      <alignment horizontal="right" vertical="center" wrapText="1"/>
    </xf>
    <xf numFmtId="177" fontId="5" fillId="3" borderId="2" xfId="0" applyNumberFormat="1" applyFont="1" applyFill="1" applyBorder="1" applyAlignment="1">
      <alignment horizontal="left"/>
    </xf>
    <xf numFmtId="177" fontId="5" fillId="3" borderId="0" xfId="0" applyNumberFormat="1" applyFont="1" applyFill="1" applyBorder="1" applyAlignment="1">
      <alignment horizontal="left"/>
    </xf>
  </cellXfs>
  <cellStyles count="2">
    <cellStyle name="표준" xfId="0" builtinId="0"/>
    <cellStyle name="표준 2" xfId="1" xr:uid="{4B309F87-5649-4308-9E91-8E2E5387F92C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auto="1"/>
        </left>
        <right style="thin">
          <color indexed="8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9" formatCode="yyyy/mm/dd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64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돋움"/>
        <family val="3"/>
        <charset val="129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color theme="0"/>
      </font>
      <border>
        <bottom style="thin">
          <color theme="7"/>
        </bottom>
        <vertical/>
        <horizontal/>
      </border>
    </dxf>
    <dxf>
      <font>
        <color theme="0"/>
      </font>
      <fill>
        <patternFill>
          <bgColor rgb="FF1D1B2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KakaoBank슬라이서" pivot="0" table="0" count="10" xr9:uid="{AA973DBA-2A39-48A5-89FA-32B1ABF6F299}">
      <tableStyleElement type="wholeTable" dxfId="37"/>
      <tableStyleElement type="headerRow" dxfId="36"/>
    </tableStyle>
  </tableStyles>
  <colors>
    <mruColors>
      <color rgb="FFFF3300"/>
      <color rgb="FFFABE01"/>
      <color rgb="FF1D1B25"/>
      <color rgb="FFFFE697"/>
      <color rgb="FF1D1C1E"/>
      <color rgb="FF15131B"/>
      <color rgb="FFFFE000"/>
      <color rgb="FFF5F5F5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rgb="FF1D1B25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KakaoBank슬라이서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ABE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2395408"/>
        <c:axId val="182386256"/>
      </c:barChart>
      <c:catAx>
        <c:axId val="182395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386256"/>
        <c:crosses val="autoZero"/>
        <c:auto val="1"/>
        <c:lblAlgn val="ctr"/>
        <c:lblOffset val="100"/>
        <c:noMultiLvlLbl val="0"/>
      </c:catAx>
      <c:valAx>
        <c:axId val="18238625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39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피벗데이터!$I$5</c:f>
              <c:strCache>
                <c:ptCount val="1"/>
                <c:pt idx="0">
                  <c:v>금액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피벗데이터!$H$6:$H$15</c:f>
              <c:strCache>
                <c:ptCount val="10"/>
                <c:pt idx="0">
                  <c:v>서윤식(데이터와사람</c:v>
                </c:pt>
                <c:pt idx="1">
                  <c:v>네이버페이</c:v>
                </c:pt>
                <c:pt idx="2">
                  <c:v>함길홍</c:v>
                </c:pt>
                <c:pt idx="3">
                  <c:v>ＫＢ손００３건</c:v>
                </c:pt>
                <c:pt idx="4">
                  <c:v>티머니</c:v>
                </c:pt>
                <c:pt idx="5">
                  <c:v>KCP결제</c:v>
                </c:pt>
                <c:pt idx="6">
                  <c:v>요기요</c:v>
                </c:pt>
                <c:pt idx="7">
                  <c:v>세븐일레븐리버</c:v>
                </c:pt>
                <c:pt idx="8">
                  <c:v>토스PG메가스</c:v>
                </c:pt>
                <c:pt idx="9">
                  <c:v>쿠팡</c:v>
                </c:pt>
              </c:strCache>
            </c:strRef>
          </c:cat>
          <c:val>
            <c:numRef>
              <c:f>피벗데이터!$I$6:$I$15</c:f>
              <c:numCache>
                <c:formatCode>#,##0;;;@</c:formatCode>
                <c:ptCount val="10"/>
                <c:pt idx="0">
                  <c:v>870000</c:v>
                </c:pt>
                <c:pt idx="1">
                  <c:v>867555</c:v>
                </c:pt>
                <c:pt idx="2">
                  <c:v>800000</c:v>
                </c:pt>
                <c:pt idx="3">
                  <c:v>723744</c:v>
                </c:pt>
                <c:pt idx="4">
                  <c:v>440000</c:v>
                </c:pt>
                <c:pt idx="5">
                  <c:v>397600</c:v>
                </c:pt>
                <c:pt idx="6">
                  <c:v>377200</c:v>
                </c:pt>
                <c:pt idx="7">
                  <c:v>368700</c:v>
                </c:pt>
                <c:pt idx="8">
                  <c:v>350000</c:v>
                </c:pt>
                <c:pt idx="9">
                  <c:v>206330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F38-A37D-73C1E1978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712429119"/>
        <c:axId val="712422463"/>
      </c:barChart>
      <c:catAx>
        <c:axId val="7124291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2422463"/>
        <c:crosses val="autoZero"/>
        <c:auto val="1"/>
        <c:lblAlgn val="ctr"/>
        <c:lblOffset val="100"/>
        <c:noMultiLvlLbl val="0"/>
      </c:catAx>
      <c:valAx>
        <c:axId val="7124224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#,##0;;;@" sourceLinked="1"/>
        <c:majorTickMark val="none"/>
        <c:minorTickMark val="none"/>
        <c:tickLblPos val="nextTo"/>
        <c:crossAx val="71242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[가계부_2024 - 복사본.xlsx]피벗데이터!pv_대분류별지출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피벗데이터!$C$3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피벗데이터!$B$4:$B$12</c:f>
              <c:strCache>
                <c:ptCount val="8"/>
                <c:pt idx="0">
                  <c:v>생활비</c:v>
                </c:pt>
                <c:pt idx="1">
                  <c:v>식비</c:v>
                </c:pt>
                <c:pt idx="2">
                  <c:v>보험비</c:v>
                </c:pt>
                <c:pt idx="3">
                  <c:v>교육비</c:v>
                </c:pt>
                <c:pt idx="4">
                  <c:v>교통비</c:v>
                </c:pt>
                <c:pt idx="5">
                  <c:v>문화생활비</c:v>
                </c:pt>
                <c:pt idx="6">
                  <c:v>기타</c:v>
                </c:pt>
                <c:pt idx="7">
                  <c:v>의료비</c:v>
                </c:pt>
              </c:strCache>
            </c:strRef>
          </c:cat>
          <c:val>
            <c:numRef>
              <c:f>피벗데이터!$C$4:$C$12</c:f>
              <c:numCache>
                <c:formatCode>#,##0</c:formatCode>
                <c:ptCount val="8"/>
                <c:pt idx="0">
                  <c:v>3857454</c:v>
                </c:pt>
                <c:pt idx="1">
                  <c:v>2923100</c:v>
                </c:pt>
                <c:pt idx="2">
                  <c:v>1332576</c:v>
                </c:pt>
                <c:pt idx="3">
                  <c:v>1220000</c:v>
                </c:pt>
                <c:pt idx="4">
                  <c:v>608750</c:v>
                </c:pt>
                <c:pt idx="5">
                  <c:v>511059</c:v>
                </c:pt>
                <c:pt idx="6">
                  <c:v>100000</c:v>
                </c:pt>
                <c:pt idx="7">
                  <c:v>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2-408E-B595-F5D8FC3A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92046640"/>
        <c:axId val="492044976"/>
      </c:barChart>
      <c:catAx>
        <c:axId val="492046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044976"/>
        <c:crosses val="autoZero"/>
        <c:auto val="1"/>
        <c:lblAlgn val="ctr"/>
        <c:lblOffset val="100"/>
        <c:noMultiLvlLbl val="0"/>
      </c:catAx>
      <c:valAx>
        <c:axId val="49204497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4920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[가계부_2024 - 복사본.xlsx]피벗데이터!pv_월별지출현황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피벗데이터!$M$5</c:f>
              <c:strCache>
                <c:ptCount val="1"/>
                <c:pt idx="0">
                  <c:v>합계 : 출금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피벗데이터!$K$6:$L$13</c:f>
              <c:multiLvlStrCache>
                <c:ptCount val="8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</c:lvl>
                <c:lvl>
                  <c:pt idx="0">
                    <c:v>2024년</c:v>
                  </c:pt>
                </c:lvl>
              </c:multiLvlStrCache>
            </c:multiLvlStrRef>
          </c:cat>
          <c:val>
            <c:numRef>
              <c:f>피벗데이터!$M$6:$M$13</c:f>
              <c:numCache>
                <c:formatCode>#,##0</c:formatCode>
                <c:ptCount val="8"/>
                <c:pt idx="0">
                  <c:v>1245898</c:v>
                </c:pt>
                <c:pt idx="1">
                  <c:v>927338</c:v>
                </c:pt>
                <c:pt idx="2">
                  <c:v>2248395</c:v>
                </c:pt>
                <c:pt idx="3">
                  <c:v>1238653</c:v>
                </c:pt>
                <c:pt idx="4">
                  <c:v>2275543</c:v>
                </c:pt>
                <c:pt idx="5">
                  <c:v>852842</c:v>
                </c:pt>
                <c:pt idx="6">
                  <c:v>952926</c:v>
                </c:pt>
                <c:pt idx="7">
                  <c:v>835444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5-4206-A7FC-646C70665D6C}"/>
            </c:ext>
          </c:extLst>
        </c:ser>
        <c:ser>
          <c:idx val="1"/>
          <c:order val="1"/>
          <c:tx>
            <c:strRef>
              <c:f>피벗데이터!$N$5</c:f>
              <c:strCache>
                <c:ptCount val="1"/>
                <c:pt idx="0">
                  <c:v>합계 : 입금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피벗데이터!$K$6:$L$13</c:f>
              <c:multiLvlStrCache>
                <c:ptCount val="8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</c:lvl>
                <c:lvl>
                  <c:pt idx="0">
                    <c:v>2024년</c:v>
                  </c:pt>
                </c:lvl>
              </c:multiLvlStrCache>
            </c:multiLvlStrRef>
          </c:cat>
          <c:val>
            <c:numRef>
              <c:f>피벗데이터!$N$6:$N$13</c:f>
              <c:numCache>
                <c:formatCode>#,##0</c:formatCode>
                <c:ptCount val="8"/>
                <c:pt idx="0">
                  <c:v>786444</c:v>
                </c:pt>
                <c:pt idx="1">
                  <c:v>1075339</c:v>
                </c:pt>
                <c:pt idx="2">
                  <c:v>2372461</c:v>
                </c:pt>
                <c:pt idx="3">
                  <c:v>1763708</c:v>
                </c:pt>
                <c:pt idx="4">
                  <c:v>1805831</c:v>
                </c:pt>
                <c:pt idx="5">
                  <c:v>1117376</c:v>
                </c:pt>
                <c:pt idx="6">
                  <c:v>1017711</c:v>
                </c:pt>
                <c:pt idx="7">
                  <c:v>677475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5-4206-A7FC-646C7066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629482480"/>
        <c:axId val="629485392"/>
      </c:barChart>
      <c:catAx>
        <c:axId val="6294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485392"/>
        <c:crosses val="autoZero"/>
        <c:auto val="1"/>
        <c:lblAlgn val="ctr"/>
        <c:lblOffset val="100"/>
        <c:noMultiLvlLbl val="0"/>
      </c:catAx>
      <c:valAx>
        <c:axId val="6294853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294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28280839895015"/>
          <c:y val="2.7777777777777776E-2"/>
          <c:w val="0.30316196581196581"/>
          <c:h val="8.5032051282051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[가계부_2024 - 복사본.xlsx]피벗데이터!pv_시간대별지출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피벗데이터!$Q$5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피벗데이터!$P$6:$P$27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피벗데이터!$Q$6:$Q$27</c:f>
              <c:numCache>
                <c:formatCode>#,##0</c:formatCode>
                <c:ptCount val="22"/>
                <c:pt idx="0">
                  <c:v>279623</c:v>
                </c:pt>
                <c:pt idx="1">
                  <c:v>235200</c:v>
                </c:pt>
                <c:pt idx="2">
                  <c:v>4500</c:v>
                </c:pt>
                <c:pt idx="3">
                  <c:v>4500</c:v>
                </c:pt>
                <c:pt idx="4">
                  <c:v>14000</c:v>
                </c:pt>
                <c:pt idx="5">
                  <c:v>741744</c:v>
                </c:pt>
                <c:pt idx="6">
                  <c:v>554000</c:v>
                </c:pt>
                <c:pt idx="7">
                  <c:v>568958</c:v>
                </c:pt>
                <c:pt idx="8">
                  <c:v>237400</c:v>
                </c:pt>
                <c:pt idx="9">
                  <c:v>577300</c:v>
                </c:pt>
                <c:pt idx="10">
                  <c:v>2821590</c:v>
                </c:pt>
                <c:pt idx="11">
                  <c:v>636880</c:v>
                </c:pt>
                <c:pt idx="12">
                  <c:v>186400</c:v>
                </c:pt>
                <c:pt idx="13">
                  <c:v>126400</c:v>
                </c:pt>
                <c:pt idx="14">
                  <c:v>353798</c:v>
                </c:pt>
                <c:pt idx="15">
                  <c:v>468951</c:v>
                </c:pt>
                <c:pt idx="16">
                  <c:v>467572</c:v>
                </c:pt>
                <c:pt idx="17">
                  <c:v>699928</c:v>
                </c:pt>
                <c:pt idx="18">
                  <c:v>477801</c:v>
                </c:pt>
                <c:pt idx="19">
                  <c:v>856418</c:v>
                </c:pt>
                <c:pt idx="20">
                  <c:v>214322</c:v>
                </c:pt>
                <c:pt idx="21">
                  <c:v>49754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C4-44B1-9AED-1319CAA58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708032"/>
        <c:axId val="739715936"/>
      </c:lineChart>
      <c:catAx>
        <c:axId val="7397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715936"/>
        <c:crosses val="autoZero"/>
        <c:auto val="1"/>
        <c:lblAlgn val="ctr"/>
        <c:lblOffset val="100"/>
        <c:noMultiLvlLbl val="0"/>
      </c:catAx>
      <c:valAx>
        <c:axId val="739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7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18" Type="http://schemas.openxmlformats.org/officeDocument/2006/relationships/chart" Target="../charts/chart2.xml"/><Relationship Id="rId3" Type="http://schemas.openxmlformats.org/officeDocument/2006/relationships/image" Target="../media/image2.png"/><Relationship Id="rId21" Type="http://schemas.openxmlformats.org/officeDocument/2006/relationships/chart" Target="../charts/chart4.xml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chart" Target="../charts/chart3.xml"/><Relationship Id="rId1" Type="http://schemas.openxmlformats.org/officeDocument/2006/relationships/chart" Target="../charts/chart1.xml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19" Type="http://schemas.openxmlformats.org/officeDocument/2006/relationships/image" Target="../media/image17.emf"/><Relationship Id="rId4" Type="http://schemas.openxmlformats.org/officeDocument/2006/relationships/image" Target="../media/image3.sv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124238</xdr:colOff>
      <xdr:row>40</xdr:row>
      <xdr:rowOff>74544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0D1D0120-3338-3044-484A-9B97E95B048E}"/>
            </a:ext>
          </a:extLst>
        </xdr:cNvPr>
        <xdr:cNvSpPr/>
      </xdr:nvSpPr>
      <xdr:spPr>
        <a:xfrm>
          <a:off x="0" y="0"/>
          <a:ext cx="2562638" cy="7351644"/>
        </a:xfrm>
        <a:prstGeom prst="roundRect">
          <a:avLst>
            <a:gd name="adj" fmla="val 0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384245</xdr:colOff>
      <xdr:row>0</xdr:row>
      <xdr:rowOff>919366</xdr:rowOff>
    </xdr:from>
    <xdr:to>
      <xdr:col>9</xdr:col>
      <xdr:colOff>343680</xdr:colOff>
      <xdr:row>5</xdr:row>
      <xdr:rowOff>51975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89D3CF5-7EB4-066E-31FA-4A9A2EE2B85C}"/>
            </a:ext>
          </a:extLst>
        </xdr:cNvPr>
        <xdr:cNvSpPr/>
      </xdr:nvSpPr>
      <xdr:spPr>
        <a:xfrm>
          <a:off x="2835897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1</xdr:rowOff>
    </xdr:from>
    <xdr:to>
      <xdr:col>41</xdr:col>
      <xdr:colOff>104775</xdr:colOff>
      <xdr:row>0</xdr:row>
      <xdr:rowOff>776654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0DFB104-CF33-44FE-AAA9-02FB9244555C}"/>
            </a:ext>
          </a:extLst>
        </xdr:cNvPr>
        <xdr:cNvSpPr/>
      </xdr:nvSpPr>
      <xdr:spPr>
        <a:xfrm>
          <a:off x="0" y="1"/>
          <a:ext cx="25234210" cy="776653"/>
        </a:xfrm>
        <a:prstGeom prst="roundRect">
          <a:avLst>
            <a:gd name="adj" fmla="val 0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447182</xdr:colOff>
      <xdr:row>0</xdr:row>
      <xdr:rowOff>594344</xdr:rowOff>
    </xdr:from>
    <xdr:to>
      <xdr:col>10</xdr:col>
      <xdr:colOff>44902</xdr:colOff>
      <xdr:row>0</xdr:row>
      <xdr:rowOff>643211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CF2D93D-EEC7-797B-A6F5-9277F37DFC10}"/>
            </a:ext>
          </a:extLst>
        </xdr:cNvPr>
        <xdr:cNvSpPr/>
      </xdr:nvSpPr>
      <xdr:spPr>
        <a:xfrm>
          <a:off x="1060095" y="594344"/>
          <a:ext cx="5113937" cy="48867"/>
        </a:xfrm>
        <a:prstGeom prst="rect">
          <a:avLst/>
        </a:prstGeom>
        <a:solidFill>
          <a:srgbClr val="FABE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383763</xdr:colOff>
      <xdr:row>23</xdr:row>
      <xdr:rowOff>367</xdr:rowOff>
    </xdr:from>
    <xdr:to>
      <xdr:col>20</xdr:col>
      <xdr:colOff>268459</xdr:colOff>
      <xdr:row>38</xdr:row>
      <xdr:rowOff>107584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B74400E3-4D13-0D32-E05A-0EF1ED9428AF}"/>
            </a:ext>
          </a:extLst>
        </xdr:cNvPr>
        <xdr:cNvSpPr/>
      </xdr:nvSpPr>
      <xdr:spPr>
        <a:xfrm>
          <a:off x="7738720" y="4605497"/>
          <a:ext cx="4788000" cy="2592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352815</xdr:colOff>
      <xdr:row>23</xdr:row>
      <xdr:rowOff>367</xdr:rowOff>
    </xdr:from>
    <xdr:to>
      <xdr:col>12</xdr:col>
      <xdr:colOff>237510</xdr:colOff>
      <xdr:row>38</xdr:row>
      <xdr:rowOff>107584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B92AA014-12D5-923B-626A-71D1443BD3D9}"/>
            </a:ext>
          </a:extLst>
        </xdr:cNvPr>
        <xdr:cNvSpPr/>
      </xdr:nvSpPr>
      <xdr:spPr>
        <a:xfrm>
          <a:off x="2804467" y="4605497"/>
          <a:ext cx="4788000" cy="2592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352815</xdr:colOff>
      <xdr:row>6</xdr:row>
      <xdr:rowOff>16832</xdr:rowOff>
    </xdr:from>
    <xdr:to>
      <xdr:col>12</xdr:col>
      <xdr:colOff>237510</xdr:colOff>
      <xdr:row>22</xdr:row>
      <xdr:rowOff>66397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29AD428-C385-1F83-4805-7D1BBE20E301}"/>
            </a:ext>
          </a:extLst>
        </xdr:cNvPr>
        <xdr:cNvSpPr/>
      </xdr:nvSpPr>
      <xdr:spPr>
        <a:xfrm>
          <a:off x="2804467" y="1805875"/>
          <a:ext cx="4788000" cy="2700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413907</xdr:colOff>
      <xdr:row>7</xdr:row>
      <xdr:rowOff>149087</xdr:rowOff>
    </xdr:from>
    <xdr:to>
      <xdr:col>12</xdr:col>
      <xdr:colOff>173934</xdr:colOff>
      <xdr:row>22</xdr:row>
      <xdr:rowOff>9998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86FA2A84-E13B-49D2-A6DE-520A757B5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383763</xdr:colOff>
      <xdr:row>6</xdr:row>
      <xdr:rowOff>16832</xdr:rowOff>
    </xdr:from>
    <xdr:to>
      <xdr:col>20</xdr:col>
      <xdr:colOff>268459</xdr:colOff>
      <xdr:row>22</xdr:row>
      <xdr:rowOff>66397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CD0479DE-CE57-EAC2-262E-D8ED89D15227}"/>
            </a:ext>
          </a:extLst>
        </xdr:cNvPr>
        <xdr:cNvSpPr/>
      </xdr:nvSpPr>
      <xdr:spPr>
        <a:xfrm>
          <a:off x="7738720" y="1805875"/>
          <a:ext cx="4788000" cy="2700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</a:t>
          </a:r>
        </a:p>
      </xdr:txBody>
    </xdr:sp>
    <xdr:clientData/>
  </xdr:twoCellAnchor>
  <xdr:twoCellAnchor editAs="oneCell">
    <xdr:from>
      <xdr:col>0</xdr:col>
      <xdr:colOff>353047</xdr:colOff>
      <xdr:row>0</xdr:row>
      <xdr:rowOff>148723</xdr:rowOff>
    </xdr:from>
    <xdr:to>
      <xdr:col>1</xdr:col>
      <xdr:colOff>252662</xdr:colOff>
      <xdr:row>0</xdr:row>
      <xdr:rowOff>660796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AEA40413-F27A-4B6E-E7C3-11B1525C7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047" y="148723"/>
          <a:ext cx="522467" cy="512073"/>
        </a:xfrm>
        <a:prstGeom prst="roundRect">
          <a:avLst/>
        </a:prstGeom>
      </xdr:spPr>
    </xdr:pic>
    <xdr:clientData/>
  </xdr:twoCellAnchor>
  <xdr:twoCellAnchor>
    <xdr:from>
      <xdr:col>10</xdr:col>
      <xdr:colOff>15669</xdr:colOff>
      <xdr:row>0</xdr:row>
      <xdr:rowOff>919366</xdr:rowOff>
    </xdr:from>
    <xdr:to>
      <xdr:col>14</xdr:col>
      <xdr:colOff>588016</xdr:colOff>
      <xdr:row>5</xdr:row>
      <xdr:rowOff>51975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2722E14E-EF0F-C6C3-680B-16A52523963B}"/>
            </a:ext>
          </a:extLst>
        </xdr:cNvPr>
        <xdr:cNvSpPr/>
      </xdr:nvSpPr>
      <xdr:spPr>
        <a:xfrm>
          <a:off x="6144799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15</xdr:col>
      <xdr:colOff>260004</xdr:colOff>
      <xdr:row>0</xdr:row>
      <xdr:rowOff>919366</xdr:rowOff>
    </xdr:from>
    <xdr:to>
      <xdr:col>20</xdr:col>
      <xdr:colOff>219439</xdr:colOff>
      <xdr:row>5</xdr:row>
      <xdr:rowOff>51975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36100771-AAEA-162A-246A-C35C07213E37}"/>
            </a:ext>
          </a:extLst>
        </xdr:cNvPr>
        <xdr:cNvSpPr/>
      </xdr:nvSpPr>
      <xdr:spPr>
        <a:xfrm>
          <a:off x="9453700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20</xdr:col>
      <xdr:colOff>422414</xdr:colOff>
      <xdr:row>0</xdr:row>
      <xdr:rowOff>911087</xdr:rowOff>
    </xdr:from>
    <xdr:to>
      <xdr:col>24</xdr:col>
      <xdr:colOff>579783</xdr:colOff>
      <xdr:row>38</xdr:row>
      <xdr:rowOff>124240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29972441-3B05-2169-617B-13754494341B}"/>
            </a:ext>
          </a:extLst>
        </xdr:cNvPr>
        <xdr:cNvSpPr/>
      </xdr:nvSpPr>
      <xdr:spPr>
        <a:xfrm>
          <a:off x="12680675" y="911087"/>
          <a:ext cx="2609021" cy="6303066"/>
        </a:xfrm>
        <a:prstGeom prst="roundRect">
          <a:avLst>
            <a:gd name="adj" fmla="val 4773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1</xdr:col>
      <xdr:colOff>359466</xdr:colOff>
      <xdr:row>0</xdr:row>
      <xdr:rowOff>647701</xdr:rowOff>
    </xdr:from>
    <xdr:to>
      <xdr:col>3</xdr:col>
      <xdr:colOff>304800</xdr:colOff>
      <xdr:row>1</xdr:row>
      <xdr:rowOff>6626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AC991BB-E1A2-B40D-88CF-119B28C62CAC}"/>
            </a:ext>
          </a:extLst>
        </xdr:cNvPr>
        <xdr:cNvSpPr txBox="1"/>
      </xdr:nvSpPr>
      <xdr:spPr>
        <a:xfrm>
          <a:off x="982318" y="647701"/>
          <a:ext cx="1191039" cy="319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000" b="1">
              <a:solidFill>
                <a:schemeClr val="bg1"/>
              </a:solidFill>
            </a:rPr>
            <a:t>사용 폰트 </a:t>
          </a:r>
          <a:r>
            <a:rPr lang="en-US" altLang="ko-KR" sz="1000" b="1">
              <a:solidFill>
                <a:schemeClr val="bg1"/>
              </a:solidFill>
            </a:rPr>
            <a:t>: </a:t>
          </a:r>
          <a:r>
            <a:rPr lang="ko-KR" altLang="en-US" sz="1000" b="1">
              <a:solidFill>
                <a:schemeClr val="bg1"/>
              </a:solidFill>
            </a:rPr>
            <a:t>공체</a:t>
          </a:r>
          <a:endParaRPr lang="en-US" altLang="en-US" sz="10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463826</xdr:colOff>
      <xdr:row>23</xdr:row>
      <xdr:rowOff>57977</xdr:rowOff>
    </xdr:from>
    <xdr:to>
      <xdr:col>5</xdr:col>
      <xdr:colOff>91108</xdr:colOff>
      <xdr:row>24</xdr:row>
      <xdr:rowOff>132519</xdr:rowOff>
    </xdr:to>
    <xdr:pic>
      <xdr:nvPicPr>
        <xdr:cNvPr id="8" name="Graphic 7" descr="Daily calendar with solid fill">
          <a:extLst>
            <a:ext uri="{FF2B5EF4-FFF2-40B4-BE49-F238E27FC236}">
              <a16:creationId xmlns:a16="http://schemas.microsoft.com/office/drawing/2014/main" id="{4A67E854-429C-797A-9346-A61C9C37E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15478" y="4663107"/>
          <a:ext cx="240195" cy="240195"/>
        </a:xfrm>
        <a:prstGeom prst="rect">
          <a:avLst/>
        </a:prstGeom>
      </xdr:spPr>
    </xdr:pic>
    <xdr:clientData/>
  </xdr:twoCellAnchor>
  <xdr:twoCellAnchor editAs="oneCell">
    <xdr:from>
      <xdr:col>12</xdr:col>
      <xdr:colOff>514435</xdr:colOff>
      <xdr:row>23</xdr:row>
      <xdr:rowOff>75459</xdr:rowOff>
    </xdr:from>
    <xdr:to>
      <xdr:col>13</xdr:col>
      <xdr:colOff>124240</xdr:colOff>
      <xdr:row>24</xdr:row>
      <xdr:rowOff>132524</xdr:rowOff>
    </xdr:to>
    <xdr:pic>
      <xdr:nvPicPr>
        <xdr:cNvPr id="10" name="Graphic 9" descr="Clock with solid fill">
          <a:extLst>
            <a:ext uri="{FF2B5EF4-FFF2-40B4-BE49-F238E27FC236}">
              <a16:creationId xmlns:a16="http://schemas.microsoft.com/office/drawing/2014/main" id="{FD613FC6-7208-1767-C4AB-9500D484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9392" y="4680589"/>
          <a:ext cx="222718" cy="222718"/>
        </a:xfrm>
        <a:prstGeom prst="rect">
          <a:avLst/>
        </a:prstGeom>
      </xdr:spPr>
    </xdr:pic>
    <xdr:clientData/>
  </xdr:twoCellAnchor>
  <xdr:twoCellAnchor editAs="oneCell">
    <xdr:from>
      <xdr:col>12</xdr:col>
      <xdr:colOff>515349</xdr:colOff>
      <xdr:row>6</xdr:row>
      <xdr:rowOff>84654</xdr:rowOff>
    </xdr:from>
    <xdr:to>
      <xdr:col>13</xdr:col>
      <xdr:colOff>132523</xdr:colOff>
      <xdr:row>7</xdr:row>
      <xdr:rowOff>149088</xdr:rowOff>
    </xdr:to>
    <xdr:pic>
      <xdr:nvPicPr>
        <xdr:cNvPr id="36" name="Graphic 35" descr="Clipboard Checked with solid fill">
          <a:extLst>
            <a:ext uri="{FF2B5EF4-FFF2-40B4-BE49-F238E27FC236}">
              <a16:creationId xmlns:a16="http://schemas.microsoft.com/office/drawing/2014/main" id="{8EBC5330-808A-425A-8BF2-245532AA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06" y="1873697"/>
          <a:ext cx="230087" cy="230087"/>
        </a:xfrm>
        <a:prstGeom prst="rect">
          <a:avLst/>
        </a:prstGeom>
      </xdr:spPr>
    </xdr:pic>
    <xdr:clientData/>
  </xdr:twoCellAnchor>
  <xdr:twoCellAnchor editAs="oneCell">
    <xdr:from>
      <xdr:col>4</xdr:col>
      <xdr:colOff>467481</xdr:colOff>
      <xdr:row>6</xdr:row>
      <xdr:rowOff>94762</xdr:rowOff>
    </xdr:from>
    <xdr:to>
      <xdr:col>5</xdr:col>
      <xdr:colOff>91111</xdr:colOff>
      <xdr:row>8</xdr:row>
      <xdr:rowOff>0</xdr:rowOff>
    </xdr:to>
    <xdr:pic>
      <xdr:nvPicPr>
        <xdr:cNvPr id="45" name="Graphic 44" descr="Coins with solid fill">
          <a:extLst>
            <a:ext uri="{FF2B5EF4-FFF2-40B4-BE49-F238E27FC236}">
              <a16:creationId xmlns:a16="http://schemas.microsoft.com/office/drawing/2014/main" id="{DD60DA28-9BC6-3B71-77C7-6BF79833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19133" y="1883805"/>
          <a:ext cx="236543" cy="236543"/>
        </a:xfrm>
        <a:prstGeom prst="rect">
          <a:avLst/>
        </a:prstGeom>
      </xdr:spPr>
    </xdr:pic>
    <xdr:clientData/>
  </xdr:twoCellAnchor>
  <xdr:twoCellAnchor editAs="oneCell">
    <xdr:from>
      <xdr:col>20</xdr:col>
      <xdr:colOff>538371</xdr:colOff>
      <xdr:row>1</xdr:row>
      <xdr:rowOff>8283</xdr:rowOff>
    </xdr:from>
    <xdr:to>
      <xdr:col>21</xdr:col>
      <xdr:colOff>231915</xdr:colOff>
      <xdr:row>2</xdr:row>
      <xdr:rowOff>149088</xdr:rowOff>
    </xdr:to>
    <xdr:pic>
      <xdr:nvPicPr>
        <xdr:cNvPr id="62" name="Graphic 61" descr="Clipboard with solid fill">
          <a:extLst>
            <a:ext uri="{FF2B5EF4-FFF2-40B4-BE49-F238E27FC236}">
              <a16:creationId xmlns:a16="http://schemas.microsoft.com/office/drawing/2014/main" id="{6E3F4476-63B8-DA5B-04C6-542407054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96632" y="969066"/>
          <a:ext cx="306457" cy="306457"/>
        </a:xfrm>
        <a:prstGeom prst="rect">
          <a:avLst/>
        </a:prstGeom>
      </xdr:spPr>
    </xdr:pic>
    <xdr:clientData/>
  </xdr:twoCellAnchor>
  <xdr:twoCellAnchor editAs="oneCell">
    <xdr:from>
      <xdr:col>1</xdr:col>
      <xdr:colOff>336330</xdr:colOff>
      <xdr:row>0</xdr:row>
      <xdr:rowOff>94594</xdr:rowOff>
    </xdr:from>
    <xdr:to>
      <xdr:col>10</xdr:col>
      <xdr:colOff>141846</xdr:colOff>
      <xdr:row>0</xdr:row>
      <xdr:rowOff>607217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30B779D-54B1-C31C-5F45-F8233EBE2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43" y="94594"/>
          <a:ext cx="5321733" cy="512623"/>
        </a:xfrm>
        <a:prstGeom prst="rect">
          <a:avLst/>
        </a:prstGeom>
      </xdr:spPr>
    </xdr:pic>
    <xdr:clientData/>
  </xdr:twoCellAnchor>
  <xdr:twoCellAnchor editAs="oneCell">
    <xdr:from>
      <xdr:col>4</xdr:col>
      <xdr:colOff>408417</xdr:colOff>
      <xdr:row>0</xdr:row>
      <xdr:rowOff>918627</xdr:rowOff>
    </xdr:from>
    <xdr:to>
      <xdr:col>6</xdr:col>
      <xdr:colOff>16419</xdr:colOff>
      <xdr:row>2</xdr:row>
      <xdr:rowOff>113621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6D6F6F4E-7FAA-676C-98FD-FE777FF91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9826" y="918627"/>
          <a:ext cx="853706" cy="32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48208</xdr:colOff>
      <xdr:row>0</xdr:row>
      <xdr:rowOff>918627</xdr:rowOff>
    </xdr:from>
    <xdr:to>
      <xdr:col>11</xdr:col>
      <xdr:colOff>265208</xdr:colOff>
      <xdr:row>2</xdr:row>
      <xdr:rowOff>113621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A87B69F7-C229-A320-B1A5-F3113E7A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730" y="918627"/>
          <a:ext cx="839852" cy="32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290974</xdr:colOff>
      <xdr:row>0</xdr:row>
      <xdr:rowOff>918627</xdr:rowOff>
    </xdr:from>
    <xdr:to>
      <xdr:col>16</xdr:col>
      <xdr:colOff>505461</xdr:colOff>
      <xdr:row>2</xdr:row>
      <xdr:rowOff>113621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9BB4F6F9-30DE-8D3A-EB59-AC2470DD4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757" y="918627"/>
          <a:ext cx="837339" cy="321429"/>
        </a:xfrm>
        <a:prstGeom prst="rect">
          <a:avLst/>
        </a:prstGeom>
      </xdr:spPr>
    </xdr:pic>
    <xdr:clientData/>
  </xdr:twoCellAnchor>
  <xdr:twoCellAnchor editAs="oneCell">
    <xdr:from>
      <xdr:col>8</xdr:col>
      <xdr:colOff>523340</xdr:colOff>
      <xdr:row>3</xdr:row>
      <xdr:rowOff>5590</xdr:rowOff>
    </xdr:from>
    <xdr:to>
      <xdr:col>9</xdr:col>
      <xdr:colOff>266251</xdr:colOff>
      <xdr:row>4</xdr:row>
      <xdr:rowOff>156340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B850EC62-043C-A88A-C860-41EA10E9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6157" y="1297677"/>
          <a:ext cx="365764" cy="316402"/>
        </a:xfrm>
        <a:prstGeom prst="rect">
          <a:avLst/>
        </a:prstGeom>
      </xdr:spPr>
    </xdr:pic>
    <xdr:clientData/>
  </xdr:twoCellAnchor>
  <xdr:twoCellAnchor editAs="oneCell">
    <xdr:from>
      <xdr:col>14</xdr:col>
      <xdr:colOff>158905</xdr:colOff>
      <xdr:row>3</xdr:row>
      <xdr:rowOff>5590</xdr:rowOff>
    </xdr:from>
    <xdr:to>
      <xdr:col>14</xdr:col>
      <xdr:colOff>524669</xdr:colOff>
      <xdr:row>4</xdr:row>
      <xdr:rowOff>156340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4CEACE32-E0EA-1110-5384-642B6709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8835" y="1297677"/>
          <a:ext cx="365764" cy="316402"/>
        </a:xfrm>
        <a:prstGeom prst="rect">
          <a:avLst/>
        </a:prstGeom>
      </xdr:spPr>
    </xdr:pic>
    <xdr:clientData/>
  </xdr:twoCellAnchor>
  <xdr:twoCellAnchor editAs="oneCell">
    <xdr:from>
      <xdr:col>19</xdr:col>
      <xdr:colOff>417322</xdr:colOff>
      <xdr:row>3</xdr:row>
      <xdr:rowOff>5590</xdr:rowOff>
    </xdr:from>
    <xdr:to>
      <xdr:col>20</xdr:col>
      <xdr:colOff>160234</xdr:colOff>
      <xdr:row>4</xdr:row>
      <xdr:rowOff>156340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BD08A0B-8E14-6F2C-E910-5C0D796C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1513" y="1297677"/>
          <a:ext cx="365764" cy="316402"/>
        </a:xfrm>
        <a:prstGeom prst="rect">
          <a:avLst/>
        </a:prstGeom>
      </xdr:spPr>
    </xdr:pic>
    <xdr:clientData/>
  </xdr:twoCellAnchor>
  <xdr:twoCellAnchor>
    <xdr:from>
      <xdr:col>5</xdr:col>
      <xdr:colOff>87381</xdr:colOff>
      <xdr:row>6</xdr:row>
      <xdr:rowOff>28576</xdr:rowOff>
    </xdr:from>
    <xdr:to>
      <xdr:col>7</xdr:col>
      <xdr:colOff>220731</xdr:colOff>
      <xdr:row>8</xdr:row>
      <xdr:rowOff>28576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1FE2C-2BB8-4BA7-BC0E-3381FEBB350A}"/>
            </a:ext>
          </a:extLst>
        </xdr:cNvPr>
        <xdr:cNvSpPr txBox="1"/>
      </xdr:nvSpPr>
      <xdr:spPr>
        <a:xfrm>
          <a:off x="3151946" y="1817619"/>
          <a:ext cx="1359176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대분류별 지출상세</a:t>
          </a:r>
        </a:p>
      </xdr:txBody>
    </xdr:sp>
    <xdr:clientData/>
  </xdr:twoCellAnchor>
  <xdr:twoCellAnchor>
    <xdr:from>
      <xdr:col>13</xdr:col>
      <xdr:colOff>120504</xdr:colOff>
      <xdr:row>6</xdr:row>
      <xdr:rowOff>28576</xdr:rowOff>
    </xdr:from>
    <xdr:to>
      <xdr:col>15</xdr:col>
      <xdr:colOff>496956</xdr:colOff>
      <xdr:row>8</xdr:row>
      <xdr:rowOff>28576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49A532C-47F5-4E0E-8959-7131B0198586}"/>
            </a:ext>
          </a:extLst>
        </xdr:cNvPr>
        <xdr:cNvSpPr txBox="1"/>
      </xdr:nvSpPr>
      <xdr:spPr>
        <a:xfrm>
          <a:off x="8088374" y="1817619"/>
          <a:ext cx="1602278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상위 </a:t>
          </a:r>
          <a:r>
            <a:rPr lang="en-US" altLang="ko-KR" sz="1100">
              <a:solidFill>
                <a:schemeClr val="bg1"/>
              </a:solidFill>
            </a:rPr>
            <a:t>10</a:t>
          </a:r>
          <a:r>
            <a:rPr lang="ko-KR" altLang="en-US" sz="1100">
              <a:solidFill>
                <a:schemeClr val="bg1"/>
              </a:solidFill>
            </a:rPr>
            <a:t>개 거래항목</a:t>
          </a:r>
        </a:p>
      </xdr:txBody>
    </xdr:sp>
    <xdr:clientData/>
  </xdr:twoCellAnchor>
  <xdr:twoCellAnchor>
    <xdr:from>
      <xdr:col>13</xdr:col>
      <xdr:colOff>120503</xdr:colOff>
      <xdr:row>23</xdr:row>
      <xdr:rowOff>12010</xdr:rowOff>
    </xdr:from>
    <xdr:to>
      <xdr:col>16</xdr:col>
      <xdr:colOff>273325</xdr:colOff>
      <xdr:row>25</xdr:row>
      <xdr:rowOff>12010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300A525-0EBE-4285-B8F4-E14FF98037AC}"/>
            </a:ext>
          </a:extLst>
        </xdr:cNvPr>
        <xdr:cNvSpPr txBox="1"/>
      </xdr:nvSpPr>
      <xdr:spPr>
        <a:xfrm>
          <a:off x="8088373" y="4617140"/>
          <a:ext cx="1991561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시간대별 지출현황</a:t>
          </a:r>
        </a:p>
      </xdr:txBody>
    </xdr:sp>
    <xdr:clientData/>
  </xdr:twoCellAnchor>
  <xdr:twoCellAnchor>
    <xdr:from>
      <xdr:col>5</xdr:col>
      <xdr:colOff>79091</xdr:colOff>
      <xdr:row>23</xdr:row>
      <xdr:rowOff>12010</xdr:rowOff>
    </xdr:from>
    <xdr:to>
      <xdr:col>8</xdr:col>
      <xdr:colOff>273326</xdr:colOff>
      <xdr:row>25</xdr:row>
      <xdr:rowOff>12010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3E10C8C-C32F-4D9A-9ACC-802FFF088912}"/>
            </a:ext>
          </a:extLst>
        </xdr:cNvPr>
        <xdr:cNvSpPr txBox="1"/>
      </xdr:nvSpPr>
      <xdr:spPr>
        <a:xfrm>
          <a:off x="3143656" y="4617140"/>
          <a:ext cx="2032974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월별 지출</a:t>
          </a:r>
          <a:r>
            <a:rPr lang="en-US" altLang="ko-KR" sz="1100">
              <a:solidFill>
                <a:schemeClr val="bg1"/>
              </a:solidFill>
            </a:rPr>
            <a:t>/</a:t>
          </a:r>
          <a:r>
            <a:rPr lang="ko-KR" altLang="en-US" sz="1100">
              <a:solidFill>
                <a:schemeClr val="bg1"/>
              </a:solidFill>
            </a:rPr>
            <a:t>수입 현황</a:t>
          </a:r>
        </a:p>
      </xdr:txBody>
    </xdr:sp>
    <xdr:clientData/>
  </xdr:twoCellAnchor>
  <xdr:twoCellAnchor>
    <xdr:from>
      <xdr:col>12</xdr:col>
      <xdr:colOff>437763</xdr:colOff>
      <xdr:row>8</xdr:row>
      <xdr:rowOff>45527</xdr:rowOff>
    </xdr:from>
    <xdr:to>
      <xdr:col>20</xdr:col>
      <xdr:colOff>214459</xdr:colOff>
      <xdr:row>22</xdr:row>
      <xdr:rowOff>66397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9728B7D5-1AA0-4BA6-A2EB-06A33A9EA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505239</xdr:colOff>
          <xdr:row>4</xdr:row>
          <xdr:rowOff>57982</xdr:rowOff>
        </xdr:from>
        <xdr:to>
          <xdr:col>24</xdr:col>
          <xdr:colOff>473351</xdr:colOff>
          <xdr:row>37</xdr:row>
          <xdr:rowOff>35204</xdr:rowOff>
        </xdr:to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365B0985-78B1-428B-9777-1E66C915D3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피벗데이터!$W$5:$Y$35" spid="_x0000_s1112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2763500" y="1515721"/>
              <a:ext cx="2419764" cy="544374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211609</xdr:colOff>
      <xdr:row>0</xdr:row>
      <xdr:rowOff>939660</xdr:rowOff>
    </xdr:from>
    <xdr:to>
      <xdr:col>23</xdr:col>
      <xdr:colOff>588061</xdr:colOff>
      <xdr:row>2</xdr:row>
      <xdr:rowOff>144530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9427686-3E44-4CD2-8E0A-9F8B2F904802}"/>
            </a:ext>
          </a:extLst>
        </xdr:cNvPr>
        <xdr:cNvSpPr txBox="1"/>
      </xdr:nvSpPr>
      <xdr:spPr>
        <a:xfrm>
          <a:off x="13082783" y="939660"/>
          <a:ext cx="1602278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상위 </a:t>
          </a:r>
          <a:r>
            <a:rPr lang="en-US" altLang="ko-KR" sz="1100">
              <a:solidFill>
                <a:schemeClr val="bg1"/>
              </a:solidFill>
            </a:rPr>
            <a:t>30</a:t>
          </a:r>
          <a:r>
            <a:rPr lang="ko-KR" altLang="en-US" sz="1100">
              <a:solidFill>
                <a:schemeClr val="bg1"/>
              </a:solidFill>
            </a:rPr>
            <a:t>개 거래내역</a:t>
          </a:r>
        </a:p>
      </xdr:txBody>
    </xdr:sp>
    <xdr:clientData/>
  </xdr:twoCellAnchor>
  <xdr:twoCellAnchor>
    <xdr:from>
      <xdr:col>10</xdr:col>
      <xdr:colOff>82826</xdr:colOff>
      <xdr:row>2</xdr:row>
      <xdr:rowOff>99392</xdr:rowOff>
    </xdr:from>
    <xdr:to>
      <xdr:col>14</xdr:col>
      <xdr:colOff>182217</xdr:colOff>
      <xdr:row>5</xdr:row>
      <xdr:rowOff>28579</xdr:rowOff>
    </xdr:to>
    <xdr:sp macro="" textlink="피벗데이터!M3">
      <xdr:nvSpPr>
        <xdr:cNvPr id="55" name="TextBox 54">
          <a:extLst>
            <a:ext uri="{FF2B5EF4-FFF2-40B4-BE49-F238E27FC236}">
              <a16:creationId xmlns:a16="http://schemas.microsoft.com/office/drawing/2014/main" id="{1808F577-75F5-49A2-B710-BA5BA5E833D4}"/>
            </a:ext>
          </a:extLst>
        </xdr:cNvPr>
        <xdr:cNvSpPr txBox="1"/>
      </xdr:nvSpPr>
      <xdr:spPr>
        <a:xfrm>
          <a:off x="6211956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BA5E3A46-E4CB-4933-B9C9-E3888629EC0E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10,577,039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331303</xdr:colOff>
      <xdr:row>2</xdr:row>
      <xdr:rowOff>99392</xdr:rowOff>
    </xdr:from>
    <xdr:to>
      <xdr:col>19</xdr:col>
      <xdr:colOff>430695</xdr:colOff>
      <xdr:row>5</xdr:row>
      <xdr:rowOff>28579</xdr:rowOff>
    </xdr:to>
    <xdr:sp macro="" textlink="피벗데이터!N3">
      <xdr:nvSpPr>
        <xdr:cNvPr id="56" name="TextBox 55">
          <a:extLst>
            <a:ext uri="{FF2B5EF4-FFF2-40B4-BE49-F238E27FC236}">
              <a16:creationId xmlns:a16="http://schemas.microsoft.com/office/drawing/2014/main" id="{5A0D363F-2872-4915-90C2-4D6412BC5410}"/>
            </a:ext>
          </a:extLst>
        </xdr:cNvPr>
        <xdr:cNvSpPr txBox="1"/>
      </xdr:nvSpPr>
      <xdr:spPr>
        <a:xfrm>
          <a:off x="9524999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A475AFE1-5962-4BBB-A550-30BB86A3EE7D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10,616,345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112219</xdr:colOff>
      <xdr:row>0</xdr:row>
      <xdr:rowOff>169378</xdr:rowOff>
    </xdr:from>
    <xdr:to>
      <xdr:col>14</xdr:col>
      <xdr:colOff>8282</xdr:colOff>
      <xdr:row>0</xdr:row>
      <xdr:rowOff>500683</xdr:rowOff>
    </xdr:to>
    <xdr:sp macro="" textlink="통장내역!L1">
      <xdr:nvSpPr>
        <xdr:cNvPr id="57" name="TextBox 56">
          <a:extLst>
            <a:ext uri="{FF2B5EF4-FFF2-40B4-BE49-F238E27FC236}">
              <a16:creationId xmlns:a16="http://schemas.microsoft.com/office/drawing/2014/main" id="{3600BA83-061D-4A6A-900D-3D4DB51513AE}"/>
            </a:ext>
          </a:extLst>
        </xdr:cNvPr>
        <xdr:cNvSpPr txBox="1"/>
      </xdr:nvSpPr>
      <xdr:spPr>
        <a:xfrm>
          <a:off x="6241349" y="169378"/>
          <a:ext cx="2347716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487382D-A294-47D3-8F0D-DC60C114FA6A}" type="TxLink">
            <a:rPr lang="ko-KR" altLang="en-US" sz="1200" b="1" i="0" u="none" strike="noStrike">
              <a:solidFill>
                <a:schemeClr val="bg1"/>
              </a:solidFill>
              <a:latin typeface="맑은 고딕"/>
              <a:ea typeface="맑은 고딕"/>
            </a:rPr>
            <a:pPr/>
            <a:t>마지막 업데이트 : 2024-08-30</a:t>
          </a:fld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447260</xdr:colOff>
      <xdr:row>2</xdr:row>
      <xdr:rowOff>99392</xdr:rowOff>
    </xdr:from>
    <xdr:to>
      <xdr:col>8</xdr:col>
      <xdr:colOff>546652</xdr:colOff>
      <xdr:row>5</xdr:row>
      <xdr:rowOff>28579</xdr:rowOff>
    </xdr:to>
    <xdr:sp macro="" textlink="#REF!">
      <xdr:nvSpPr>
        <xdr:cNvPr id="58" name="TextBox 57">
          <a:extLst>
            <a:ext uri="{FF2B5EF4-FFF2-40B4-BE49-F238E27FC236}">
              <a16:creationId xmlns:a16="http://schemas.microsoft.com/office/drawing/2014/main" id="{B2677AC1-6343-4C06-9FC3-7E10A56BDFB9}"/>
            </a:ext>
          </a:extLst>
        </xdr:cNvPr>
        <xdr:cNvSpPr txBox="1"/>
      </xdr:nvSpPr>
      <xdr:spPr>
        <a:xfrm>
          <a:off x="2898912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32ADDBC8-4EA7-4554-B366-2A94B3940936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1,068,145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0</xdr:col>
      <xdr:colOff>109739</xdr:colOff>
      <xdr:row>7</xdr:row>
      <xdr:rowOff>25240</xdr:rowOff>
    </xdr:from>
    <xdr:to>
      <xdr:col>3</xdr:col>
      <xdr:colOff>611000</xdr:colOff>
      <xdr:row>13</xdr:row>
      <xdr:rowOff>111327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2" name="개월(거래일자) 1">
              <a:extLst>
                <a:ext uri="{FF2B5EF4-FFF2-40B4-BE49-F238E27FC236}">
                  <a16:creationId xmlns:a16="http://schemas.microsoft.com/office/drawing/2014/main" id="{7B910438-C1EB-4B45-BB25-96CA07CC0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개월(거래일자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1979936"/>
              <a:ext cx="2340000" cy="10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26</xdr:row>
      <xdr:rowOff>140812</xdr:rowOff>
    </xdr:from>
    <xdr:to>
      <xdr:col>3</xdr:col>
      <xdr:colOff>611000</xdr:colOff>
      <xdr:row>39</xdr:row>
      <xdr:rowOff>147334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9" name="계정과목 1">
              <a:extLst>
                <a:ext uri="{FF2B5EF4-FFF2-40B4-BE49-F238E27FC236}">
                  <a16:creationId xmlns:a16="http://schemas.microsoft.com/office/drawing/2014/main" id="{949AE9AC-038A-45DB-8C1B-1E2ED0A39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계정과목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5242899"/>
              <a:ext cx="2340000" cy="21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14</xdr:row>
      <xdr:rowOff>137156</xdr:rowOff>
    </xdr:from>
    <xdr:to>
      <xdr:col>3</xdr:col>
      <xdr:colOff>611000</xdr:colOff>
      <xdr:row>25</xdr:row>
      <xdr:rowOff>114982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0" name="대분류 1">
              <a:extLst>
                <a:ext uri="{FF2B5EF4-FFF2-40B4-BE49-F238E27FC236}">
                  <a16:creationId xmlns:a16="http://schemas.microsoft.com/office/drawing/2014/main" id="{E28E487A-CF87-486B-A549-220C0FEE8D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대분류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3251417"/>
              <a:ext cx="2340000" cy="18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1</xdr:row>
      <xdr:rowOff>107672</xdr:rowOff>
    </xdr:from>
    <xdr:to>
      <xdr:col>3</xdr:col>
      <xdr:colOff>611000</xdr:colOff>
      <xdr:row>5</xdr:row>
      <xdr:rowOff>165064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년(거래일자) 1">
              <a:extLst>
                <a:ext uri="{FF2B5EF4-FFF2-40B4-BE49-F238E27FC236}">
                  <a16:creationId xmlns:a16="http://schemas.microsoft.com/office/drawing/2014/main" id="{2438B272-0CF6-490A-830A-20873C30E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년(거래일자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1068455"/>
              <a:ext cx="23400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4</xdr:col>
      <xdr:colOff>406815</xdr:colOff>
      <xdr:row>8</xdr:row>
      <xdr:rowOff>45527</xdr:rowOff>
    </xdr:from>
    <xdr:to>
      <xdr:col>12</xdr:col>
      <xdr:colOff>183510</xdr:colOff>
      <xdr:row>22</xdr:row>
      <xdr:rowOff>66397</xdr:rowOff>
    </xdr:to>
    <xdr:graphicFrame macro="">
      <xdr:nvGraphicFramePr>
        <xdr:cNvPr id="63" name="차트 62">
          <a:extLst>
            <a:ext uri="{FF2B5EF4-FFF2-40B4-BE49-F238E27FC236}">
              <a16:creationId xmlns:a16="http://schemas.microsoft.com/office/drawing/2014/main" id="{9D93B846-C11D-47D8-BB7C-CEB4D0F19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406815</xdr:colOff>
      <xdr:row>24</xdr:row>
      <xdr:rowOff>24854</xdr:rowOff>
    </xdr:from>
    <xdr:to>
      <xdr:col>12</xdr:col>
      <xdr:colOff>183510</xdr:colOff>
      <xdr:row>38</xdr:row>
      <xdr:rowOff>45724</xdr:rowOff>
    </xdr:to>
    <xdr:graphicFrame macro="">
      <xdr:nvGraphicFramePr>
        <xdr:cNvPr id="64" name="차트 63">
          <a:extLst>
            <a:ext uri="{FF2B5EF4-FFF2-40B4-BE49-F238E27FC236}">
              <a16:creationId xmlns:a16="http://schemas.microsoft.com/office/drawing/2014/main" id="{723DB1E6-0FE5-437A-ABB3-E8B063016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437763</xdr:colOff>
      <xdr:row>25</xdr:row>
      <xdr:rowOff>101062</xdr:rowOff>
    </xdr:from>
    <xdr:to>
      <xdr:col>20</xdr:col>
      <xdr:colOff>214459</xdr:colOff>
      <xdr:row>38</xdr:row>
      <xdr:rowOff>107584</xdr:rowOff>
    </xdr:to>
    <xdr:graphicFrame macro="">
      <xdr:nvGraphicFramePr>
        <xdr:cNvPr id="65" name="차트 64">
          <a:extLst>
            <a:ext uri="{FF2B5EF4-FFF2-40B4-BE49-F238E27FC236}">
              <a16:creationId xmlns:a16="http://schemas.microsoft.com/office/drawing/2014/main" id="{EB250FB0-81EC-4766-96CA-4075C17F6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w15" refreshedDate="45536.047719212962" createdVersion="7" refreshedVersion="7" minRefreshableVersion="3" recordCount="537" xr:uid="{5DFFCBAB-E2B5-4A0B-B1EC-658BF65560B7}">
  <cacheSource type="worksheet">
    <worksheetSource name="origin"/>
  </cacheSource>
  <cacheFields count="13">
    <cacheField name="거래일자" numFmtId="14">
      <sharedItems containsSemiMixedTypes="0" containsNonDate="0" containsDate="1" containsString="0" minDate="2024-01-02T00:00:00" maxDate="2024-08-31T00:00:00" count="214">
        <d v="2024-01-02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8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3-30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1T00:00:00"/>
        <d v="2024-04-12T00:00:00"/>
        <d v="2024-04-13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8T00:00:00"/>
        <d v="2024-04-29T00:00:00"/>
        <d v="2024-04-30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30T00:00:00"/>
        <d v="2024-07-01T00:00:00"/>
        <d v="2024-07-02T00:00:00"/>
        <d v="2024-07-03T00:00:00"/>
        <d v="2024-07-04T00:00:00"/>
        <d v="2024-07-05T00:00:00"/>
        <d v="2024-07-07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8T00:00:00"/>
        <d v="2024-07-19T00:00:00"/>
        <d v="2024-07-20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30T00:00:00"/>
      </sharedItems>
      <fieldGroup par="11" base="0">
        <rangePr groupBy="months" startDate="2024-01-02T00:00:00" endDate="2024-08-31T00:00:00"/>
        <groupItems count="14">
          <s v="&lt;2024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4-08-31"/>
        </groupItems>
      </fieldGroup>
    </cacheField>
    <cacheField name="거래시간" numFmtId="0">
      <sharedItems/>
    </cacheField>
    <cacheField name="적요" numFmtId="0">
      <sharedItems/>
    </cacheField>
    <cacheField name="출금" numFmtId="176">
      <sharedItems containsSemiMixedTypes="0" containsString="0" containsNumber="1" containsInteger="1" minValue="0" maxValue="800000"/>
    </cacheField>
    <cacheField name="입금" numFmtId="176">
      <sharedItems containsSemiMixedTypes="0" containsString="0" containsNumber="1" containsInteger="1" minValue="0" maxValue="1548180"/>
    </cacheField>
    <cacheField name="내용" numFmtId="0">
      <sharedItems containsBlank="1" count="152">
        <s v="세븐일레븐리버"/>
        <s v="메가엠지씨커피"/>
        <s v="담미온"/>
        <s v="네이버페이"/>
        <s v="GS25성수테크노"/>
        <s v="이키나리돈부리"/>
        <s v="신한체크교통"/>
        <s v="(PG)이니시스"/>
        <s v="ＫＢ손００３건"/>
        <s v="오니기리와이규"/>
        <s v="옥션"/>
        <s v="김뚜껑 부대찌"/>
        <s v="인터넷상거래"/>
        <s v="복닭"/>
        <s v="홍콩반점0410"/>
        <s v="호랑이분식"/>
        <s v="빽다방 성수역"/>
        <s v="아비꼬 성수역"/>
        <s v="맥도날드노량진"/>
        <s v="함일우"/>
        <s v="성수감자탕하윤"/>
        <s v="CHATGPT SUBSCR"/>
        <s v="(주)신세계푸드"/>
        <s v="요기요"/>
        <m/>
        <s v="신한할인캐쉬백"/>
        <s v="벱(BEP)"/>
        <s v="예바다"/>
        <s v="박정숙"/>
        <s v="Abllife01009"/>
        <s v="세외수입_KICC_"/>
        <s v="나이스가이"/>
        <s v="미각"/>
        <s v="새만천 주유소"/>
        <s v="노랑통닭후평점"/>
        <s v="지에스25(GS25)"/>
        <s v="한국맥도날드("/>
        <s v="건강함일우"/>
        <s v="신한카드"/>
        <s v="함길홍"/>
        <s v="티머니047"/>
        <s v="티머니"/>
        <s v="제주국수"/>
        <s v="Abllife02010"/>
        <s v="쿠팡"/>
        <s v="(주)핫시즈너"/>
        <s v="희정보감족"/>
        <s v="주식회사 라성"/>
        <s v="조조칼국수 성"/>
        <s v="명가 닭 한마리"/>
        <s v="Worldline"/>
        <s v="토스PG메가스"/>
        <s v="제주은희네해장"/>
        <s v="브루다 한국노"/>
        <s v="여의우"/>
        <s v="홍콩"/>
        <s v="본토박이"/>
        <s v="빽다방여의도역"/>
        <s v="고려호프"/>
        <s v="GS25 강남YBM점"/>
        <s v="세븐일레븐 강"/>
        <s v="강창구 찹쌀 진"/>
        <s v="부흥식당"/>
        <s v="백소정 여의도"/>
        <s v="너섬즉떡"/>
        <s v="김용성"/>
        <s v="미스터향"/>
        <s v="12.16~03.22"/>
        <s v="찹쌀순대"/>
        <s v="Abllife03011"/>
        <s v="지리산명가"/>
        <s v="(주)코리아세븐"/>
        <s v="인터넷결제_4_K"/>
        <s v="바다만찬"/>
        <s v="KCP결제"/>
        <s v="약산순대국"/>
        <s v="서윤식(데이터와사람"/>
        <s v="GS25 S강남역1"/>
        <s v="버거파이브(엘"/>
        <s v="만나손칼국수"/>
        <s v="신형철"/>
        <s v="(주)우아한형제"/>
        <s v="포아시아"/>
        <s v="Abllife04012"/>
        <s v="PAYCO오더"/>
        <s v="(주)아워홈 컬"/>
        <s v="여의도돈까스"/>
        <s v="너섬칼국수"/>
        <s v="주식회사 코리"/>
        <s v="STEAMGAMES.COM"/>
        <s v="(주)에스피씨삼"/>
        <s v="한국도로공사"/>
        <s v="서울-춘천고속"/>
        <s v="주식회사 아성"/>
        <s v="육당당"/>
        <s v="주식회사 빅바"/>
        <s v="투썸플레이스("/>
        <s v="예스이십사도서"/>
        <s v="예스이십사_주"/>
        <s v="씨유 동작신동"/>
        <s v="영동족발2"/>
        <s v="달인명동칼국수"/>
        <s v="OPENAI *CHATGP"/>
        <s v="강남교자 칼국"/>
        <s v="동남집"/>
        <s v="에이치지케이그"/>
        <s v="Abllife05013"/>
        <s v="노량진 생고기"/>
        <s v="역전할머니맥주"/>
        <s v="써브웨이여의도"/>
        <s v="씨유 여의도역"/>
        <s v="맘스터치LAB 강"/>
        <s v="땡겨요(신한은"/>
        <s v="구글플레이"/>
        <s v="KB손보함일우"/>
        <s v="우리0984"/>
        <s v="여의도온누리약"/>
        <s v="게임_블리자드"/>
        <s v="천청돈감"/>
        <s v="장수메밀제면&amp;"/>
        <s v="팔당반점(동여"/>
        <s v="형제푸드"/>
        <s v="판다익스프레스"/>
        <s v="이마트24 태안"/>
        <s v="03.23~06.21"/>
        <s v="Abllife06014"/>
        <s v="Steam Purchase"/>
        <s v="돈대리"/>
        <s v="멘츠루"/>
        <s v="미래탑내과의원"/>
        <s v="송약국"/>
        <s v="이북집찹쌀순대"/>
        <s v="씨유성수뚝섬점"/>
        <s v="김밥천국교대점"/>
        <s v="GS25 교대본점"/>
        <s v="GS SHOP"/>
        <s v="GS25 여의도역"/>
        <s v="Abllife07015"/>
        <s v="홍콩반점0410교"/>
        <s v="멘야마쯔리 성"/>
        <s v="호미담"/>
        <s v="이마트24 서초"/>
        <s v="성수BONE 성수"/>
        <s v="(주)비케이알"/>
        <s v="투썸플레이스구"/>
        <s v="태후사랑"/>
        <s v="오레노카츠"/>
        <s v="달콤샵(세계과"/>
        <s v="용이네"/>
        <s v="함길홍(공과금)"/>
        <s v="CLAUDE.AI SUBS"/>
        <s v="Abllife08016"/>
      </sharedItems>
    </cacheField>
    <cacheField name="잔액" numFmtId="176">
      <sharedItems containsSemiMixedTypes="0" containsString="0" containsNumber="1" containsInteger="1" minValue="202739" maxValue="2134658"/>
    </cacheField>
    <cacheField name="계정과목" numFmtId="0">
      <sharedItems count="19">
        <s v="기타생활비"/>
        <s v="커피"/>
        <s v="주식"/>
        <s v="기타식료품"/>
        <s v="교통비"/>
        <s v="건강보험"/>
        <s v="간식"/>
        <s v="생활비입출"/>
        <s v="구독서비스"/>
        <s v="기타입출"/>
        <s v="이자"/>
        <s v="학원비"/>
        <s v="회사식대입출"/>
        <s v="게임"/>
        <s v="도서"/>
        <s v="생활용품"/>
        <s v="약"/>
        <s v="진료비"/>
        <s v="이발비"/>
      </sharedItems>
    </cacheField>
    <cacheField name="대분류" numFmtId="176">
      <sharedItems count="9">
        <s v="생활비"/>
        <s v="식비"/>
        <s v="교통비"/>
        <s v="보험비"/>
        <s v="기타"/>
        <s v="수입"/>
        <s v="교육비"/>
        <s v="문화생활비"/>
        <s v="의료비"/>
      </sharedItems>
    </cacheField>
    <cacheField name="거래일" numFmtId="14">
      <sharedItems containsSemiMixedTypes="0" containsNonDate="0" containsDate="1" containsString="0" minDate="2024-01-02T00:00:00" maxDate="2024-08-31T00:00:00" count="214">
        <d v="2024-01-02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8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3-30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1T00:00:00"/>
        <d v="2024-04-12T00:00:00"/>
        <d v="2024-04-13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8T00:00:00"/>
        <d v="2024-04-29T00:00:00"/>
        <d v="2024-04-30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30T00:00:00"/>
        <d v="2024-07-01T00:00:00"/>
        <d v="2024-07-02T00:00:00"/>
        <d v="2024-07-03T00:00:00"/>
        <d v="2024-07-04T00:00:00"/>
        <d v="2024-07-05T00:00:00"/>
        <d v="2024-07-07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8T00:00:00"/>
        <d v="2024-07-19T00:00:00"/>
        <d v="2024-07-20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30T00:00:00"/>
      </sharedItems>
    </cacheField>
    <cacheField name="시간대" numFmtId="0">
      <sharedItems containsSemiMixedTypes="0" containsString="0" containsNumber="1" containsInteger="1" minValue="0" maxValue="23" count="22">
        <n v="18"/>
        <n v="10"/>
        <n v="12"/>
        <n v="21"/>
        <n v="0"/>
        <n v="1"/>
        <n v="8"/>
        <n v="22"/>
        <n v="7"/>
        <n v="23"/>
        <n v="9"/>
        <n v="11"/>
        <n v="16"/>
        <n v="20"/>
        <n v="19"/>
        <n v="17"/>
        <n v="15"/>
        <n v="13"/>
        <n v="14"/>
        <n v="5"/>
        <n v="2"/>
        <n v="6"/>
      </sharedItems>
    </cacheField>
    <cacheField name="연" numFmtId="0" databaseField="0">
      <fieldGroup base="0">
        <rangePr groupBy="years" startDate="2024-01-02T00:00:00" endDate="2024-08-31T00:00:00"/>
        <groupItems count="3">
          <s v="&lt;2024-01-02"/>
          <s v="2024년"/>
          <s v="&gt;2024-08-31"/>
        </groupItems>
      </fieldGroup>
    </cacheField>
    <cacheField name="입출금" numFmtId="0" formula="입금-출금" databaseField="0"/>
  </cacheFields>
  <extLst>
    <ext xmlns:x14="http://schemas.microsoft.com/office/spreadsheetml/2009/9/main" uri="{725AE2AE-9491-48be-B2B4-4EB974FC3084}">
      <x14:pivotCacheDefinition pivotCacheId="21047224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x v="0"/>
    <s v="18:19:23"/>
    <s v="신한체"/>
    <n v="4500"/>
    <n v="0"/>
    <x v="0"/>
    <n v="1024339"/>
    <x v="0"/>
    <x v="0"/>
    <x v="0"/>
    <x v="0"/>
  </r>
  <r>
    <x v="1"/>
    <s v="10:19:24"/>
    <s v="신한체"/>
    <n v="5400"/>
    <n v="0"/>
    <x v="1"/>
    <n v="1018939"/>
    <x v="1"/>
    <x v="1"/>
    <x v="1"/>
    <x v="1"/>
  </r>
  <r>
    <x v="1"/>
    <s v="12:31:49"/>
    <s v="신한체"/>
    <n v="10000"/>
    <n v="0"/>
    <x v="2"/>
    <n v="1008939"/>
    <x v="2"/>
    <x v="1"/>
    <x v="1"/>
    <x v="2"/>
  </r>
  <r>
    <x v="1"/>
    <s v="21:08:47"/>
    <s v="신한체"/>
    <n v="17008"/>
    <n v="0"/>
    <x v="3"/>
    <n v="991931"/>
    <x v="0"/>
    <x v="0"/>
    <x v="1"/>
    <x v="3"/>
  </r>
  <r>
    <x v="1"/>
    <s v="21:19:56"/>
    <s v="신한체"/>
    <n v="52400"/>
    <n v="0"/>
    <x v="3"/>
    <n v="939531"/>
    <x v="0"/>
    <x v="0"/>
    <x v="1"/>
    <x v="3"/>
  </r>
  <r>
    <x v="2"/>
    <s v="00:08:27"/>
    <s v="신한체"/>
    <n v="0"/>
    <n v="52400"/>
    <x v="3"/>
    <n v="991931"/>
    <x v="0"/>
    <x v="0"/>
    <x v="2"/>
    <x v="4"/>
  </r>
  <r>
    <x v="2"/>
    <s v="01:14:29"/>
    <s v="신한체"/>
    <n v="93900"/>
    <n v="0"/>
    <x v="3"/>
    <n v="898031"/>
    <x v="0"/>
    <x v="0"/>
    <x v="2"/>
    <x v="5"/>
  </r>
  <r>
    <x v="2"/>
    <s v="01:26:09"/>
    <s v="신한체"/>
    <n v="19900"/>
    <n v="0"/>
    <x v="3"/>
    <n v="878131"/>
    <x v="0"/>
    <x v="0"/>
    <x v="2"/>
    <x v="5"/>
  </r>
  <r>
    <x v="2"/>
    <s v="08:36:33"/>
    <s v="신한체"/>
    <n v="7000"/>
    <n v="0"/>
    <x v="4"/>
    <n v="871131"/>
    <x v="3"/>
    <x v="1"/>
    <x v="2"/>
    <x v="6"/>
  </r>
  <r>
    <x v="2"/>
    <s v="12:42:59"/>
    <s v="신한체"/>
    <n v="9500"/>
    <n v="0"/>
    <x v="5"/>
    <n v="861631"/>
    <x v="2"/>
    <x v="1"/>
    <x v="2"/>
    <x v="2"/>
  </r>
  <r>
    <x v="2"/>
    <s v="18:04:32"/>
    <s v="카드결"/>
    <n v="42550"/>
    <n v="0"/>
    <x v="6"/>
    <n v="819081"/>
    <x v="4"/>
    <x v="2"/>
    <x v="2"/>
    <x v="0"/>
  </r>
  <r>
    <x v="2"/>
    <s v="22:23:17"/>
    <s v="신한체"/>
    <n v="20000"/>
    <n v="0"/>
    <x v="7"/>
    <n v="799081"/>
    <x v="0"/>
    <x v="0"/>
    <x v="2"/>
    <x v="7"/>
  </r>
  <r>
    <x v="3"/>
    <s v="07:10:31"/>
    <s v="FB자동"/>
    <n v="89508"/>
    <n v="0"/>
    <x v="8"/>
    <n v="709573"/>
    <x v="5"/>
    <x v="3"/>
    <x v="3"/>
    <x v="8"/>
  </r>
  <r>
    <x v="3"/>
    <s v="08:54:25"/>
    <s v="신한체"/>
    <n v="7200"/>
    <n v="0"/>
    <x v="4"/>
    <n v="702373"/>
    <x v="3"/>
    <x v="1"/>
    <x v="3"/>
    <x v="6"/>
  </r>
  <r>
    <x v="3"/>
    <s v="12:13:55"/>
    <s v="신한체"/>
    <n v="9500"/>
    <n v="0"/>
    <x v="9"/>
    <n v="692873"/>
    <x v="2"/>
    <x v="1"/>
    <x v="3"/>
    <x v="2"/>
  </r>
  <r>
    <x v="4"/>
    <s v="22:24:10"/>
    <s v="신한체"/>
    <n v="4500"/>
    <n v="0"/>
    <x v="0"/>
    <n v="688373"/>
    <x v="0"/>
    <x v="0"/>
    <x v="4"/>
    <x v="7"/>
  </r>
  <r>
    <x v="4"/>
    <s v="22:54:50"/>
    <s v="신한체"/>
    <n v="10770"/>
    <n v="0"/>
    <x v="10"/>
    <n v="677603"/>
    <x v="0"/>
    <x v="0"/>
    <x v="4"/>
    <x v="7"/>
  </r>
  <r>
    <x v="4"/>
    <s v="23:01:55"/>
    <s v="신한체"/>
    <n v="31754"/>
    <n v="0"/>
    <x v="3"/>
    <n v="645849"/>
    <x v="0"/>
    <x v="0"/>
    <x v="4"/>
    <x v="9"/>
  </r>
  <r>
    <x v="5"/>
    <s v="09:14:05"/>
    <s v="신한체"/>
    <n v="7200"/>
    <n v="0"/>
    <x v="4"/>
    <n v="638649"/>
    <x v="3"/>
    <x v="1"/>
    <x v="5"/>
    <x v="10"/>
  </r>
  <r>
    <x v="5"/>
    <s v="12:34:46"/>
    <s v="신한체"/>
    <n v="11000"/>
    <n v="0"/>
    <x v="11"/>
    <n v="627649"/>
    <x v="2"/>
    <x v="1"/>
    <x v="5"/>
    <x v="2"/>
  </r>
  <r>
    <x v="5"/>
    <s v="22:17:03"/>
    <s v="신한체"/>
    <n v="21562"/>
    <n v="0"/>
    <x v="3"/>
    <n v="606087"/>
    <x v="0"/>
    <x v="0"/>
    <x v="5"/>
    <x v="7"/>
  </r>
  <r>
    <x v="6"/>
    <s v="09:17:19"/>
    <s v="신한체"/>
    <n v="2700"/>
    <n v="0"/>
    <x v="4"/>
    <n v="603387"/>
    <x v="3"/>
    <x v="1"/>
    <x v="6"/>
    <x v="10"/>
  </r>
  <r>
    <x v="6"/>
    <s v="11:01:33"/>
    <s v="신한체"/>
    <n v="3500"/>
    <n v="0"/>
    <x v="12"/>
    <n v="599887"/>
    <x v="0"/>
    <x v="0"/>
    <x v="6"/>
    <x v="11"/>
  </r>
  <r>
    <x v="6"/>
    <s v="12:28:18"/>
    <s v="신한체"/>
    <n v="9000"/>
    <n v="0"/>
    <x v="13"/>
    <n v="590887"/>
    <x v="2"/>
    <x v="1"/>
    <x v="6"/>
    <x v="2"/>
  </r>
  <r>
    <x v="7"/>
    <s v="09:12:44"/>
    <s v="신한체"/>
    <n v="4500"/>
    <n v="0"/>
    <x v="4"/>
    <n v="586387"/>
    <x v="3"/>
    <x v="1"/>
    <x v="7"/>
    <x v="10"/>
  </r>
  <r>
    <x v="7"/>
    <s v="11:56:31"/>
    <s v="신한체"/>
    <n v="8500"/>
    <n v="0"/>
    <x v="14"/>
    <n v="577887"/>
    <x v="2"/>
    <x v="1"/>
    <x v="7"/>
    <x v="11"/>
  </r>
  <r>
    <x v="8"/>
    <s v="11:57:32"/>
    <s v="신한체"/>
    <n v="11500"/>
    <n v="0"/>
    <x v="15"/>
    <n v="566387"/>
    <x v="6"/>
    <x v="1"/>
    <x v="8"/>
    <x v="11"/>
  </r>
  <r>
    <x v="8"/>
    <s v="12:29:33"/>
    <s v="신한체"/>
    <n v="6200"/>
    <n v="0"/>
    <x v="16"/>
    <n v="560187"/>
    <x v="1"/>
    <x v="1"/>
    <x v="8"/>
    <x v="2"/>
  </r>
  <r>
    <x v="9"/>
    <s v="09:14:27"/>
    <s v="신한체"/>
    <n v="4500"/>
    <n v="0"/>
    <x v="4"/>
    <n v="555687"/>
    <x v="3"/>
    <x v="1"/>
    <x v="9"/>
    <x v="10"/>
  </r>
  <r>
    <x v="9"/>
    <s v="12:34:17"/>
    <s v="신한체"/>
    <n v="9500"/>
    <n v="0"/>
    <x v="17"/>
    <n v="546187"/>
    <x v="2"/>
    <x v="1"/>
    <x v="9"/>
    <x v="2"/>
  </r>
  <r>
    <x v="9"/>
    <s v="21:38:47"/>
    <s v="신한체"/>
    <n v="7500"/>
    <n v="0"/>
    <x v="18"/>
    <n v="538687"/>
    <x v="2"/>
    <x v="1"/>
    <x v="9"/>
    <x v="3"/>
  </r>
  <r>
    <x v="10"/>
    <s v="16:27:23"/>
    <s v="신한체"/>
    <n v="4500"/>
    <n v="0"/>
    <x v="0"/>
    <n v="534187"/>
    <x v="0"/>
    <x v="0"/>
    <x v="10"/>
    <x v="12"/>
  </r>
  <r>
    <x v="10"/>
    <s v="18:45:02"/>
    <s v="신한체"/>
    <n v="16563"/>
    <n v="0"/>
    <x v="3"/>
    <n v="517624"/>
    <x v="0"/>
    <x v="0"/>
    <x v="10"/>
    <x v="0"/>
  </r>
  <r>
    <x v="11"/>
    <s v="21:56:29"/>
    <s v="신한체"/>
    <n v="16500"/>
    <n v="0"/>
    <x v="3"/>
    <n v="501124"/>
    <x v="0"/>
    <x v="0"/>
    <x v="11"/>
    <x v="3"/>
  </r>
  <r>
    <x v="12"/>
    <s v="08:52:09"/>
    <s v="신한체"/>
    <n v="0"/>
    <n v="16500"/>
    <x v="3"/>
    <n v="517624"/>
    <x v="0"/>
    <x v="0"/>
    <x v="12"/>
    <x v="6"/>
  </r>
  <r>
    <x v="12"/>
    <s v="09:11:16"/>
    <s v="신한체"/>
    <n v="7200"/>
    <n v="0"/>
    <x v="4"/>
    <n v="510424"/>
    <x v="3"/>
    <x v="1"/>
    <x v="12"/>
    <x v="10"/>
  </r>
  <r>
    <x v="12"/>
    <s v="20:54:31"/>
    <s v="신한체"/>
    <n v="19800"/>
    <n v="0"/>
    <x v="3"/>
    <n v="490624"/>
    <x v="0"/>
    <x v="0"/>
    <x v="12"/>
    <x v="13"/>
  </r>
  <r>
    <x v="12"/>
    <s v="22:20:31"/>
    <s v="타행IB"/>
    <n v="0"/>
    <n v="100000"/>
    <x v="19"/>
    <n v="590624"/>
    <x v="7"/>
    <x v="0"/>
    <x v="12"/>
    <x v="7"/>
  </r>
  <r>
    <x v="13"/>
    <s v="12:40:04"/>
    <s v="신한체"/>
    <n v="10000"/>
    <n v="0"/>
    <x v="11"/>
    <n v="580624"/>
    <x v="2"/>
    <x v="1"/>
    <x v="13"/>
    <x v="2"/>
  </r>
  <r>
    <x v="14"/>
    <s v="12:40:14"/>
    <s v="신한체"/>
    <n v="11000"/>
    <n v="0"/>
    <x v="20"/>
    <n v="569624"/>
    <x v="2"/>
    <x v="1"/>
    <x v="14"/>
    <x v="2"/>
  </r>
  <r>
    <x v="14"/>
    <s v="19:24:41"/>
    <s v="신한체"/>
    <n v="4500"/>
    <n v="0"/>
    <x v="0"/>
    <n v="565124"/>
    <x v="0"/>
    <x v="0"/>
    <x v="14"/>
    <x v="14"/>
  </r>
  <r>
    <x v="15"/>
    <s v="00:09:07"/>
    <s v="신한체"/>
    <n v="30315"/>
    <n v="0"/>
    <x v="21"/>
    <n v="534809"/>
    <x v="8"/>
    <x v="0"/>
    <x v="15"/>
    <x v="4"/>
  </r>
  <r>
    <x v="15"/>
    <s v="12:04:17"/>
    <s v="신한체"/>
    <n v="14400"/>
    <n v="0"/>
    <x v="22"/>
    <n v="520409"/>
    <x v="2"/>
    <x v="1"/>
    <x v="15"/>
    <x v="2"/>
  </r>
  <r>
    <x v="15"/>
    <s v="21:37:37"/>
    <s v="신한체"/>
    <n v="7704"/>
    <n v="0"/>
    <x v="3"/>
    <n v="512705"/>
    <x v="0"/>
    <x v="0"/>
    <x v="15"/>
    <x v="3"/>
  </r>
  <r>
    <x v="16"/>
    <s v="08:21:48"/>
    <s v="신한체"/>
    <n v="4500"/>
    <n v="0"/>
    <x v="0"/>
    <n v="508205"/>
    <x v="0"/>
    <x v="0"/>
    <x v="16"/>
    <x v="6"/>
  </r>
  <r>
    <x v="16"/>
    <s v="12:42:34"/>
    <s v="신한체"/>
    <n v="9000"/>
    <n v="0"/>
    <x v="5"/>
    <n v="499205"/>
    <x v="2"/>
    <x v="1"/>
    <x v="16"/>
    <x v="2"/>
  </r>
  <r>
    <x v="17"/>
    <s v="17:37:37"/>
    <s v="신한체"/>
    <n v="32400"/>
    <n v="0"/>
    <x v="23"/>
    <n v="466805"/>
    <x v="6"/>
    <x v="1"/>
    <x v="17"/>
    <x v="15"/>
  </r>
  <r>
    <x v="17"/>
    <s v="17:38:47"/>
    <s v="타행IB"/>
    <n v="0"/>
    <n v="100000"/>
    <x v="19"/>
    <n v="566805"/>
    <x v="7"/>
    <x v="0"/>
    <x v="17"/>
    <x v="15"/>
  </r>
  <r>
    <x v="18"/>
    <s v="15:46:44"/>
    <s v="CD입금"/>
    <n v="0"/>
    <n v="190000"/>
    <x v="24"/>
    <n v="756805"/>
    <x v="9"/>
    <x v="4"/>
    <x v="18"/>
    <x v="16"/>
  </r>
  <r>
    <x v="18"/>
    <s v="15:53:31"/>
    <s v="신한체"/>
    <n v="4500"/>
    <n v="0"/>
    <x v="0"/>
    <n v="752305"/>
    <x v="0"/>
    <x v="0"/>
    <x v="18"/>
    <x v="16"/>
  </r>
  <r>
    <x v="18"/>
    <s v="16:13:34"/>
    <s v="신한체"/>
    <n v="184800"/>
    <n v="0"/>
    <x v="3"/>
    <n v="567505"/>
    <x v="0"/>
    <x v="0"/>
    <x v="18"/>
    <x v="12"/>
  </r>
  <r>
    <x v="19"/>
    <s v="11:32:53"/>
    <s v="SHC입"/>
    <n v="0"/>
    <n v="7544"/>
    <x v="25"/>
    <n v="575049"/>
    <x v="10"/>
    <x v="5"/>
    <x v="19"/>
    <x v="11"/>
  </r>
  <r>
    <x v="19"/>
    <s v="12:38:11"/>
    <s v="신한체"/>
    <n v="13500"/>
    <n v="0"/>
    <x v="17"/>
    <n v="561549"/>
    <x v="2"/>
    <x v="1"/>
    <x v="19"/>
    <x v="2"/>
  </r>
  <r>
    <x v="20"/>
    <s v="09:06:35"/>
    <s v="신한체"/>
    <n v="4500"/>
    <n v="0"/>
    <x v="4"/>
    <n v="557049"/>
    <x v="3"/>
    <x v="1"/>
    <x v="20"/>
    <x v="10"/>
  </r>
  <r>
    <x v="20"/>
    <s v="13:05:30"/>
    <s v="신한체"/>
    <n v="10000"/>
    <n v="0"/>
    <x v="26"/>
    <n v="547049"/>
    <x v="2"/>
    <x v="1"/>
    <x v="20"/>
    <x v="17"/>
  </r>
  <r>
    <x v="21"/>
    <s v="12:22:03"/>
    <s v="신한체"/>
    <n v="9000"/>
    <n v="0"/>
    <x v="27"/>
    <n v="538049"/>
    <x v="2"/>
    <x v="1"/>
    <x v="21"/>
    <x v="2"/>
  </r>
  <r>
    <x v="21"/>
    <s v="14:55:48"/>
    <s v="타행CD"/>
    <n v="0"/>
    <n v="170000"/>
    <x v="28"/>
    <n v="708049"/>
    <x v="7"/>
    <x v="0"/>
    <x v="21"/>
    <x v="18"/>
  </r>
  <r>
    <x v="22"/>
    <s v="09:08:32"/>
    <s v="신한체"/>
    <n v="4500"/>
    <n v="0"/>
    <x v="4"/>
    <n v="703549"/>
    <x v="3"/>
    <x v="1"/>
    <x v="22"/>
    <x v="10"/>
  </r>
  <r>
    <x v="22"/>
    <s v="11:29:56"/>
    <s v="신한체"/>
    <n v="9500"/>
    <n v="0"/>
    <x v="27"/>
    <n v="694049"/>
    <x v="2"/>
    <x v="1"/>
    <x v="22"/>
    <x v="11"/>
  </r>
  <r>
    <x v="22"/>
    <s v="11:37:33"/>
    <s v="신한체"/>
    <n v="2500"/>
    <n v="0"/>
    <x v="16"/>
    <n v="691549"/>
    <x v="1"/>
    <x v="1"/>
    <x v="22"/>
    <x v="11"/>
  </r>
  <r>
    <x v="22"/>
    <s v="19:07:46"/>
    <s v="CM보험"/>
    <n v="76104"/>
    <n v="0"/>
    <x v="29"/>
    <n v="615445"/>
    <x v="5"/>
    <x v="3"/>
    <x v="22"/>
    <x v="14"/>
  </r>
  <r>
    <x v="23"/>
    <s v="11:36:46"/>
    <s v="신한체"/>
    <n v="8500"/>
    <n v="0"/>
    <x v="27"/>
    <n v="606945"/>
    <x v="2"/>
    <x v="1"/>
    <x v="23"/>
    <x v="11"/>
  </r>
  <r>
    <x v="23"/>
    <s v="19:17:44"/>
    <s v="신한체"/>
    <n v="4500"/>
    <n v="0"/>
    <x v="0"/>
    <n v="602445"/>
    <x v="0"/>
    <x v="0"/>
    <x v="23"/>
    <x v="14"/>
  </r>
  <r>
    <x v="24"/>
    <s v="13:35:20"/>
    <s v="신한체"/>
    <n v="30000"/>
    <n v="0"/>
    <x v="3"/>
    <n v="572445"/>
    <x v="0"/>
    <x v="0"/>
    <x v="24"/>
    <x v="17"/>
  </r>
  <r>
    <x v="24"/>
    <s v="13:38:05"/>
    <s v="신한체"/>
    <n v="26400"/>
    <n v="0"/>
    <x v="3"/>
    <n v="546045"/>
    <x v="0"/>
    <x v="0"/>
    <x v="24"/>
    <x v="17"/>
  </r>
  <r>
    <x v="24"/>
    <s v="13:39:47"/>
    <s v="타행IB"/>
    <n v="0"/>
    <n v="150000"/>
    <x v="19"/>
    <n v="696045"/>
    <x v="7"/>
    <x v="0"/>
    <x v="24"/>
    <x v="17"/>
  </r>
  <r>
    <x v="25"/>
    <s v="14:31:16"/>
    <s v="신한체"/>
    <n v="8400"/>
    <n v="0"/>
    <x v="0"/>
    <n v="687645"/>
    <x v="0"/>
    <x v="0"/>
    <x v="25"/>
    <x v="18"/>
  </r>
  <r>
    <x v="25"/>
    <s v="21:07:42"/>
    <s v="신한체"/>
    <n v="31760"/>
    <n v="0"/>
    <x v="3"/>
    <n v="655885"/>
    <x v="0"/>
    <x v="0"/>
    <x v="25"/>
    <x v="3"/>
  </r>
  <r>
    <x v="26"/>
    <s v="11:33:13"/>
    <s v="신한체"/>
    <n v="9000"/>
    <n v="0"/>
    <x v="27"/>
    <n v="646885"/>
    <x v="2"/>
    <x v="1"/>
    <x v="26"/>
    <x v="11"/>
  </r>
  <r>
    <x v="26"/>
    <s v="11:42:29"/>
    <s v="신한체"/>
    <n v="50000"/>
    <n v="0"/>
    <x v="30"/>
    <n v="596885"/>
    <x v="0"/>
    <x v="0"/>
    <x v="26"/>
    <x v="11"/>
  </r>
  <r>
    <x v="27"/>
    <s v="09:12:29"/>
    <s v="신한체"/>
    <n v="4500"/>
    <n v="0"/>
    <x v="4"/>
    <n v="592385"/>
    <x v="3"/>
    <x v="1"/>
    <x v="27"/>
    <x v="10"/>
  </r>
  <r>
    <x v="27"/>
    <s v="11:44:13"/>
    <s v="신한체"/>
    <n v="9000"/>
    <n v="0"/>
    <x v="13"/>
    <n v="583385"/>
    <x v="2"/>
    <x v="1"/>
    <x v="27"/>
    <x v="11"/>
  </r>
  <r>
    <x v="28"/>
    <s v="11:35:41"/>
    <s v="신한체"/>
    <n v="9500"/>
    <n v="0"/>
    <x v="27"/>
    <n v="573885"/>
    <x v="2"/>
    <x v="1"/>
    <x v="28"/>
    <x v="11"/>
  </r>
  <r>
    <x v="28"/>
    <s v="13:31:28"/>
    <s v="신한체"/>
    <n v="4500"/>
    <n v="0"/>
    <x v="4"/>
    <n v="569385"/>
    <x v="3"/>
    <x v="1"/>
    <x v="28"/>
    <x v="17"/>
  </r>
  <r>
    <x v="29"/>
    <s v="11:40:36"/>
    <s v="신한체"/>
    <n v="10900"/>
    <n v="0"/>
    <x v="27"/>
    <n v="558485"/>
    <x v="2"/>
    <x v="1"/>
    <x v="29"/>
    <x v="11"/>
  </r>
  <r>
    <x v="29"/>
    <s v="11:46:26"/>
    <s v="신한체"/>
    <n v="3500"/>
    <n v="0"/>
    <x v="16"/>
    <n v="554985"/>
    <x v="1"/>
    <x v="1"/>
    <x v="29"/>
    <x v="11"/>
  </r>
  <r>
    <x v="30"/>
    <s v="09:11:14"/>
    <s v="신한체"/>
    <n v="4500"/>
    <n v="0"/>
    <x v="4"/>
    <n v="550485"/>
    <x v="3"/>
    <x v="1"/>
    <x v="30"/>
    <x v="10"/>
  </r>
  <r>
    <x v="30"/>
    <s v="11:40:19"/>
    <s v="신한체"/>
    <n v="8500"/>
    <n v="0"/>
    <x v="13"/>
    <n v="541985"/>
    <x v="2"/>
    <x v="1"/>
    <x v="30"/>
    <x v="11"/>
  </r>
  <r>
    <x v="30"/>
    <s v="11:47:53"/>
    <s v="신한체"/>
    <n v="2500"/>
    <n v="0"/>
    <x v="16"/>
    <n v="539485"/>
    <x v="1"/>
    <x v="1"/>
    <x v="30"/>
    <x v="11"/>
  </r>
  <r>
    <x v="31"/>
    <s v="10:58:40"/>
    <s v="신한체"/>
    <n v="12000"/>
    <n v="0"/>
    <x v="31"/>
    <n v="527485"/>
    <x v="2"/>
    <x v="1"/>
    <x v="31"/>
    <x v="1"/>
  </r>
  <r>
    <x v="31"/>
    <s v="22:36:51"/>
    <s v="신한체"/>
    <n v="4500"/>
    <n v="0"/>
    <x v="0"/>
    <n v="522985"/>
    <x v="0"/>
    <x v="0"/>
    <x v="31"/>
    <x v="7"/>
  </r>
  <r>
    <x v="32"/>
    <s v="16:12:43"/>
    <s v="신한체"/>
    <n v="8300"/>
    <n v="0"/>
    <x v="0"/>
    <n v="514685"/>
    <x v="0"/>
    <x v="0"/>
    <x v="32"/>
    <x v="12"/>
  </r>
  <r>
    <x v="33"/>
    <s v="07:10:50"/>
    <s v="FB자동"/>
    <n v="89508"/>
    <n v="0"/>
    <x v="8"/>
    <n v="425177"/>
    <x v="5"/>
    <x v="3"/>
    <x v="33"/>
    <x v="8"/>
  </r>
  <r>
    <x v="33"/>
    <s v="11:16:43"/>
    <s v="신한체"/>
    <n v="9500"/>
    <n v="0"/>
    <x v="14"/>
    <n v="415677"/>
    <x v="2"/>
    <x v="1"/>
    <x v="33"/>
    <x v="11"/>
  </r>
  <r>
    <x v="33"/>
    <s v="11:36:49"/>
    <s v="신한체"/>
    <n v="3500"/>
    <n v="0"/>
    <x v="16"/>
    <n v="412177"/>
    <x v="1"/>
    <x v="1"/>
    <x v="33"/>
    <x v="11"/>
  </r>
  <r>
    <x v="33"/>
    <s v="18:08:12"/>
    <s v="카드결"/>
    <n v="22200"/>
    <n v="0"/>
    <x v="6"/>
    <n v="389977"/>
    <x v="4"/>
    <x v="2"/>
    <x v="33"/>
    <x v="0"/>
  </r>
  <r>
    <x v="33"/>
    <s v="18:19:43"/>
    <s v="타행IB"/>
    <n v="0"/>
    <n v="200000"/>
    <x v="19"/>
    <n v="589977"/>
    <x v="7"/>
    <x v="0"/>
    <x v="33"/>
    <x v="0"/>
  </r>
  <r>
    <x v="34"/>
    <s v="11:27:48"/>
    <s v="신한체"/>
    <n v="9000"/>
    <n v="0"/>
    <x v="27"/>
    <n v="580977"/>
    <x v="2"/>
    <x v="1"/>
    <x v="34"/>
    <x v="11"/>
  </r>
  <r>
    <x v="34"/>
    <s v="11:33:30"/>
    <s v="신한체"/>
    <n v="2500"/>
    <n v="0"/>
    <x v="16"/>
    <n v="578477"/>
    <x v="1"/>
    <x v="1"/>
    <x v="34"/>
    <x v="11"/>
  </r>
  <r>
    <x v="35"/>
    <s v="00:00:36"/>
    <s v="신한체"/>
    <n v="4500"/>
    <n v="0"/>
    <x v="0"/>
    <n v="573977"/>
    <x v="0"/>
    <x v="0"/>
    <x v="35"/>
    <x v="4"/>
  </r>
  <r>
    <x v="35"/>
    <s v="11:41:17"/>
    <s v="신한체"/>
    <n v="9000"/>
    <n v="0"/>
    <x v="13"/>
    <n v="564977"/>
    <x v="2"/>
    <x v="1"/>
    <x v="35"/>
    <x v="11"/>
  </r>
  <r>
    <x v="35"/>
    <s v="11:46:52"/>
    <s v="신한체"/>
    <n v="3500"/>
    <n v="0"/>
    <x v="16"/>
    <n v="561477"/>
    <x v="1"/>
    <x v="1"/>
    <x v="35"/>
    <x v="11"/>
  </r>
  <r>
    <x v="36"/>
    <s v="09:12:51"/>
    <s v="신한체"/>
    <n v="4500"/>
    <n v="0"/>
    <x v="4"/>
    <n v="556977"/>
    <x v="3"/>
    <x v="1"/>
    <x v="36"/>
    <x v="10"/>
  </r>
  <r>
    <x v="36"/>
    <s v="11:25:12"/>
    <s v="신한체"/>
    <n v="7000"/>
    <n v="0"/>
    <x v="32"/>
    <n v="549977"/>
    <x v="2"/>
    <x v="1"/>
    <x v="36"/>
    <x v="11"/>
  </r>
  <r>
    <x v="36"/>
    <s v="11:28:19"/>
    <s v="신한체"/>
    <n v="2500"/>
    <n v="0"/>
    <x v="16"/>
    <n v="547477"/>
    <x v="1"/>
    <x v="1"/>
    <x v="36"/>
    <x v="11"/>
  </r>
  <r>
    <x v="37"/>
    <s v="15:45:02"/>
    <s v="신한체"/>
    <n v="69000"/>
    <n v="0"/>
    <x v="33"/>
    <n v="478477"/>
    <x v="4"/>
    <x v="2"/>
    <x v="37"/>
    <x v="16"/>
  </r>
  <r>
    <x v="37"/>
    <s v="17:42:39"/>
    <s v="신한체"/>
    <n v="38000"/>
    <n v="0"/>
    <x v="34"/>
    <n v="440477"/>
    <x v="2"/>
    <x v="1"/>
    <x v="37"/>
    <x v="15"/>
  </r>
  <r>
    <x v="38"/>
    <s v="14:22:53"/>
    <s v="신한체"/>
    <n v="4500"/>
    <n v="0"/>
    <x v="35"/>
    <n v="435977"/>
    <x v="3"/>
    <x v="1"/>
    <x v="38"/>
    <x v="18"/>
  </r>
  <r>
    <x v="39"/>
    <s v="15:02:24"/>
    <s v="신한체"/>
    <n v="7900"/>
    <n v="0"/>
    <x v="36"/>
    <n v="428077"/>
    <x v="2"/>
    <x v="1"/>
    <x v="39"/>
    <x v="16"/>
  </r>
  <r>
    <x v="40"/>
    <s v="05:48:48"/>
    <s v="신한체"/>
    <n v="4500"/>
    <n v="0"/>
    <x v="0"/>
    <n v="423577"/>
    <x v="0"/>
    <x v="0"/>
    <x v="40"/>
    <x v="19"/>
  </r>
  <r>
    <x v="41"/>
    <s v="09:11:09"/>
    <s v="신한체"/>
    <n v="4500"/>
    <n v="0"/>
    <x v="4"/>
    <n v="419077"/>
    <x v="3"/>
    <x v="1"/>
    <x v="41"/>
    <x v="10"/>
  </r>
  <r>
    <x v="41"/>
    <s v="12:49:10"/>
    <s v="신한체"/>
    <n v="9900"/>
    <n v="0"/>
    <x v="27"/>
    <n v="409177"/>
    <x v="2"/>
    <x v="1"/>
    <x v="41"/>
    <x v="2"/>
  </r>
  <r>
    <x v="41"/>
    <s v="12:57:00"/>
    <s v="신한체"/>
    <n v="5000"/>
    <n v="0"/>
    <x v="16"/>
    <n v="404177"/>
    <x v="1"/>
    <x v="1"/>
    <x v="41"/>
    <x v="2"/>
  </r>
  <r>
    <x v="41"/>
    <s v="20:50:41"/>
    <s v="모바일"/>
    <n v="22340"/>
    <n v="0"/>
    <x v="37"/>
    <n v="381837"/>
    <x v="7"/>
    <x v="0"/>
    <x v="41"/>
    <x v="13"/>
  </r>
  <r>
    <x v="42"/>
    <s v="12:49:33"/>
    <s v="신한체"/>
    <n v="8500"/>
    <n v="0"/>
    <x v="13"/>
    <n v="373337"/>
    <x v="2"/>
    <x v="1"/>
    <x v="42"/>
    <x v="2"/>
  </r>
  <r>
    <x v="43"/>
    <s v="11:36:44"/>
    <s v="신한체"/>
    <n v="10900"/>
    <n v="0"/>
    <x v="27"/>
    <n v="362437"/>
    <x v="2"/>
    <x v="1"/>
    <x v="43"/>
    <x v="11"/>
  </r>
  <r>
    <x v="43"/>
    <s v="11:41:54"/>
    <s v="신한체"/>
    <n v="2500"/>
    <n v="0"/>
    <x v="16"/>
    <n v="359937"/>
    <x v="1"/>
    <x v="1"/>
    <x v="43"/>
    <x v="11"/>
  </r>
  <r>
    <x v="43"/>
    <s v="16:20:59"/>
    <s v="신한체"/>
    <n v="4500"/>
    <n v="0"/>
    <x v="4"/>
    <n v="355437"/>
    <x v="3"/>
    <x v="1"/>
    <x v="43"/>
    <x v="12"/>
  </r>
  <r>
    <x v="44"/>
    <s v="12:16:29"/>
    <s v="신한체"/>
    <n v="8500"/>
    <n v="0"/>
    <x v="27"/>
    <n v="346937"/>
    <x v="2"/>
    <x v="1"/>
    <x v="44"/>
    <x v="2"/>
  </r>
  <r>
    <x v="44"/>
    <s v="12:22:02"/>
    <s v="신한체"/>
    <n v="2500"/>
    <n v="0"/>
    <x v="16"/>
    <n v="344437"/>
    <x v="1"/>
    <x v="1"/>
    <x v="44"/>
    <x v="2"/>
  </r>
  <r>
    <x v="44"/>
    <s v="21:08:29"/>
    <s v="신한체"/>
    <n v="4500"/>
    <n v="0"/>
    <x v="0"/>
    <n v="339937"/>
    <x v="0"/>
    <x v="0"/>
    <x v="44"/>
    <x v="3"/>
  </r>
  <r>
    <x v="45"/>
    <s v="00:09:46"/>
    <s v="신한체"/>
    <n v="30001"/>
    <n v="0"/>
    <x v="21"/>
    <n v="309936"/>
    <x v="8"/>
    <x v="0"/>
    <x v="45"/>
    <x v="4"/>
  </r>
  <r>
    <x v="45"/>
    <s v="20:06:48"/>
    <s v="신한체"/>
    <n v="4500"/>
    <n v="0"/>
    <x v="0"/>
    <n v="305436"/>
    <x v="0"/>
    <x v="0"/>
    <x v="45"/>
    <x v="13"/>
  </r>
  <r>
    <x v="46"/>
    <s v="14:06:50"/>
    <s v="신한체"/>
    <n v="4000"/>
    <n v="0"/>
    <x v="12"/>
    <n v="301436"/>
    <x v="0"/>
    <x v="0"/>
    <x v="46"/>
    <x v="18"/>
  </r>
  <r>
    <x v="46"/>
    <s v="21:09:56"/>
    <s v="신한체"/>
    <n v="4500"/>
    <n v="0"/>
    <x v="0"/>
    <n v="296936"/>
    <x v="0"/>
    <x v="0"/>
    <x v="46"/>
    <x v="3"/>
  </r>
  <r>
    <x v="47"/>
    <s v="12:44:51"/>
    <s v="신한체"/>
    <n v="9000"/>
    <n v="0"/>
    <x v="5"/>
    <n v="287936"/>
    <x v="2"/>
    <x v="1"/>
    <x v="47"/>
    <x v="2"/>
  </r>
  <r>
    <x v="47"/>
    <s v="12:54:47"/>
    <s v="신한체"/>
    <n v="8000"/>
    <n v="0"/>
    <x v="16"/>
    <n v="279936"/>
    <x v="1"/>
    <x v="1"/>
    <x v="47"/>
    <x v="2"/>
  </r>
  <r>
    <x v="48"/>
    <s v="11:31:54"/>
    <s v="SHC입"/>
    <n v="0"/>
    <n v="5338"/>
    <x v="25"/>
    <n v="285274"/>
    <x v="10"/>
    <x v="5"/>
    <x v="48"/>
    <x v="11"/>
  </r>
  <r>
    <x v="48"/>
    <s v="12:30:19"/>
    <s v="신한체"/>
    <n v="9000"/>
    <n v="0"/>
    <x v="27"/>
    <n v="276274"/>
    <x v="2"/>
    <x v="1"/>
    <x v="48"/>
    <x v="2"/>
  </r>
  <r>
    <x v="48"/>
    <s v="16:29:36"/>
    <s v="신한체"/>
    <n v="4500"/>
    <n v="0"/>
    <x v="4"/>
    <n v="271774"/>
    <x v="3"/>
    <x v="1"/>
    <x v="48"/>
    <x v="12"/>
  </r>
  <r>
    <x v="48"/>
    <s v="18:01:22"/>
    <s v="카드결"/>
    <n v="62035"/>
    <n v="0"/>
    <x v="38"/>
    <n v="209739"/>
    <x v="0"/>
    <x v="0"/>
    <x v="48"/>
    <x v="0"/>
  </r>
  <r>
    <x v="49"/>
    <s v="12:34:22"/>
    <s v="신한체"/>
    <n v="7000"/>
    <n v="0"/>
    <x v="32"/>
    <n v="202739"/>
    <x v="2"/>
    <x v="1"/>
    <x v="49"/>
    <x v="2"/>
  </r>
  <r>
    <x v="50"/>
    <s v="11:43:04"/>
    <s v="타행CD"/>
    <n v="0"/>
    <n v="170000"/>
    <x v="39"/>
    <n v="372739"/>
    <x v="7"/>
    <x v="0"/>
    <x v="50"/>
    <x v="11"/>
  </r>
  <r>
    <x v="50"/>
    <s v="12:46:29"/>
    <s v="신한체"/>
    <n v="4500"/>
    <n v="0"/>
    <x v="4"/>
    <n v="368239"/>
    <x v="3"/>
    <x v="1"/>
    <x v="50"/>
    <x v="2"/>
  </r>
  <r>
    <x v="50"/>
    <s v="17:05:17"/>
    <s v="타행PC"/>
    <n v="0"/>
    <n v="1"/>
    <x v="40"/>
    <n v="368240"/>
    <x v="4"/>
    <x v="2"/>
    <x v="50"/>
    <x v="15"/>
  </r>
  <r>
    <x v="50"/>
    <s v="17:15:34"/>
    <s v="OP이체"/>
    <n v="65000"/>
    <n v="0"/>
    <x v="41"/>
    <n v="303240"/>
    <x v="4"/>
    <x v="2"/>
    <x v="50"/>
    <x v="15"/>
  </r>
  <r>
    <x v="50"/>
    <s v="20:04:43"/>
    <s v="타행IB"/>
    <n v="0"/>
    <n v="600000"/>
    <x v="19"/>
    <n v="903240"/>
    <x v="7"/>
    <x v="0"/>
    <x v="50"/>
    <x v="13"/>
  </r>
  <r>
    <x v="51"/>
    <s v="10:36:16"/>
    <s v="신한체"/>
    <n v="4500"/>
    <n v="0"/>
    <x v="0"/>
    <n v="898740"/>
    <x v="0"/>
    <x v="0"/>
    <x v="51"/>
    <x v="1"/>
  </r>
  <r>
    <x v="51"/>
    <s v="17:14:04"/>
    <s v="신한체"/>
    <n v="14900"/>
    <n v="0"/>
    <x v="3"/>
    <n v="883840"/>
    <x v="0"/>
    <x v="0"/>
    <x v="51"/>
    <x v="15"/>
  </r>
  <r>
    <x v="51"/>
    <s v="17:16:32"/>
    <s v="신한체"/>
    <n v="11900"/>
    <n v="0"/>
    <x v="3"/>
    <n v="871940"/>
    <x v="0"/>
    <x v="0"/>
    <x v="51"/>
    <x v="15"/>
  </r>
  <r>
    <x v="51"/>
    <s v="19:49:32"/>
    <s v="신한체"/>
    <n v="27900"/>
    <n v="0"/>
    <x v="3"/>
    <n v="844040"/>
    <x v="0"/>
    <x v="0"/>
    <x v="51"/>
    <x v="14"/>
  </r>
  <r>
    <x v="52"/>
    <s v="12:45:29"/>
    <s v="신한체"/>
    <n v="10000"/>
    <n v="0"/>
    <x v="42"/>
    <n v="834040"/>
    <x v="2"/>
    <x v="1"/>
    <x v="52"/>
    <x v="2"/>
  </r>
  <r>
    <x v="52"/>
    <s v="19:10:12"/>
    <s v="CM보험"/>
    <n v="76104"/>
    <n v="0"/>
    <x v="43"/>
    <n v="757936"/>
    <x v="5"/>
    <x v="3"/>
    <x v="52"/>
    <x v="14"/>
  </r>
  <r>
    <x v="52"/>
    <s v="21:31:04"/>
    <s v="신한체"/>
    <n v="93050"/>
    <n v="0"/>
    <x v="44"/>
    <n v="664886"/>
    <x v="0"/>
    <x v="0"/>
    <x v="52"/>
    <x v="3"/>
  </r>
  <r>
    <x v="53"/>
    <s v="09:09:45"/>
    <s v="신한체"/>
    <n v="4500"/>
    <n v="0"/>
    <x v="4"/>
    <n v="660386"/>
    <x v="3"/>
    <x v="1"/>
    <x v="53"/>
    <x v="10"/>
  </r>
  <r>
    <x v="53"/>
    <s v="12:14:38"/>
    <s v="신한체"/>
    <n v="23500"/>
    <n v="0"/>
    <x v="45"/>
    <n v="636886"/>
    <x v="2"/>
    <x v="1"/>
    <x v="53"/>
    <x v="2"/>
  </r>
  <r>
    <x v="54"/>
    <s v="12:32:02"/>
    <s v="신한체"/>
    <n v="10000"/>
    <n v="0"/>
    <x v="46"/>
    <n v="626886"/>
    <x v="2"/>
    <x v="1"/>
    <x v="54"/>
    <x v="2"/>
  </r>
  <r>
    <x v="54"/>
    <s v="12:47:25"/>
    <s v="신한체"/>
    <n v="5000"/>
    <n v="0"/>
    <x v="47"/>
    <n v="621886"/>
    <x v="0"/>
    <x v="0"/>
    <x v="54"/>
    <x v="2"/>
  </r>
  <r>
    <x v="54"/>
    <s v="14:19:00"/>
    <s v="CD이체"/>
    <n v="0"/>
    <n v="100000"/>
    <x v="28"/>
    <n v="721886"/>
    <x v="7"/>
    <x v="0"/>
    <x v="54"/>
    <x v="18"/>
  </r>
  <r>
    <x v="54"/>
    <s v="18:57:34"/>
    <s v="신한체"/>
    <n v="4500"/>
    <n v="0"/>
    <x v="0"/>
    <n v="717386"/>
    <x v="0"/>
    <x v="0"/>
    <x v="54"/>
    <x v="0"/>
  </r>
  <r>
    <x v="55"/>
    <s v="01:46:00"/>
    <s v="신한체"/>
    <n v="4500"/>
    <n v="0"/>
    <x v="0"/>
    <n v="712886"/>
    <x v="0"/>
    <x v="0"/>
    <x v="55"/>
    <x v="5"/>
  </r>
  <r>
    <x v="56"/>
    <s v="09:12:21"/>
    <s v="신한체"/>
    <n v="4500"/>
    <n v="0"/>
    <x v="4"/>
    <n v="708386"/>
    <x v="3"/>
    <x v="1"/>
    <x v="56"/>
    <x v="10"/>
  </r>
  <r>
    <x v="56"/>
    <s v="12:56:19"/>
    <s v="신한체"/>
    <n v="9000"/>
    <n v="0"/>
    <x v="48"/>
    <n v="699386"/>
    <x v="2"/>
    <x v="1"/>
    <x v="56"/>
    <x v="2"/>
  </r>
  <r>
    <x v="56"/>
    <s v="21:13:42"/>
    <s v="신한체"/>
    <n v="7900"/>
    <n v="0"/>
    <x v="3"/>
    <n v="691486"/>
    <x v="0"/>
    <x v="0"/>
    <x v="56"/>
    <x v="3"/>
  </r>
  <r>
    <x v="57"/>
    <s v="07:11:11"/>
    <s v="FB자동"/>
    <n v="89508"/>
    <n v="0"/>
    <x v="8"/>
    <n v="601978"/>
    <x v="5"/>
    <x v="3"/>
    <x v="57"/>
    <x v="8"/>
  </r>
  <r>
    <x v="57"/>
    <s v="12:55:26"/>
    <s v="신한체"/>
    <n v="11000"/>
    <n v="0"/>
    <x v="49"/>
    <n v="590978"/>
    <x v="2"/>
    <x v="1"/>
    <x v="57"/>
    <x v="2"/>
  </r>
  <r>
    <x v="57"/>
    <s v="21:08:54"/>
    <s v="신한체"/>
    <n v="4500"/>
    <n v="0"/>
    <x v="0"/>
    <n v="586478"/>
    <x v="0"/>
    <x v="0"/>
    <x v="57"/>
    <x v="3"/>
  </r>
  <r>
    <x v="58"/>
    <s v="09:31:15"/>
    <s v="우체국"/>
    <n v="0"/>
    <n v="1548180"/>
    <x v="19"/>
    <n v="2134658"/>
    <x v="7"/>
    <x v="0"/>
    <x v="58"/>
    <x v="10"/>
  </r>
  <r>
    <x v="58"/>
    <s v="12:44:11"/>
    <s v="신한체"/>
    <n v="10000"/>
    <n v="0"/>
    <x v="42"/>
    <n v="2124658"/>
    <x v="2"/>
    <x v="1"/>
    <x v="58"/>
    <x v="2"/>
  </r>
  <r>
    <x v="58"/>
    <s v="12:47:42"/>
    <s v="신한체"/>
    <n v="8500"/>
    <n v="0"/>
    <x v="16"/>
    <n v="2116158"/>
    <x v="1"/>
    <x v="1"/>
    <x v="58"/>
    <x v="2"/>
  </r>
  <r>
    <x v="58"/>
    <s v="12:57:55"/>
    <s v="모바일"/>
    <n v="800000"/>
    <n v="0"/>
    <x v="39"/>
    <n v="1316158"/>
    <x v="7"/>
    <x v="0"/>
    <x v="58"/>
    <x v="2"/>
  </r>
  <r>
    <x v="58"/>
    <s v="20:01:01"/>
    <s v="모바일"/>
    <n v="200000"/>
    <n v="0"/>
    <x v="28"/>
    <n v="1116158"/>
    <x v="7"/>
    <x v="0"/>
    <x v="58"/>
    <x v="13"/>
  </r>
  <r>
    <x v="59"/>
    <s v="12:49:50"/>
    <s v="신한체"/>
    <n v="9000"/>
    <n v="0"/>
    <x v="11"/>
    <n v="1107158"/>
    <x v="2"/>
    <x v="1"/>
    <x v="59"/>
    <x v="2"/>
  </r>
  <r>
    <x v="59"/>
    <s v="20:58:27"/>
    <s v="신한체"/>
    <n v="4500"/>
    <n v="0"/>
    <x v="0"/>
    <n v="1102658"/>
    <x v="0"/>
    <x v="0"/>
    <x v="59"/>
    <x v="13"/>
  </r>
  <r>
    <x v="60"/>
    <s v="12:45:38"/>
    <s v="신한체"/>
    <n v="9500"/>
    <n v="0"/>
    <x v="5"/>
    <n v="1093158"/>
    <x v="2"/>
    <x v="1"/>
    <x v="60"/>
    <x v="2"/>
  </r>
  <r>
    <x v="61"/>
    <s v="08:04:24"/>
    <s v="신한체"/>
    <n v="2400"/>
    <n v="0"/>
    <x v="0"/>
    <n v="1090758"/>
    <x v="0"/>
    <x v="0"/>
    <x v="61"/>
    <x v="6"/>
  </r>
  <r>
    <x v="61"/>
    <s v="11:30:33"/>
    <s v="신한체"/>
    <n v="4500"/>
    <n v="0"/>
    <x v="0"/>
    <n v="1086258"/>
    <x v="0"/>
    <x v="0"/>
    <x v="61"/>
    <x v="11"/>
  </r>
  <r>
    <x v="61"/>
    <s v="13:01:12"/>
    <s v="신한체"/>
    <n v="34960"/>
    <n v="0"/>
    <x v="50"/>
    <n v="1051298"/>
    <x v="0"/>
    <x v="0"/>
    <x v="61"/>
    <x v="17"/>
  </r>
  <r>
    <x v="61"/>
    <s v="13:27:35"/>
    <s v="OP이체"/>
    <n v="350000"/>
    <n v="0"/>
    <x v="51"/>
    <n v="701298"/>
    <x v="11"/>
    <x v="6"/>
    <x v="61"/>
    <x v="17"/>
  </r>
  <r>
    <x v="62"/>
    <s v="00:53:01"/>
    <s v="신한체"/>
    <n v="3800"/>
    <n v="0"/>
    <x v="0"/>
    <n v="697498"/>
    <x v="0"/>
    <x v="0"/>
    <x v="62"/>
    <x v="4"/>
  </r>
  <r>
    <x v="63"/>
    <s v="07:56:09"/>
    <s v="신한체"/>
    <n v="4500"/>
    <n v="0"/>
    <x v="0"/>
    <n v="692998"/>
    <x v="0"/>
    <x v="0"/>
    <x v="63"/>
    <x v="8"/>
  </r>
  <r>
    <x v="63"/>
    <s v="12:31:48"/>
    <s v="신한체"/>
    <n v="10000"/>
    <n v="0"/>
    <x v="52"/>
    <n v="682998"/>
    <x v="2"/>
    <x v="1"/>
    <x v="63"/>
    <x v="2"/>
  </r>
  <r>
    <x v="64"/>
    <s v="08:26:02"/>
    <s v="신한체"/>
    <n v="6500"/>
    <n v="0"/>
    <x v="53"/>
    <n v="676498"/>
    <x v="1"/>
    <x v="1"/>
    <x v="64"/>
    <x v="6"/>
  </r>
  <r>
    <x v="64"/>
    <s v="12:21:21"/>
    <s v="신한체"/>
    <n v="13000"/>
    <n v="0"/>
    <x v="54"/>
    <n v="663498"/>
    <x v="2"/>
    <x v="1"/>
    <x v="64"/>
    <x v="2"/>
  </r>
  <r>
    <x v="65"/>
    <s v="07:57:58"/>
    <s v="신한체"/>
    <n v="4500"/>
    <n v="0"/>
    <x v="0"/>
    <n v="658998"/>
    <x v="0"/>
    <x v="0"/>
    <x v="65"/>
    <x v="8"/>
  </r>
  <r>
    <x v="65"/>
    <s v="12:37:35"/>
    <s v="신한체"/>
    <n v="10000"/>
    <n v="0"/>
    <x v="55"/>
    <n v="648998"/>
    <x v="2"/>
    <x v="1"/>
    <x v="65"/>
    <x v="2"/>
  </r>
  <r>
    <x v="66"/>
    <s v="08:28:26"/>
    <s v="신한체"/>
    <n v="6600"/>
    <n v="0"/>
    <x v="53"/>
    <n v="642398"/>
    <x v="1"/>
    <x v="1"/>
    <x v="66"/>
    <x v="6"/>
  </r>
  <r>
    <x v="66"/>
    <s v="12:19:31"/>
    <s v="신한체"/>
    <n v="13000"/>
    <n v="0"/>
    <x v="56"/>
    <n v="629398"/>
    <x v="2"/>
    <x v="1"/>
    <x v="66"/>
    <x v="2"/>
  </r>
  <r>
    <x v="67"/>
    <s v="07:57:38"/>
    <s v="신한체"/>
    <n v="4500"/>
    <n v="0"/>
    <x v="0"/>
    <n v="624898"/>
    <x v="0"/>
    <x v="0"/>
    <x v="67"/>
    <x v="8"/>
  </r>
  <r>
    <x v="67"/>
    <s v="08:18:30"/>
    <s v="신한체"/>
    <n v="6000"/>
    <n v="0"/>
    <x v="57"/>
    <n v="618898"/>
    <x v="1"/>
    <x v="1"/>
    <x v="67"/>
    <x v="6"/>
  </r>
  <r>
    <x v="67"/>
    <s v="12:12:05"/>
    <s v="신한체"/>
    <n v="8900"/>
    <n v="0"/>
    <x v="58"/>
    <n v="609998"/>
    <x v="2"/>
    <x v="1"/>
    <x v="67"/>
    <x v="2"/>
  </r>
  <r>
    <x v="67"/>
    <s v="17:58:39"/>
    <s v="신한체"/>
    <n v="32400"/>
    <n v="0"/>
    <x v="23"/>
    <n v="577598"/>
    <x v="6"/>
    <x v="1"/>
    <x v="67"/>
    <x v="15"/>
  </r>
  <r>
    <x v="68"/>
    <s v="08:43:00"/>
    <s v="신한체"/>
    <n v="2400"/>
    <n v="0"/>
    <x v="59"/>
    <n v="575198"/>
    <x v="3"/>
    <x v="1"/>
    <x v="68"/>
    <x v="6"/>
  </r>
  <r>
    <x v="69"/>
    <s v="02:26:47"/>
    <s v="신한체"/>
    <n v="4500"/>
    <n v="0"/>
    <x v="0"/>
    <n v="570698"/>
    <x v="0"/>
    <x v="0"/>
    <x v="69"/>
    <x v="20"/>
  </r>
  <r>
    <x v="69"/>
    <s v="08:45:26"/>
    <s v="신한체"/>
    <n v="4800"/>
    <n v="0"/>
    <x v="60"/>
    <n v="565898"/>
    <x v="0"/>
    <x v="0"/>
    <x v="69"/>
    <x v="6"/>
  </r>
  <r>
    <x v="70"/>
    <s v="00:09:28"/>
    <s v="신한체"/>
    <n v="29943"/>
    <n v="0"/>
    <x v="21"/>
    <n v="535955"/>
    <x v="8"/>
    <x v="0"/>
    <x v="70"/>
    <x v="4"/>
  </r>
  <r>
    <x v="70"/>
    <s v="12:19:48"/>
    <s v="신한체"/>
    <n v="12000"/>
    <n v="0"/>
    <x v="61"/>
    <n v="523955"/>
    <x v="2"/>
    <x v="1"/>
    <x v="70"/>
    <x v="2"/>
  </r>
  <r>
    <x v="70"/>
    <s v="18:01:27"/>
    <s v="신한체"/>
    <n v="4500"/>
    <n v="0"/>
    <x v="0"/>
    <n v="519455"/>
    <x v="0"/>
    <x v="0"/>
    <x v="70"/>
    <x v="0"/>
  </r>
  <r>
    <x v="71"/>
    <s v="08:10:23"/>
    <s v="OP이체"/>
    <n v="65000"/>
    <n v="0"/>
    <x v="41"/>
    <n v="454455"/>
    <x v="4"/>
    <x v="2"/>
    <x v="71"/>
    <x v="6"/>
  </r>
  <r>
    <x v="71"/>
    <s v="08:19:49"/>
    <s v="신한체"/>
    <n v="5500"/>
    <n v="0"/>
    <x v="57"/>
    <n v="448955"/>
    <x v="1"/>
    <x v="1"/>
    <x v="71"/>
    <x v="6"/>
  </r>
  <r>
    <x v="71"/>
    <s v="12:31:25"/>
    <s v="신한체"/>
    <n v="11000"/>
    <n v="0"/>
    <x v="62"/>
    <n v="437955"/>
    <x v="2"/>
    <x v="1"/>
    <x v="71"/>
    <x v="2"/>
  </r>
  <r>
    <x v="72"/>
    <s v="07:59:53"/>
    <s v="신한체"/>
    <n v="4500"/>
    <n v="0"/>
    <x v="0"/>
    <n v="433455"/>
    <x v="0"/>
    <x v="0"/>
    <x v="72"/>
    <x v="8"/>
  </r>
  <r>
    <x v="72"/>
    <s v="12:07:31"/>
    <s v="신한체"/>
    <n v="14900"/>
    <n v="0"/>
    <x v="63"/>
    <n v="418555"/>
    <x v="2"/>
    <x v="1"/>
    <x v="72"/>
    <x v="2"/>
  </r>
  <r>
    <x v="73"/>
    <s v="08:19:42"/>
    <s v="신한체"/>
    <n v="7000"/>
    <n v="0"/>
    <x v="57"/>
    <n v="411555"/>
    <x v="1"/>
    <x v="1"/>
    <x v="73"/>
    <x v="6"/>
  </r>
  <r>
    <x v="73"/>
    <s v="11:32:10"/>
    <s v="SHC입"/>
    <n v="0"/>
    <n v="5093"/>
    <x v="25"/>
    <n v="416648"/>
    <x v="10"/>
    <x v="5"/>
    <x v="73"/>
    <x v="11"/>
  </r>
  <r>
    <x v="73"/>
    <s v="12:33:09"/>
    <s v="신한체"/>
    <n v="18000"/>
    <n v="0"/>
    <x v="64"/>
    <n v="398648"/>
    <x v="2"/>
    <x v="1"/>
    <x v="73"/>
    <x v="2"/>
  </r>
  <r>
    <x v="73"/>
    <s v="12:36:29"/>
    <s v="타행IB"/>
    <n v="0"/>
    <n v="9000"/>
    <x v="65"/>
    <n v="407648"/>
    <x v="12"/>
    <x v="1"/>
    <x v="73"/>
    <x v="2"/>
  </r>
  <r>
    <x v="73"/>
    <s v="18:00:46"/>
    <s v="카드결"/>
    <n v="28880"/>
    <n v="0"/>
    <x v="38"/>
    <n v="378768"/>
    <x v="0"/>
    <x v="0"/>
    <x v="73"/>
    <x v="0"/>
  </r>
  <r>
    <x v="74"/>
    <s v="12:30:39"/>
    <s v="신한체"/>
    <n v="13000"/>
    <n v="0"/>
    <x v="66"/>
    <n v="365768"/>
    <x v="2"/>
    <x v="1"/>
    <x v="74"/>
    <x v="2"/>
  </r>
  <r>
    <x v="74"/>
    <s v="14:57:18"/>
    <s v="타행CD"/>
    <n v="0"/>
    <n v="170000"/>
    <x v="39"/>
    <n v="535768"/>
    <x v="7"/>
    <x v="0"/>
    <x v="74"/>
    <x v="18"/>
  </r>
  <r>
    <x v="74"/>
    <s v="16:49:20"/>
    <s v="타행IB"/>
    <n v="0"/>
    <n v="100000"/>
    <x v="19"/>
    <n v="635768"/>
    <x v="7"/>
    <x v="0"/>
    <x v="74"/>
    <x v="12"/>
  </r>
  <r>
    <x v="74"/>
    <s v="16:54:18"/>
    <s v="신한체"/>
    <n v="88000"/>
    <n v="0"/>
    <x v="3"/>
    <n v="547768"/>
    <x v="0"/>
    <x v="0"/>
    <x v="74"/>
    <x v="12"/>
  </r>
  <r>
    <x v="74"/>
    <s v="18:43:38"/>
    <s v="신한체"/>
    <n v="4500"/>
    <n v="0"/>
    <x v="0"/>
    <n v="543268"/>
    <x v="0"/>
    <x v="0"/>
    <x v="74"/>
    <x v="0"/>
  </r>
  <r>
    <x v="75"/>
    <s v="01:46:46"/>
    <s v="이자"/>
    <n v="0"/>
    <n v="188"/>
    <x v="67"/>
    <n v="543456"/>
    <x v="9"/>
    <x v="4"/>
    <x v="75"/>
    <x v="5"/>
  </r>
  <r>
    <x v="76"/>
    <s v="08:27:00"/>
    <s v="신한체"/>
    <n v="6500"/>
    <n v="0"/>
    <x v="57"/>
    <n v="536956"/>
    <x v="1"/>
    <x v="1"/>
    <x v="76"/>
    <x v="6"/>
  </r>
  <r>
    <x v="76"/>
    <s v="08:57:11"/>
    <s v="타행IB"/>
    <n v="0"/>
    <n v="540000"/>
    <x v="19"/>
    <n v="1076956"/>
    <x v="7"/>
    <x v="0"/>
    <x v="76"/>
    <x v="6"/>
  </r>
  <r>
    <x v="76"/>
    <s v="12:17:00"/>
    <s v="신한체"/>
    <n v="10000"/>
    <n v="0"/>
    <x v="68"/>
    <n v="1066956"/>
    <x v="2"/>
    <x v="1"/>
    <x v="76"/>
    <x v="2"/>
  </r>
  <r>
    <x v="76"/>
    <s v="18:55:04"/>
    <s v="CM보험"/>
    <n v="76104"/>
    <n v="0"/>
    <x v="69"/>
    <n v="990852"/>
    <x v="5"/>
    <x v="3"/>
    <x v="76"/>
    <x v="0"/>
  </r>
  <r>
    <x v="77"/>
    <s v="12:17:16"/>
    <s v="신한체"/>
    <n v="10000"/>
    <n v="0"/>
    <x v="70"/>
    <n v="980852"/>
    <x v="2"/>
    <x v="1"/>
    <x v="77"/>
    <x v="2"/>
  </r>
  <r>
    <x v="77"/>
    <s v="12:47:20"/>
    <s v="신한체"/>
    <n v="4500"/>
    <n v="0"/>
    <x v="71"/>
    <n v="976352"/>
    <x v="0"/>
    <x v="0"/>
    <x v="77"/>
    <x v="2"/>
  </r>
  <r>
    <x v="78"/>
    <s v="08:18:41"/>
    <s v="신한체"/>
    <n v="6500"/>
    <n v="0"/>
    <x v="57"/>
    <n v="969852"/>
    <x v="1"/>
    <x v="1"/>
    <x v="78"/>
    <x v="6"/>
  </r>
  <r>
    <x v="79"/>
    <s v="08:28:37"/>
    <s v="신한체"/>
    <n v="3500"/>
    <n v="0"/>
    <x v="57"/>
    <n v="966352"/>
    <x v="1"/>
    <x v="1"/>
    <x v="79"/>
    <x v="6"/>
  </r>
  <r>
    <x v="79"/>
    <s v="11:26:34"/>
    <s v="신한체"/>
    <n v="14800"/>
    <n v="0"/>
    <x v="72"/>
    <n v="951552"/>
    <x v="0"/>
    <x v="0"/>
    <x v="79"/>
    <x v="11"/>
  </r>
  <r>
    <x v="79"/>
    <s v="16:30:14"/>
    <s v="신한체"/>
    <n v="4500"/>
    <n v="0"/>
    <x v="71"/>
    <n v="947052"/>
    <x v="0"/>
    <x v="0"/>
    <x v="79"/>
    <x v="12"/>
  </r>
  <r>
    <x v="80"/>
    <s v="12:47:37"/>
    <s v="신한체"/>
    <n v="9000"/>
    <n v="0"/>
    <x v="13"/>
    <n v="938052"/>
    <x v="2"/>
    <x v="1"/>
    <x v="80"/>
    <x v="2"/>
  </r>
  <r>
    <x v="80"/>
    <s v="19:07:09"/>
    <s v="신한체"/>
    <n v="42000"/>
    <n v="0"/>
    <x v="23"/>
    <n v="896052"/>
    <x v="6"/>
    <x v="1"/>
    <x v="80"/>
    <x v="14"/>
  </r>
  <r>
    <x v="81"/>
    <s v="08:51:37"/>
    <s v="신한체"/>
    <n v="40800"/>
    <n v="0"/>
    <x v="3"/>
    <n v="855252"/>
    <x v="0"/>
    <x v="0"/>
    <x v="81"/>
    <x v="6"/>
  </r>
  <r>
    <x v="81"/>
    <s v="09:00:02"/>
    <s v="신한체"/>
    <n v="9300"/>
    <n v="0"/>
    <x v="60"/>
    <n v="845952"/>
    <x v="0"/>
    <x v="0"/>
    <x v="81"/>
    <x v="10"/>
  </r>
  <r>
    <x v="81"/>
    <s v="22:21:29"/>
    <s v="신한체"/>
    <n v="4500"/>
    <n v="0"/>
    <x v="0"/>
    <n v="841452"/>
    <x v="0"/>
    <x v="0"/>
    <x v="81"/>
    <x v="7"/>
  </r>
  <r>
    <x v="82"/>
    <s v="12:34:16"/>
    <s v="신한체"/>
    <n v="15000"/>
    <n v="0"/>
    <x v="73"/>
    <n v="826452"/>
    <x v="2"/>
    <x v="1"/>
    <x v="82"/>
    <x v="2"/>
  </r>
  <r>
    <x v="82"/>
    <s v="12:59:55"/>
    <s v="신한체"/>
    <n v="4500"/>
    <n v="0"/>
    <x v="71"/>
    <n v="821952"/>
    <x v="0"/>
    <x v="0"/>
    <x v="82"/>
    <x v="2"/>
  </r>
  <r>
    <x v="82"/>
    <s v="14:54:00"/>
    <s v="CD이체"/>
    <n v="0"/>
    <n v="200000"/>
    <x v="28"/>
    <n v="1021952"/>
    <x v="7"/>
    <x v="0"/>
    <x v="82"/>
    <x v="18"/>
  </r>
  <r>
    <x v="83"/>
    <s v="14:03:27"/>
    <s v="모바일"/>
    <n v="12000"/>
    <n v="0"/>
    <x v="65"/>
    <n v="1009952"/>
    <x v="12"/>
    <x v="1"/>
    <x v="83"/>
    <x v="18"/>
  </r>
  <r>
    <x v="83"/>
    <s v="21:12:19"/>
    <s v="신한체"/>
    <n v="94800"/>
    <n v="0"/>
    <x v="74"/>
    <n v="915152"/>
    <x v="0"/>
    <x v="0"/>
    <x v="83"/>
    <x v="3"/>
  </r>
  <r>
    <x v="84"/>
    <s v="08:24:09"/>
    <s v="신한체"/>
    <n v="7000"/>
    <n v="0"/>
    <x v="57"/>
    <n v="908152"/>
    <x v="1"/>
    <x v="1"/>
    <x v="84"/>
    <x v="6"/>
  </r>
  <r>
    <x v="84"/>
    <s v="12:18:30"/>
    <s v="신한체"/>
    <n v="12000"/>
    <n v="0"/>
    <x v="70"/>
    <n v="896152"/>
    <x v="2"/>
    <x v="1"/>
    <x v="84"/>
    <x v="2"/>
  </r>
  <r>
    <x v="84"/>
    <s v="14:41:21"/>
    <s v="신한체"/>
    <n v="38500"/>
    <n v="0"/>
    <x v="23"/>
    <n v="857652"/>
    <x v="6"/>
    <x v="1"/>
    <x v="84"/>
    <x v="18"/>
  </r>
  <r>
    <x v="84"/>
    <s v="18:03:15"/>
    <s v="카드결"/>
    <n v="4200"/>
    <n v="0"/>
    <x v="6"/>
    <n v="853452"/>
    <x v="4"/>
    <x v="2"/>
    <x v="84"/>
    <x v="0"/>
  </r>
  <r>
    <x v="84"/>
    <s v="20:26:44"/>
    <s v="신한체"/>
    <n v="4500"/>
    <n v="0"/>
    <x v="0"/>
    <n v="848952"/>
    <x v="0"/>
    <x v="0"/>
    <x v="84"/>
    <x v="13"/>
  </r>
  <r>
    <x v="85"/>
    <s v="12:31:42"/>
    <s v="신한체"/>
    <n v="10000"/>
    <n v="0"/>
    <x v="75"/>
    <n v="838952"/>
    <x v="2"/>
    <x v="1"/>
    <x v="85"/>
    <x v="2"/>
  </r>
  <r>
    <x v="86"/>
    <s v="07:10:40"/>
    <s v="FB자동"/>
    <n v="89508"/>
    <n v="0"/>
    <x v="8"/>
    <n v="749444"/>
    <x v="5"/>
    <x v="3"/>
    <x v="86"/>
    <x v="8"/>
  </r>
  <r>
    <x v="86"/>
    <s v="08:24:18"/>
    <s v="신한체"/>
    <n v="7000"/>
    <n v="0"/>
    <x v="57"/>
    <n v="742444"/>
    <x v="1"/>
    <x v="1"/>
    <x v="86"/>
    <x v="6"/>
  </r>
  <r>
    <x v="86"/>
    <s v="12:22:32"/>
    <s v="신한체"/>
    <n v="9000"/>
    <n v="0"/>
    <x v="55"/>
    <n v="733444"/>
    <x v="2"/>
    <x v="1"/>
    <x v="86"/>
    <x v="2"/>
  </r>
  <r>
    <x v="86"/>
    <s v="12:49:37"/>
    <s v="신한체"/>
    <n v="4500"/>
    <n v="0"/>
    <x v="71"/>
    <n v="728944"/>
    <x v="0"/>
    <x v="0"/>
    <x v="86"/>
    <x v="2"/>
  </r>
  <r>
    <x v="87"/>
    <s v="08:47:12"/>
    <s v="신한체"/>
    <n v="4500"/>
    <n v="0"/>
    <x v="60"/>
    <n v="724444"/>
    <x v="0"/>
    <x v="0"/>
    <x v="87"/>
    <x v="6"/>
  </r>
  <r>
    <x v="88"/>
    <s v="08:53:53"/>
    <s v="신한체"/>
    <n v="2700"/>
    <n v="0"/>
    <x v="59"/>
    <n v="721744"/>
    <x v="3"/>
    <x v="1"/>
    <x v="88"/>
    <x v="6"/>
  </r>
  <r>
    <x v="89"/>
    <s v="10:14:23"/>
    <s v="모바일"/>
    <n v="190000"/>
    <n v="0"/>
    <x v="76"/>
    <n v="531744"/>
    <x v="11"/>
    <x v="6"/>
    <x v="89"/>
    <x v="1"/>
  </r>
  <r>
    <x v="89"/>
    <s v="12:27:24"/>
    <s v="신한체"/>
    <n v="10000"/>
    <n v="0"/>
    <x v="70"/>
    <n v="521744"/>
    <x v="2"/>
    <x v="1"/>
    <x v="89"/>
    <x v="2"/>
  </r>
  <r>
    <x v="89"/>
    <s v="12:32:17"/>
    <s v="신한체"/>
    <n v="4500"/>
    <n v="0"/>
    <x v="71"/>
    <n v="517244"/>
    <x v="0"/>
    <x v="0"/>
    <x v="89"/>
    <x v="2"/>
  </r>
  <r>
    <x v="89"/>
    <s v="14:43:58"/>
    <s v="타행CD"/>
    <n v="0"/>
    <n v="1000000"/>
    <x v="39"/>
    <n v="1517244"/>
    <x v="7"/>
    <x v="0"/>
    <x v="89"/>
    <x v="18"/>
  </r>
  <r>
    <x v="90"/>
    <s v="12:07:42"/>
    <s v="신한체"/>
    <n v="15900"/>
    <n v="0"/>
    <x v="63"/>
    <n v="1501344"/>
    <x v="2"/>
    <x v="1"/>
    <x v="90"/>
    <x v="2"/>
  </r>
  <r>
    <x v="90"/>
    <s v="18:41:18"/>
    <s v="신한체"/>
    <n v="4500"/>
    <n v="0"/>
    <x v="77"/>
    <n v="1496844"/>
    <x v="3"/>
    <x v="1"/>
    <x v="90"/>
    <x v="0"/>
  </r>
  <r>
    <x v="90"/>
    <s v="22:36:23"/>
    <s v="신한체"/>
    <n v="62300"/>
    <n v="0"/>
    <x v="78"/>
    <n v="1434544"/>
    <x v="2"/>
    <x v="1"/>
    <x v="90"/>
    <x v="7"/>
  </r>
  <r>
    <x v="91"/>
    <s v="08:34:36"/>
    <s v="신한체"/>
    <n v="6500"/>
    <n v="0"/>
    <x v="57"/>
    <n v="1428044"/>
    <x v="1"/>
    <x v="1"/>
    <x v="91"/>
    <x v="6"/>
  </r>
  <r>
    <x v="91"/>
    <s v="08:36:35"/>
    <s v="신한체"/>
    <n v="5500"/>
    <n v="0"/>
    <x v="57"/>
    <n v="1422544"/>
    <x v="1"/>
    <x v="1"/>
    <x v="91"/>
    <x v="6"/>
  </r>
  <r>
    <x v="91"/>
    <s v="12:23:03"/>
    <s v="신한체"/>
    <n v="20000"/>
    <n v="0"/>
    <x v="55"/>
    <n v="1402544"/>
    <x v="2"/>
    <x v="1"/>
    <x v="91"/>
    <x v="2"/>
  </r>
  <r>
    <x v="91"/>
    <s v="15:59:47"/>
    <s v="신한체"/>
    <n v="4500"/>
    <n v="0"/>
    <x v="71"/>
    <n v="1398044"/>
    <x v="0"/>
    <x v="0"/>
    <x v="91"/>
    <x v="16"/>
  </r>
  <r>
    <x v="92"/>
    <s v="08:26:09"/>
    <s v="신한체"/>
    <n v="6500"/>
    <n v="0"/>
    <x v="57"/>
    <n v="1391544"/>
    <x v="1"/>
    <x v="1"/>
    <x v="92"/>
    <x v="6"/>
  </r>
  <r>
    <x v="92"/>
    <s v="12:34:46"/>
    <s v="신한체"/>
    <n v="13000"/>
    <n v="0"/>
    <x v="56"/>
    <n v="1378544"/>
    <x v="2"/>
    <x v="1"/>
    <x v="92"/>
    <x v="2"/>
  </r>
  <r>
    <x v="92"/>
    <s v="22:49:44"/>
    <s v="신한체"/>
    <n v="4500"/>
    <n v="0"/>
    <x v="0"/>
    <n v="1374044"/>
    <x v="0"/>
    <x v="0"/>
    <x v="92"/>
    <x v="7"/>
  </r>
  <r>
    <x v="93"/>
    <s v="22:33:48"/>
    <s v="신한체"/>
    <n v="8300"/>
    <n v="0"/>
    <x v="0"/>
    <n v="1365744"/>
    <x v="0"/>
    <x v="0"/>
    <x v="93"/>
    <x v="7"/>
  </r>
  <r>
    <x v="94"/>
    <s v="11:34:58"/>
    <s v="모바일"/>
    <n v="15000"/>
    <n v="0"/>
    <x v="65"/>
    <n v="1350744"/>
    <x v="12"/>
    <x v="1"/>
    <x v="94"/>
    <x v="11"/>
  </r>
  <r>
    <x v="95"/>
    <s v="12:26:53"/>
    <s v="신한체"/>
    <n v="9000"/>
    <n v="0"/>
    <x v="79"/>
    <n v="1341744"/>
    <x v="2"/>
    <x v="1"/>
    <x v="95"/>
    <x v="2"/>
  </r>
  <r>
    <x v="95"/>
    <s v="18:47:44"/>
    <s v="신한체"/>
    <n v="4500"/>
    <n v="0"/>
    <x v="0"/>
    <n v="1337244"/>
    <x v="0"/>
    <x v="0"/>
    <x v="95"/>
    <x v="0"/>
  </r>
  <r>
    <x v="96"/>
    <s v="08:35:25"/>
    <s v="신한체"/>
    <n v="7000"/>
    <n v="0"/>
    <x v="57"/>
    <n v="1330244"/>
    <x v="1"/>
    <x v="1"/>
    <x v="96"/>
    <x v="6"/>
  </r>
  <r>
    <x v="96"/>
    <s v="11:57:02"/>
    <s v="모바일"/>
    <n v="13300"/>
    <n v="0"/>
    <x v="80"/>
    <n v="1316944"/>
    <x v="12"/>
    <x v="1"/>
    <x v="96"/>
    <x v="11"/>
  </r>
  <r>
    <x v="96"/>
    <s v="12:36:14"/>
    <s v="신한체"/>
    <n v="2000"/>
    <n v="0"/>
    <x v="71"/>
    <n v="1314944"/>
    <x v="0"/>
    <x v="0"/>
    <x v="96"/>
    <x v="2"/>
  </r>
  <r>
    <x v="96"/>
    <s v="18:23:59"/>
    <s v="신한체"/>
    <n v="4500"/>
    <n v="0"/>
    <x v="0"/>
    <n v="1310444"/>
    <x v="0"/>
    <x v="0"/>
    <x v="96"/>
    <x v="0"/>
  </r>
  <r>
    <x v="97"/>
    <s v="00:09:39"/>
    <s v="신한체"/>
    <n v="31090"/>
    <n v="0"/>
    <x v="21"/>
    <n v="1279354"/>
    <x v="8"/>
    <x v="0"/>
    <x v="97"/>
    <x v="4"/>
  </r>
  <r>
    <x v="98"/>
    <s v="08:27:32"/>
    <s v="신한체"/>
    <n v="7500"/>
    <n v="0"/>
    <x v="57"/>
    <n v="1271854"/>
    <x v="1"/>
    <x v="1"/>
    <x v="98"/>
    <x v="6"/>
  </r>
  <r>
    <x v="98"/>
    <s v="12:13:45"/>
    <s v="모바일"/>
    <n v="21000"/>
    <n v="0"/>
    <x v="65"/>
    <n v="1250854"/>
    <x v="12"/>
    <x v="1"/>
    <x v="98"/>
    <x v="2"/>
  </r>
  <r>
    <x v="98"/>
    <s v="23:13:11"/>
    <s v="신한체"/>
    <n v="4500"/>
    <n v="0"/>
    <x v="0"/>
    <n v="1246354"/>
    <x v="0"/>
    <x v="0"/>
    <x v="98"/>
    <x v="9"/>
  </r>
  <r>
    <x v="99"/>
    <s v="12:34:58"/>
    <s v="신한체"/>
    <n v="38500"/>
    <n v="0"/>
    <x v="81"/>
    <n v="1207854"/>
    <x v="6"/>
    <x v="1"/>
    <x v="99"/>
    <x v="2"/>
  </r>
  <r>
    <x v="99"/>
    <s v="12:46:14"/>
    <s v="신한체"/>
    <n v="38000"/>
    <n v="0"/>
    <x v="23"/>
    <n v="1169854"/>
    <x v="6"/>
    <x v="1"/>
    <x v="99"/>
    <x v="2"/>
  </r>
  <r>
    <x v="99"/>
    <s v="12:48:46"/>
    <s v="신한체"/>
    <n v="0"/>
    <n v="38500"/>
    <x v="81"/>
    <n v="1208354"/>
    <x v="6"/>
    <x v="1"/>
    <x v="99"/>
    <x v="2"/>
  </r>
  <r>
    <x v="99"/>
    <s v="17:45:36"/>
    <s v="신한체"/>
    <n v="46550"/>
    <n v="0"/>
    <x v="44"/>
    <n v="1161804"/>
    <x v="0"/>
    <x v="0"/>
    <x v="99"/>
    <x v="15"/>
  </r>
  <r>
    <x v="100"/>
    <s v="19:41:43"/>
    <s v="신한체"/>
    <n v="4500"/>
    <n v="0"/>
    <x v="0"/>
    <n v="1157304"/>
    <x v="0"/>
    <x v="0"/>
    <x v="100"/>
    <x v="14"/>
  </r>
  <r>
    <x v="101"/>
    <s v="10:28:52"/>
    <s v="CD이체"/>
    <n v="0"/>
    <n v="50000"/>
    <x v="39"/>
    <n v="1207304"/>
    <x v="7"/>
    <x v="0"/>
    <x v="101"/>
    <x v="1"/>
  </r>
  <r>
    <x v="101"/>
    <s v="11:33:38"/>
    <s v="SHC입"/>
    <n v="0"/>
    <n v="5208"/>
    <x v="25"/>
    <n v="1212512"/>
    <x v="10"/>
    <x v="5"/>
    <x v="101"/>
    <x v="11"/>
  </r>
  <r>
    <x v="101"/>
    <s v="12:06:22"/>
    <s v="신한체"/>
    <n v="12900"/>
    <n v="0"/>
    <x v="63"/>
    <n v="1199612"/>
    <x v="2"/>
    <x v="1"/>
    <x v="101"/>
    <x v="2"/>
  </r>
  <r>
    <x v="101"/>
    <s v="23:20:47"/>
    <s v="신한체"/>
    <n v="4500"/>
    <n v="0"/>
    <x v="0"/>
    <n v="1195112"/>
    <x v="0"/>
    <x v="0"/>
    <x v="101"/>
    <x v="9"/>
  </r>
  <r>
    <x v="102"/>
    <s v="11:35:13"/>
    <s v="OP이체"/>
    <n v="62000"/>
    <n v="0"/>
    <x v="41"/>
    <n v="1133112"/>
    <x v="4"/>
    <x v="2"/>
    <x v="102"/>
    <x v="11"/>
  </r>
  <r>
    <x v="103"/>
    <s v="08:33:30"/>
    <s v="신한체"/>
    <n v="6500"/>
    <n v="0"/>
    <x v="57"/>
    <n v="1126612"/>
    <x v="1"/>
    <x v="1"/>
    <x v="103"/>
    <x v="6"/>
  </r>
  <r>
    <x v="103"/>
    <s v="11:18:12"/>
    <s v="CD이체"/>
    <n v="0"/>
    <n v="170000"/>
    <x v="39"/>
    <n v="1296612"/>
    <x v="7"/>
    <x v="0"/>
    <x v="103"/>
    <x v="11"/>
  </r>
  <r>
    <x v="103"/>
    <s v="12:25:17"/>
    <s v="신한체"/>
    <n v="13000"/>
    <n v="0"/>
    <x v="61"/>
    <n v="1283612"/>
    <x v="2"/>
    <x v="1"/>
    <x v="103"/>
    <x v="2"/>
  </r>
  <r>
    <x v="103"/>
    <s v="21:13:48"/>
    <s v="신한체"/>
    <n v="4500"/>
    <n v="0"/>
    <x v="0"/>
    <n v="1279112"/>
    <x v="0"/>
    <x v="0"/>
    <x v="103"/>
    <x v="3"/>
  </r>
  <r>
    <x v="104"/>
    <s v="10:31:05"/>
    <s v="타행IB"/>
    <n v="0"/>
    <n v="300000"/>
    <x v="19"/>
    <n v="1579112"/>
    <x v="7"/>
    <x v="0"/>
    <x v="104"/>
    <x v="1"/>
  </r>
  <r>
    <x v="104"/>
    <s v="12:23:31"/>
    <s v="신한체"/>
    <n v="14000"/>
    <n v="0"/>
    <x v="82"/>
    <n v="1565112"/>
    <x v="2"/>
    <x v="1"/>
    <x v="104"/>
    <x v="2"/>
  </r>
  <r>
    <x v="104"/>
    <s v="19:31:55"/>
    <s v="CM보험"/>
    <n v="76104"/>
    <n v="0"/>
    <x v="83"/>
    <n v="1489008"/>
    <x v="5"/>
    <x v="3"/>
    <x v="104"/>
    <x v="14"/>
  </r>
  <r>
    <x v="105"/>
    <s v="08:12:19"/>
    <s v="신한체"/>
    <n v="7000"/>
    <n v="0"/>
    <x v="84"/>
    <n v="1482008"/>
    <x v="0"/>
    <x v="0"/>
    <x v="105"/>
    <x v="6"/>
  </r>
  <r>
    <x v="105"/>
    <s v="12:32:17"/>
    <s v="신한체"/>
    <n v="10000"/>
    <n v="0"/>
    <x v="55"/>
    <n v="1472008"/>
    <x v="2"/>
    <x v="1"/>
    <x v="105"/>
    <x v="2"/>
  </r>
  <r>
    <x v="105"/>
    <s v="15:40:41"/>
    <s v="신한체"/>
    <n v="4500"/>
    <n v="0"/>
    <x v="71"/>
    <n v="1467508"/>
    <x v="0"/>
    <x v="0"/>
    <x v="105"/>
    <x v="16"/>
  </r>
  <r>
    <x v="106"/>
    <s v="00:15:05"/>
    <s v="신한체"/>
    <n v="4500"/>
    <n v="0"/>
    <x v="0"/>
    <n v="1463008"/>
    <x v="0"/>
    <x v="0"/>
    <x v="106"/>
    <x v="4"/>
  </r>
  <r>
    <x v="106"/>
    <s v="12:27:10"/>
    <s v="신한체"/>
    <n v="21190"/>
    <n v="0"/>
    <x v="44"/>
    <n v="1441818"/>
    <x v="0"/>
    <x v="0"/>
    <x v="106"/>
    <x v="2"/>
  </r>
  <r>
    <x v="107"/>
    <s v="08:20:00"/>
    <s v="신한체"/>
    <n v="7000"/>
    <n v="0"/>
    <x v="84"/>
    <n v="1434818"/>
    <x v="0"/>
    <x v="0"/>
    <x v="107"/>
    <x v="6"/>
  </r>
  <r>
    <x v="107"/>
    <s v="11:59:41"/>
    <s v="신한체"/>
    <n v="13500"/>
    <n v="0"/>
    <x v="85"/>
    <n v="1421318"/>
    <x v="2"/>
    <x v="1"/>
    <x v="107"/>
    <x v="11"/>
  </r>
  <r>
    <x v="107"/>
    <s v="17:08:11"/>
    <s v="신한체"/>
    <n v="38811"/>
    <n v="0"/>
    <x v="3"/>
    <n v="1382507"/>
    <x v="0"/>
    <x v="0"/>
    <x v="107"/>
    <x v="15"/>
  </r>
  <r>
    <x v="108"/>
    <s v="12:39:00"/>
    <s v="신한체"/>
    <n v="11500"/>
    <n v="0"/>
    <x v="86"/>
    <n v="1371007"/>
    <x v="2"/>
    <x v="1"/>
    <x v="108"/>
    <x v="2"/>
  </r>
  <r>
    <x v="108"/>
    <s v="18:11:28"/>
    <s v="신한체"/>
    <n v="4500"/>
    <n v="0"/>
    <x v="0"/>
    <n v="1366507"/>
    <x v="0"/>
    <x v="0"/>
    <x v="108"/>
    <x v="0"/>
  </r>
  <r>
    <x v="109"/>
    <s v="12:01:03"/>
    <s v="신한체"/>
    <n v="12000"/>
    <n v="0"/>
    <x v="87"/>
    <n v="1354507"/>
    <x v="2"/>
    <x v="1"/>
    <x v="109"/>
    <x v="2"/>
  </r>
  <r>
    <x v="109"/>
    <s v="20:03:32"/>
    <s v="신한체"/>
    <n v="4500"/>
    <n v="0"/>
    <x v="88"/>
    <n v="1350007"/>
    <x v="0"/>
    <x v="0"/>
    <x v="109"/>
    <x v="13"/>
  </r>
  <r>
    <x v="110"/>
    <s v="08:25:33"/>
    <s v="신한체"/>
    <n v="6500"/>
    <n v="0"/>
    <x v="84"/>
    <n v="1343507"/>
    <x v="0"/>
    <x v="0"/>
    <x v="110"/>
    <x v="6"/>
  </r>
  <r>
    <x v="110"/>
    <s v="12:46:50"/>
    <s v="신한체"/>
    <n v="15000"/>
    <n v="0"/>
    <x v="73"/>
    <n v="1328507"/>
    <x v="2"/>
    <x v="1"/>
    <x v="110"/>
    <x v="2"/>
  </r>
  <r>
    <x v="110"/>
    <s v="15:54:39"/>
    <s v="신한체"/>
    <n v="9000"/>
    <n v="0"/>
    <x v="71"/>
    <n v="1319507"/>
    <x v="0"/>
    <x v="0"/>
    <x v="110"/>
    <x v="16"/>
  </r>
  <r>
    <x v="111"/>
    <s v="09:42:08"/>
    <s v="신한체"/>
    <n v="8100"/>
    <n v="0"/>
    <x v="36"/>
    <n v="1311407"/>
    <x v="2"/>
    <x v="1"/>
    <x v="111"/>
    <x v="10"/>
  </r>
  <r>
    <x v="111"/>
    <s v="16:55:02"/>
    <s v="신한체"/>
    <n v="28798"/>
    <n v="0"/>
    <x v="89"/>
    <n v="1282609"/>
    <x v="13"/>
    <x v="7"/>
    <x v="111"/>
    <x v="12"/>
  </r>
  <r>
    <x v="112"/>
    <s v="17:51:15"/>
    <s v="신한체"/>
    <n v="38000"/>
    <n v="0"/>
    <x v="34"/>
    <n v="1244609"/>
    <x v="2"/>
    <x v="1"/>
    <x v="112"/>
    <x v="15"/>
  </r>
  <r>
    <x v="113"/>
    <s v="06:00:50"/>
    <s v="신한체"/>
    <n v="4500"/>
    <n v="0"/>
    <x v="90"/>
    <n v="1240109"/>
    <x v="6"/>
    <x v="1"/>
    <x v="113"/>
    <x v="21"/>
  </r>
  <r>
    <x v="113"/>
    <s v="06:03:02"/>
    <s v="신한체"/>
    <n v="5000"/>
    <n v="0"/>
    <x v="90"/>
    <n v="1235109"/>
    <x v="6"/>
    <x v="1"/>
    <x v="113"/>
    <x v="21"/>
  </r>
  <r>
    <x v="113"/>
    <s v="07:11:25"/>
    <s v="FB자동"/>
    <n v="91428"/>
    <n v="0"/>
    <x v="8"/>
    <n v="1143681"/>
    <x v="5"/>
    <x v="3"/>
    <x v="113"/>
    <x v="8"/>
  </r>
  <r>
    <x v="113"/>
    <s v="18:05:04"/>
    <s v="카드결"/>
    <n v="1600"/>
    <n v="0"/>
    <x v="91"/>
    <n v="1137981"/>
    <x v="4"/>
    <x v="2"/>
    <x v="113"/>
    <x v="0"/>
  </r>
  <r>
    <x v="113"/>
    <s v="18:05:04"/>
    <s v="카드결"/>
    <n v="4100"/>
    <n v="0"/>
    <x v="92"/>
    <n v="1139581"/>
    <x v="4"/>
    <x v="2"/>
    <x v="113"/>
    <x v="0"/>
  </r>
  <r>
    <x v="113"/>
    <s v="18:08:02"/>
    <s v="카드결"/>
    <n v="3900"/>
    <n v="0"/>
    <x v="6"/>
    <n v="1134081"/>
    <x v="4"/>
    <x v="2"/>
    <x v="113"/>
    <x v="0"/>
  </r>
  <r>
    <x v="114"/>
    <s v="12:22:08"/>
    <s v="CD출금"/>
    <n v="100000"/>
    <n v="0"/>
    <x v="24"/>
    <n v="1034081"/>
    <x v="9"/>
    <x v="4"/>
    <x v="114"/>
    <x v="2"/>
  </r>
  <r>
    <x v="114"/>
    <s v="12:29:51"/>
    <s v="현금IC"/>
    <n v="500"/>
    <n v="0"/>
    <x v="93"/>
    <n v="1033581"/>
    <x v="0"/>
    <x v="0"/>
    <x v="114"/>
    <x v="2"/>
  </r>
  <r>
    <x v="114"/>
    <s v="13:10:51"/>
    <s v="타행IB"/>
    <n v="0"/>
    <n v="300000"/>
    <x v="19"/>
    <n v="1333581"/>
    <x v="7"/>
    <x v="0"/>
    <x v="114"/>
    <x v="17"/>
  </r>
  <r>
    <x v="114"/>
    <s v="13:13:44"/>
    <s v="타행IB"/>
    <n v="0"/>
    <n v="130000"/>
    <x v="19"/>
    <n v="1463581"/>
    <x v="7"/>
    <x v="0"/>
    <x v="114"/>
    <x v="17"/>
  </r>
  <r>
    <x v="114"/>
    <s v="15:50:42"/>
    <s v="신한체"/>
    <n v="9000"/>
    <n v="0"/>
    <x v="71"/>
    <n v="1454581"/>
    <x v="0"/>
    <x v="0"/>
    <x v="114"/>
    <x v="16"/>
  </r>
  <r>
    <x v="115"/>
    <s v="08:20:24"/>
    <s v="신한체"/>
    <n v="6500"/>
    <n v="0"/>
    <x v="84"/>
    <n v="1448081"/>
    <x v="0"/>
    <x v="0"/>
    <x v="115"/>
    <x v="6"/>
  </r>
  <r>
    <x v="115"/>
    <s v="09:00:21"/>
    <s v="모바일"/>
    <n v="390000"/>
    <n v="0"/>
    <x v="76"/>
    <n v="1058081"/>
    <x v="11"/>
    <x v="6"/>
    <x v="115"/>
    <x v="10"/>
  </r>
  <r>
    <x v="115"/>
    <s v="12:32:54"/>
    <s v="신한체"/>
    <n v="13000"/>
    <n v="0"/>
    <x v="94"/>
    <n v="1045081"/>
    <x v="2"/>
    <x v="1"/>
    <x v="115"/>
    <x v="2"/>
  </r>
  <r>
    <x v="116"/>
    <s v="12:00:38"/>
    <s v="신한체"/>
    <n v="14900"/>
    <n v="0"/>
    <x v="63"/>
    <n v="1030181"/>
    <x v="2"/>
    <x v="1"/>
    <x v="116"/>
    <x v="2"/>
  </r>
  <r>
    <x v="116"/>
    <s v="18:04:34"/>
    <s v="카드결"/>
    <n v="4100"/>
    <n v="0"/>
    <x v="92"/>
    <n v="1026081"/>
    <x v="4"/>
    <x v="2"/>
    <x v="116"/>
    <x v="0"/>
  </r>
  <r>
    <x v="116"/>
    <s v="18:04:35"/>
    <s v="카드결"/>
    <n v="1500"/>
    <n v="0"/>
    <x v="91"/>
    <n v="1024581"/>
    <x v="4"/>
    <x v="2"/>
    <x v="116"/>
    <x v="0"/>
  </r>
  <r>
    <x v="116"/>
    <s v="22:42:23"/>
    <s v="신한체"/>
    <n v="64390"/>
    <n v="0"/>
    <x v="89"/>
    <n v="960191"/>
    <x v="13"/>
    <x v="7"/>
    <x v="116"/>
    <x v="7"/>
  </r>
  <r>
    <x v="117"/>
    <s v="12:42:02"/>
    <s v="신한체"/>
    <n v="18300"/>
    <n v="0"/>
    <x v="95"/>
    <n v="941891"/>
    <x v="0"/>
    <x v="0"/>
    <x v="117"/>
    <x v="2"/>
  </r>
  <r>
    <x v="117"/>
    <s v="13:14:42"/>
    <s v="신한체"/>
    <n v="6100"/>
    <n v="0"/>
    <x v="96"/>
    <n v="935791"/>
    <x v="1"/>
    <x v="1"/>
    <x v="117"/>
    <x v="17"/>
  </r>
  <r>
    <x v="117"/>
    <s v="21:18:39"/>
    <s v="신한체"/>
    <n v="169253"/>
    <n v="0"/>
    <x v="97"/>
    <n v="764298"/>
    <x v="14"/>
    <x v="7"/>
    <x v="117"/>
    <x v="3"/>
  </r>
  <r>
    <x v="117"/>
    <s v="21:18:39"/>
    <s v="신한체"/>
    <n v="2240"/>
    <n v="0"/>
    <x v="98"/>
    <n v="933551"/>
    <x v="14"/>
    <x v="7"/>
    <x v="117"/>
    <x v="3"/>
  </r>
  <r>
    <x v="118"/>
    <s v="09:49:13"/>
    <s v="CD이체"/>
    <n v="0"/>
    <n v="300000"/>
    <x v="39"/>
    <n v="1064298"/>
    <x v="7"/>
    <x v="0"/>
    <x v="118"/>
    <x v="10"/>
  </r>
  <r>
    <x v="118"/>
    <s v="10:24:37"/>
    <s v="신한체"/>
    <n v="9000"/>
    <n v="0"/>
    <x v="99"/>
    <n v="1055298"/>
    <x v="15"/>
    <x v="0"/>
    <x v="118"/>
    <x v="1"/>
  </r>
  <r>
    <x v="118"/>
    <s v="10:48:07"/>
    <s v="신한체"/>
    <n v="12000"/>
    <n v="0"/>
    <x v="31"/>
    <n v="1043298"/>
    <x v="2"/>
    <x v="1"/>
    <x v="118"/>
    <x v="1"/>
  </r>
  <r>
    <x v="119"/>
    <s v="08:13:10"/>
    <s v="신한체"/>
    <n v="7500"/>
    <n v="0"/>
    <x v="84"/>
    <n v="1035798"/>
    <x v="0"/>
    <x v="0"/>
    <x v="119"/>
    <x v="6"/>
  </r>
  <r>
    <x v="120"/>
    <s v="12:33:33"/>
    <s v="신한체"/>
    <n v="24000"/>
    <n v="0"/>
    <x v="61"/>
    <n v="1011798"/>
    <x v="2"/>
    <x v="1"/>
    <x v="120"/>
    <x v="2"/>
  </r>
  <r>
    <x v="121"/>
    <s v="16:24:47"/>
    <s v="신한체"/>
    <n v="4500"/>
    <n v="0"/>
    <x v="88"/>
    <n v="1007298"/>
    <x v="0"/>
    <x v="0"/>
    <x v="121"/>
    <x v="12"/>
  </r>
  <r>
    <x v="121"/>
    <s v="20:28:49"/>
    <s v="신한체"/>
    <n v="83000"/>
    <n v="0"/>
    <x v="100"/>
    <n v="924298"/>
    <x v="2"/>
    <x v="1"/>
    <x v="121"/>
    <x v="13"/>
  </r>
  <r>
    <x v="122"/>
    <s v="08:20:06"/>
    <s v="신한체"/>
    <n v="5500"/>
    <n v="0"/>
    <x v="84"/>
    <n v="918798"/>
    <x v="0"/>
    <x v="0"/>
    <x v="122"/>
    <x v="6"/>
  </r>
  <r>
    <x v="122"/>
    <s v="12:18:12"/>
    <s v="신한체"/>
    <n v="10000"/>
    <n v="0"/>
    <x v="55"/>
    <n v="908798"/>
    <x v="2"/>
    <x v="1"/>
    <x v="122"/>
    <x v="2"/>
  </r>
  <r>
    <x v="122"/>
    <s v="18:04:06"/>
    <s v="신한체"/>
    <n v="4500"/>
    <n v="0"/>
    <x v="0"/>
    <n v="904298"/>
    <x v="0"/>
    <x v="0"/>
    <x v="122"/>
    <x v="0"/>
  </r>
  <r>
    <x v="123"/>
    <s v="12:23:19"/>
    <s v="신한체"/>
    <n v="13000"/>
    <n v="0"/>
    <x v="101"/>
    <n v="891298"/>
    <x v="2"/>
    <x v="1"/>
    <x v="123"/>
    <x v="2"/>
  </r>
  <r>
    <x v="123"/>
    <s v="18:11:56"/>
    <s v="신한체"/>
    <n v="4500"/>
    <n v="0"/>
    <x v="0"/>
    <n v="886798"/>
    <x v="0"/>
    <x v="0"/>
    <x v="123"/>
    <x v="0"/>
  </r>
  <r>
    <x v="124"/>
    <s v="00:09:03"/>
    <s v="신한체"/>
    <n v="30440"/>
    <n v="0"/>
    <x v="102"/>
    <n v="856358"/>
    <x v="8"/>
    <x v="0"/>
    <x v="124"/>
    <x v="4"/>
  </r>
  <r>
    <x v="124"/>
    <s v="08:55:09"/>
    <s v="신한체"/>
    <n v="2400"/>
    <n v="0"/>
    <x v="71"/>
    <n v="853958"/>
    <x v="0"/>
    <x v="0"/>
    <x v="124"/>
    <x v="6"/>
  </r>
  <r>
    <x v="124"/>
    <s v="12:46:36"/>
    <s v="신한체"/>
    <n v="12000"/>
    <n v="0"/>
    <x v="103"/>
    <n v="841958"/>
    <x v="2"/>
    <x v="1"/>
    <x v="124"/>
    <x v="2"/>
  </r>
  <r>
    <x v="125"/>
    <s v="08:25:25"/>
    <s v="신한체"/>
    <n v="7500"/>
    <n v="0"/>
    <x v="84"/>
    <n v="834458"/>
    <x v="0"/>
    <x v="0"/>
    <x v="125"/>
    <x v="6"/>
  </r>
  <r>
    <x v="125"/>
    <s v="12:03:35"/>
    <s v="신한체"/>
    <n v="13000"/>
    <n v="0"/>
    <x v="87"/>
    <n v="821458"/>
    <x v="2"/>
    <x v="1"/>
    <x v="125"/>
    <x v="2"/>
  </r>
  <r>
    <x v="125"/>
    <s v="12:44:57"/>
    <s v="신한체"/>
    <n v="9000"/>
    <n v="0"/>
    <x v="71"/>
    <n v="812458"/>
    <x v="0"/>
    <x v="0"/>
    <x v="125"/>
    <x v="2"/>
  </r>
  <r>
    <x v="126"/>
    <s v="11:32:38"/>
    <s v="SHC입"/>
    <n v="0"/>
    <n v="5831"/>
    <x v="25"/>
    <n v="818289"/>
    <x v="10"/>
    <x v="5"/>
    <x v="126"/>
    <x v="11"/>
  </r>
  <r>
    <x v="126"/>
    <s v="12:37:43"/>
    <s v="신한체"/>
    <n v="13000"/>
    <n v="0"/>
    <x v="61"/>
    <n v="805289"/>
    <x v="2"/>
    <x v="1"/>
    <x v="126"/>
    <x v="2"/>
  </r>
  <r>
    <x v="127"/>
    <s v="08:19:19"/>
    <s v="신한체"/>
    <n v="6500"/>
    <n v="0"/>
    <x v="84"/>
    <n v="798789"/>
    <x v="0"/>
    <x v="0"/>
    <x v="127"/>
    <x v="6"/>
  </r>
  <r>
    <x v="127"/>
    <s v="11:58:44"/>
    <s v="신한체"/>
    <n v="13000"/>
    <n v="0"/>
    <x v="87"/>
    <n v="785789"/>
    <x v="2"/>
    <x v="1"/>
    <x v="127"/>
    <x v="11"/>
  </r>
  <r>
    <x v="128"/>
    <s v="08:12:04"/>
    <s v="OP이체"/>
    <n v="62000"/>
    <n v="0"/>
    <x v="41"/>
    <n v="723789"/>
    <x v="4"/>
    <x v="2"/>
    <x v="128"/>
    <x v="6"/>
  </r>
  <r>
    <x v="128"/>
    <s v="12:12:05"/>
    <s v="신한체"/>
    <n v="10000"/>
    <n v="0"/>
    <x v="55"/>
    <n v="713789"/>
    <x v="2"/>
    <x v="1"/>
    <x v="128"/>
    <x v="2"/>
  </r>
  <r>
    <x v="128"/>
    <s v="23:10:20"/>
    <s v="신한체"/>
    <n v="4500"/>
    <n v="0"/>
    <x v="0"/>
    <n v="709289"/>
    <x v="0"/>
    <x v="0"/>
    <x v="128"/>
    <x v="9"/>
  </r>
  <r>
    <x v="129"/>
    <s v="08:15:11"/>
    <s v="신한체"/>
    <n v="6000"/>
    <n v="0"/>
    <x v="84"/>
    <n v="703289"/>
    <x v="0"/>
    <x v="0"/>
    <x v="129"/>
    <x v="6"/>
  </r>
  <r>
    <x v="129"/>
    <s v="09:25:21"/>
    <s v="타행IB"/>
    <n v="0"/>
    <n v="600000"/>
    <x v="19"/>
    <n v="1303289"/>
    <x v="7"/>
    <x v="0"/>
    <x v="129"/>
    <x v="10"/>
  </r>
  <r>
    <x v="129"/>
    <s v="12:21:51"/>
    <s v="신한체"/>
    <n v="13000"/>
    <n v="0"/>
    <x v="104"/>
    <n v="1290289"/>
    <x v="2"/>
    <x v="1"/>
    <x v="129"/>
    <x v="2"/>
  </r>
  <r>
    <x v="129"/>
    <s v="13:17:56"/>
    <s v="타행CD"/>
    <n v="0"/>
    <n v="170000"/>
    <x v="39"/>
    <n v="1460289"/>
    <x v="7"/>
    <x v="0"/>
    <x v="129"/>
    <x v="17"/>
  </r>
  <r>
    <x v="129"/>
    <s v="20:14:42"/>
    <s v="신한체"/>
    <n v="4500"/>
    <n v="0"/>
    <x v="0"/>
    <n v="1455789"/>
    <x v="0"/>
    <x v="0"/>
    <x v="129"/>
    <x v="13"/>
  </r>
  <r>
    <x v="130"/>
    <s v="10:42:55"/>
    <s v="신한체"/>
    <n v="4500"/>
    <n v="0"/>
    <x v="71"/>
    <n v="1451289"/>
    <x v="0"/>
    <x v="0"/>
    <x v="130"/>
    <x v="1"/>
  </r>
  <r>
    <x v="130"/>
    <s v="13:07:59"/>
    <s v="신한체"/>
    <n v="16900"/>
    <n v="0"/>
    <x v="105"/>
    <n v="1434389"/>
    <x v="2"/>
    <x v="1"/>
    <x v="130"/>
    <x v="17"/>
  </r>
  <r>
    <x v="130"/>
    <s v="21:16:42"/>
    <s v="신한체"/>
    <n v="59800"/>
    <n v="0"/>
    <x v="74"/>
    <n v="1374589"/>
    <x v="0"/>
    <x v="0"/>
    <x v="130"/>
    <x v="3"/>
  </r>
  <r>
    <x v="130"/>
    <s v="21:29:29"/>
    <s v="신한체"/>
    <n v="195000"/>
    <n v="0"/>
    <x v="74"/>
    <n v="1179589"/>
    <x v="0"/>
    <x v="0"/>
    <x v="130"/>
    <x v="3"/>
  </r>
  <r>
    <x v="131"/>
    <s v="08:25:23"/>
    <s v="신한체"/>
    <n v="7000"/>
    <n v="0"/>
    <x v="84"/>
    <n v="1172589"/>
    <x v="0"/>
    <x v="0"/>
    <x v="131"/>
    <x v="6"/>
  </r>
  <r>
    <x v="131"/>
    <s v="11:59:02"/>
    <s v="신한체"/>
    <n v="14500"/>
    <n v="0"/>
    <x v="63"/>
    <n v="1158089"/>
    <x v="2"/>
    <x v="1"/>
    <x v="131"/>
    <x v="11"/>
  </r>
  <r>
    <x v="131"/>
    <s v="14:09:33"/>
    <s v="CD이체"/>
    <n v="0"/>
    <n v="300000"/>
    <x v="28"/>
    <n v="1458089"/>
    <x v="7"/>
    <x v="0"/>
    <x v="131"/>
    <x v="18"/>
  </r>
  <r>
    <x v="131"/>
    <s v="15:08:03"/>
    <s v="신한체"/>
    <n v="4500"/>
    <n v="0"/>
    <x v="71"/>
    <n v="1453589"/>
    <x v="0"/>
    <x v="0"/>
    <x v="131"/>
    <x v="16"/>
  </r>
  <r>
    <x v="131"/>
    <s v="19:20:25"/>
    <s v="CM보험"/>
    <n v="76104"/>
    <n v="0"/>
    <x v="106"/>
    <n v="1377485"/>
    <x v="5"/>
    <x v="3"/>
    <x v="131"/>
    <x v="14"/>
  </r>
  <r>
    <x v="132"/>
    <s v="12:29:24"/>
    <s v="신한체"/>
    <n v="14000"/>
    <n v="0"/>
    <x v="101"/>
    <n v="1363485"/>
    <x v="2"/>
    <x v="1"/>
    <x v="132"/>
    <x v="2"/>
  </r>
  <r>
    <x v="132"/>
    <s v="17:30:05"/>
    <s v="신한체"/>
    <n v="25790"/>
    <n v="0"/>
    <x v="3"/>
    <n v="1337695"/>
    <x v="0"/>
    <x v="0"/>
    <x v="132"/>
    <x v="15"/>
  </r>
  <r>
    <x v="132"/>
    <s v="20:01:46"/>
    <s v="신한체"/>
    <n v="77800"/>
    <n v="0"/>
    <x v="107"/>
    <n v="1259895"/>
    <x v="2"/>
    <x v="1"/>
    <x v="132"/>
    <x v="13"/>
  </r>
  <r>
    <x v="132"/>
    <s v="21:19:07"/>
    <s v="신한체"/>
    <n v="25600"/>
    <n v="0"/>
    <x v="108"/>
    <n v="1234295"/>
    <x v="2"/>
    <x v="1"/>
    <x v="132"/>
    <x v="3"/>
  </r>
  <r>
    <x v="133"/>
    <s v="12:08:53"/>
    <s v="신한체"/>
    <n v="12000"/>
    <n v="0"/>
    <x v="52"/>
    <n v="1222295"/>
    <x v="2"/>
    <x v="1"/>
    <x v="133"/>
    <x v="2"/>
  </r>
  <r>
    <x v="134"/>
    <s v="08:04:46"/>
    <s v="신한체"/>
    <n v="4500"/>
    <n v="0"/>
    <x v="0"/>
    <n v="1217795"/>
    <x v="0"/>
    <x v="0"/>
    <x v="134"/>
    <x v="6"/>
  </r>
  <r>
    <x v="134"/>
    <s v="12:25:14"/>
    <s v="신한체"/>
    <n v="11000"/>
    <n v="0"/>
    <x v="70"/>
    <n v="1206795"/>
    <x v="2"/>
    <x v="1"/>
    <x v="134"/>
    <x v="2"/>
  </r>
  <r>
    <x v="135"/>
    <s v="12:31:48"/>
    <s v="신한체"/>
    <n v="13500"/>
    <n v="0"/>
    <x v="109"/>
    <n v="1193295"/>
    <x v="2"/>
    <x v="1"/>
    <x v="135"/>
    <x v="2"/>
  </r>
  <r>
    <x v="135"/>
    <s v="12:45:03"/>
    <s v="신한체"/>
    <n v="2000"/>
    <n v="0"/>
    <x v="110"/>
    <n v="1191295"/>
    <x v="15"/>
    <x v="0"/>
    <x v="135"/>
    <x v="2"/>
  </r>
  <r>
    <x v="135"/>
    <s v="12:54:47"/>
    <s v="모바일"/>
    <n v="290000"/>
    <n v="0"/>
    <x v="76"/>
    <n v="901295"/>
    <x v="11"/>
    <x v="6"/>
    <x v="135"/>
    <x v="2"/>
  </r>
  <r>
    <x v="135"/>
    <s v="18:24:01"/>
    <s v="신한체"/>
    <n v="4500"/>
    <n v="0"/>
    <x v="0"/>
    <n v="896795"/>
    <x v="0"/>
    <x v="0"/>
    <x v="135"/>
    <x v="0"/>
  </r>
  <r>
    <x v="136"/>
    <s v="12:49:01"/>
    <s v="신한체"/>
    <n v="10800"/>
    <n v="0"/>
    <x v="111"/>
    <n v="885995"/>
    <x v="2"/>
    <x v="1"/>
    <x v="136"/>
    <x v="2"/>
  </r>
  <r>
    <x v="137"/>
    <s v="06:48:00"/>
    <s v="신한체"/>
    <n v="4500"/>
    <n v="0"/>
    <x v="0"/>
    <n v="881495"/>
    <x v="0"/>
    <x v="0"/>
    <x v="137"/>
    <x v="21"/>
  </r>
  <r>
    <x v="137"/>
    <s v="09:43:00"/>
    <s v="신한체"/>
    <n v="37000"/>
    <n v="0"/>
    <x v="112"/>
    <n v="844495"/>
    <x v="6"/>
    <x v="1"/>
    <x v="137"/>
    <x v="10"/>
  </r>
  <r>
    <x v="138"/>
    <s v="11:27:44"/>
    <s v="신한체"/>
    <n v="41000"/>
    <n v="0"/>
    <x v="113"/>
    <n v="803495"/>
    <x v="13"/>
    <x v="7"/>
    <x v="138"/>
    <x v="11"/>
  </r>
  <r>
    <x v="138"/>
    <s v="20:20:51"/>
    <s v="신한체"/>
    <n v="4500"/>
    <n v="0"/>
    <x v="0"/>
    <n v="798995"/>
    <x v="0"/>
    <x v="0"/>
    <x v="138"/>
    <x v="13"/>
  </r>
  <r>
    <x v="139"/>
    <s v="12:28:55"/>
    <s v="신한체"/>
    <n v="30000"/>
    <n v="0"/>
    <x v="66"/>
    <n v="768995"/>
    <x v="2"/>
    <x v="1"/>
    <x v="139"/>
    <x v="2"/>
  </r>
  <r>
    <x v="139"/>
    <s v="12:34:27"/>
    <s v="타행IB"/>
    <n v="0"/>
    <n v="19000"/>
    <x v="65"/>
    <n v="787995"/>
    <x v="12"/>
    <x v="1"/>
    <x v="139"/>
    <x v="2"/>
  </r>
  <r>
    <x v="140"/>
    <s v="07:10:55"/>
    <s v="FB자동"/>
    <n v="91428"/>
    <n v="0"/>
    <x v="8"/>
    <n v="696567"/>
    <x v="5"/>
    <x v="3"/>
    <x v="140"/>
    <x v="8"/>
  </r>
  <r>
    <x v="140"/>
    <s v="10:31:16"/>
    <s v="FB이체"/>
    <n v="0"/>
    <n v="311082"/>
    <x v="114"/>
    <n v="1007649"/>
    <x v="7"/>
    <x v="0"/>
    <x v="140"/>
    <x v="1"/>
  </r>
  <r>
    <x v="140"/>
    <s v="10:49:26"/>
    <s v="타행PC"/>
    <n v="0"/>
    <n v="1"/>
    <x v="115"/>
    <n v="1007650"/>
    <x v="7"/>
    <x v="0"/>
    <x v="140"/>
    <x v="1"/>
  </r>
  <r>
    <x v="140"/>
    <s v="12:27:46"/>
    <s v="신한체"/>
    <n v="13000"/>
    <n v="0"/>
    <x v="56"/>
    <n v="994650"/>
    <x v="2"/>
    <x v="1"/>
    <x v="140"/>
    <x v="2"/>
  </r>
  <r>
    <x v="140"/>
    <s v="13:04:21"/>
    <s v="신한체"/>
    <n v="9000"/>
    <n v="0"/>
    <x v="116"/>
    <n v="985650"/>
    <x v="16"/>
    <x v="8"/>
    <x v="140"/>
    <x v="17"/>
  </r>
  <r>
    <x v="140"/>
    <s v="15:18:03"/>
    <s v="신한체"/>
    <n v="4500"/>
    <n v="0"/>
    <x v="71"/>
    <n v="981150"/>
    <x v="0"/>
    <x v="0"/>
    <x v="140"/>
    <x v="16"/>
  </r>
  <r>
    <x v="140"/>
    <s v="18:05:13"/>
    <s v="카드결"/>
    <n v="1200"/>
    <n v="0"/>
    <x v="6"/>
    <n v="979950"/>
    <x v="4"/>
    <x v="2"/>
    <x v="140"/>
    <x v="0"/>
  </r>
  <r>
    <x v="141"/>
    <s v="21:16:10"/>
    <s v="신한체"/>
    <n v="18603"/>
    <n v="0"/>
    <x v="3"/>
    <n v="961347"/>
    <x v="0"/>
    <x v="0"/>
    <x v="141"/>
    <x v="3"/>
  </r>
  <r>
    <x v="141"/>
    <s v="21:46:59"/>
    <s v="신한체"/>
    <n v="4500"/>
    <n v="0"/>
    <x v="0"/>
    <n v="956847"/>
    <x v="0"/>
    <x v="0"/>
    <x v="141"/>
    <x v="3"/>
  </r>
  <r>
    <x v="142"/>
    <s v="19:15:02"/>
    <s v="신한체"/>
    <n v="4500"/>
    <n v="0"/>
    <x v="0"/>
    <n v="952347"/>
    <x v="0"/>
    <x v="0"/>
    <x v="142"/>
    <x v="14"/>
  </r>
  <r>
    <x v="143"/>
    <s v="00:17:19"/>
    <s v="신한체"/>
    <n v="4500"/>
    <n v="0"/>
    <x v="0"/>
    <n v="947847"/>
    <x v="0"/>
    <x v="0"/>
    <x v="143"/>
    <x v="4"/>
  </r>
  <r>
    <x v="143"/>
    <s v="12:38:48"/>
    <s v="신한체"/>
    <n v="14000"/>
    <n v="0"/>
    <x v="101"/>
    <n v="933847"/>
    <x v="2"/>
    <x v="1"/>
    <x v="143"/>
    <x v="2"/>
  </r>
  <r>
    <x v="144"/>
    <s v="01:18:53"/>
    <s v="신한체"/>
    <n v="112400"/>
    <n v="0"/>
    <x v="117"/>
    <n v="821447"/>
    <x v="13"/>
    <x v="7"/>
    <x v="144"/>
    <x v="5"/>
  </r>
  <r>
    <x v="144"/>
    <s v="01:21:55"/>
    <s v="타행IB"/>
    <n v="0"/>
    <n v="110000"/>
    <x v="19"/>
    <n v="931447"/>
    <x v="7"/>
    <x v="0"/>
    <x v="144"/>
    <x v="5"/>
  </r>
  <r>
    <x v="144"/>
    <s v="12:23:20"/>
    <s v="신한체"/>
    <n v="13000"/>
    <n v="0"/>
    <x v="118"/>
    <n v="918447"/>
    <x v="2"/>
    <x v="1"/>
    <x v="144"/>
    <x v="2"/>
  </r>
  <r>
    <x v="145"/>
    <s v="00:43:14"/>
    <s v="신한체"/>
    <n v="4500"/>
    <n v="0"/>
    <x v="0"/>
    <n v="913947"/>
    <x v="0"/>
    <x v="0"/>
    <x v="145"/>
    <x v="4"/>
  </r>
  <r>
    <x v="145"/>
    <s v="11:56:49"/>
    <s v="신한체"/>
    <n v="10300"/>
    <n v="0"/>
    <x v="36"/>
    <n v="903647"/>
    <x v="2"/>
    <x v="1"/>
    <x v="145"/>
    <x v="11"/>
  </r>
  <r>
    <x v="146"/>
    <s v="12:24:19"/>
    <s v="신한체"/>
    <n v="14000"/>
    <n v="0"/>
    <x v="119"/>
    <n v="889647"/>
    <x v="2"/>
    <x v="1"/>
    <x v="146"/>
    <x v="2"/>
  </r>
  <r>
    <x v="146"/>
    <s v="18:27:26"/>
    <s v="신한체"/>
    <n v="4500"/>
    <n v="0"/>
    <x v="0"/>
    <n v="885147"/>
    <x v="0"/>
    <x v="0"/>
    <x v="146"/>
    <x v="0"/>
  </r>
  <r>
    <x v="147"/>
    <s v="12:18:16"/>
    <s v="신한체"/>
    <n v="13000"/>
    <n v="0"/>
    <x v="120"/>
    <n v="872147"/>
    <x v="2"/>
    <x v="1"/>
    <x v="147"/>
    <x v="2"/>
  </r>
  <r>
    <x v="148"/>
    <s v="22:19:50"/>
    <s v="신한체"/>
    <n v="4500"/>
    <n v="0"/>
    <x v="0"/>
    <n v="867647"/>
    <x v="0"/>
    <x v="0"/>
    <x v="148"/>
    <x v="7"/>
  </r>
  <r>
    <x v="149"/>
    <s v="12:12:00"/>
    <s v="신한체"/>
    <n v="12000"/>
    <n v="0"/>
    <x v="52"/>
    <n v="855647"/>
    <x v="2"/>
    <x v="1"/>
    <x v="149"/>
    <x v="2"/>
  </r>
  <r>
    <x v="149"/>
    <s v="16:32:28"/>
    <s v="신한체"/>
    <n v="4500"/>
    <n v="0"/>
    <x v="71"/>
    <n v="851147"/>
    <x v="0"/>
    <x v="0"/>
    <x v="149"/>
    <x v="12"/>
  </r>
  <r>
    <x v="150"/>
    <s v="00:08:58"/>
    <s v="신한체"/>
    <n v="31067"/>
    <n v="0"/>
    <x v="102"/>
    <n v="820080"/>
    <x v="8"/>
    <x v="0"/>
    <x v="150"/>
    <x v="4"/>
  </r>
  <r>
    <x v="150"/>
    <s v="08:19:55"/>
    <s v="신한체"/>
    <n v="4000"/>
    <n v="0"/>
    <x v="84"/>
    <n v="816080"/>
    <x v="0"/>
    <x v="0"/>
    <x v="150"/>
    <x v="6"/>
  </r>
  <r>
    <x v="150"/>
    <s v="12:01:01"/>
    <s v="신한체"/>
    <n v="9000"/>
    <n v="0"/>
    <x v="36"/>
    <n v="807080"/>
    <x v="2"/>
    <x v="1"/>
    <x v="150"/>
    <x v="2"/>
  </r>
  <r>
    <x v="150"/>
    <s v="12:14:21"/>
    <s v="신한체"/>
    <n v="7000"/>
    <n v="0"/>
    <x v="121"/>
    <n v="800080"/>
    <x v="2"/>
    <x v="1"/>
    <x v="150"/>
    <x v="2"/>
  </r>
  <r>
    <x v="151"/>
    <s v="12:03:57"/>
    <s v="신한체"/>
    <n v="12900"/>
    <n v="0"/>
    <x v="122"/>
    <n v="787180"/>
    <x v="2"/>
    <x v="1"/>
    <x v="151"/>
    <x v="2"/>
  </r>
  <r>
    <x v="151"/>
    <s v="12:05:00"/>
    <s v="신한체"/>
    <n v="2900"/>
    <n v="0"/>
    <x v="122"/>
    <n v="784280"/>
    <x v="2"/>
    <x v="1"/>
    <x v="151"/>
    <x v="2"/>
  </r>
  <r>
    <x v="151"/>
    <s v="12:40:31"/>
    <s v="신한체"/>
    <n v="4500"/>
    <n v="0"/>
    <x v="71"/>
    <n v="779780"/>
    <x v="0"/>
    <x v="0"/>
    <x v="151"/>
    <x v="2"/>
  </r>
  <r>
    <x v="151"/>
    <s v="18:08:32"/>
    <s v="신한체"/>
    <n v="23240"/>
    <n v="0"/>
    <x v="44"/>
    <n v="756540"/>
    <x v="0"/>
    <x v="0"/>
    <x v="151"/>
    <x v="0"/>
  </r>
  <r>
    <x v="152"/>
    <s v="12:13:18"/>
    <s v="신한체"/>
    <n v="15500"/>
    <n v="0"/>
    <x v="63"/>
    <n v="741040"/>
    <x v="2"/>
    <x v="1"/>
    <x v="152"/>
    <x v="2"/>
  </r>
  <r>
    <x v="152"/>
    <s v="18:15:45"/>
    <s v="신한체"/>
    <n v="4500"/>
    <n v="0"/>
    <x v="0"/>
    <n v="736540"/>
    <x v="0"/>
    <x v="0"/>
    <x v="152"/>
    <x v="0"/>
  </r>
  <r>
    <x v="153"/>
    <s v="11:32:40"/>
    <s v="SHC입"/>
    <n v="0"/>
    <n v="7060"/>
    <x v="25"/>
    <n v="743600"/>
    <x v="10"/>
    <x v="5"/>
    <x v="153"/>
    <x v="11"/>
  </r>
  <r>
    <x v="153"/>
    <s v="15:19:09"/>
    <s v="신한체"/>
    <n v="4500"/>
    <n v="0"/>
    <x v="123"/>
    <n v="739100"/>
    <x v="0"/>
    <x v="0"/>
    <x v="153"/>
    <x v="16"/>
  </r>
  <r>
    <x v="154"/>
    <s v="02:49:43"/>
    <s v="이자"/>
    <n v="0"/>
    <n v="233"/>
    <x v="124"/>
    <n v="739333"/>
    <x v="9"/>
    <x v="4"/>
    <x v="154"/>
    <x v="20"/>
  </r>
  <r>
    <x v="154"/>
    <s v="13:55:36"/>
    <s v="OP이체"/>
    <n v="62000"/>
    <n v="0"/>
    <x v="41"/>
    <n v="677333"/>
    <x v="4"/>
    <x v="2"/>
    <x v="154"/>
    <x v="17"/>
  </r>
  <r>
    <x v="155"/>
    <s v="12:20:20"/>
    <s v="신한체"/>
    <n v="13000"/>
    <n v="0"/>
    <x v="118"/>
    <n v="664333"/>
    <x v="2"/>
    <x v="1"/>
    <x v="155"/>
    <x v="2"/>
  </r>
  <r>
    <x v="155"/>
    <s v="16:45:07"/>
    <s v="타행IB"/>
    <n v="0"/>
    <n v="170000"/>
    <x v="39"/>
    <n v="834333"/>
    <x v="7"/>
    <x v="0"/>
    <x v="155"/>
    <x v="12"/>
  </r>
  <r>
    <x v="155"/>
    <s v="17:56:11"/>
    <s v="신한체"/>
    <n v="4500"/>
    <n v="0"/>
    <x v="0"/>
    <n v="829833"/>
    <x v="0"/>
    <x v="0"/>
    <x v="155"/>
    <x v="15"/>
  </r>
  <r>
    <x v="156"/>
    <s v="12:26:43"/>
    <s v="신한체"/>
    <n v="13000"/>
    <n v="0"/>
    <x v="101"/>
    <n v="816833"/>
    <x v="2"/>
    <x v="1"/>
    <x v="156"/>
    <x v="2"/>
  </r>
  <r>
    <x v="156"/>
    <s v="14:25:26"/>
    <s v="타행IB"/>
    <n v="0"/>
    <n v="500000"/>
    <x v="19"/>
    <n v="1316833"/>
    <x v="7"/>
    <x v="0"/>
    <x v="156"/>
    <x v="18"/>
  </r>
  <r>
    <x v="156"/>
    <s v="17:51:17"/>
    <s v="신한체"/>
    <n v="26900"/>
    <n v="0"/>
    <x v="23"/>
    <n v="1289933"/>
    <x v="6"/>
    <x v="1"/>
    <x v="156"/>
    <x v="15"/>
  </r>
  <r>
    <x v="156"/>
    <s v="19:16:27"/>
    <s v="CM보험"/>
    <n v="76104"/>
    <n v="0"/>
    <x v="125"/>
    <n v="1213829"/>
    <x v="5"/>
    <x v="3"/>
    <x v="156"/>
    <x v="14"/>
  </r>
  <r>
    <x v="157"/>
    <s v="12:23:03"/>
    <s v="신한체"/>
    <n v="14000"/>
    <n v="0"/>
    <x v="120"/>
    <n v="1199829"/>
    <x v="2"/>
    <x v="1"/>
    <x v="157"/>
    <x v="2"/>
  </r>
  <r>
    <x v="157"/>
    <s v="12:32:21"/>
    <s v="신한체"/>
    <n v="4500"/>
    <n v="0"/>
    <x v="71"/>
    <n v="1195329"/>
    <x v="0"/>
    <x v="0"/>
    <x v="157"/>
    <x v="2"/>
  </r>
  <r>
    <x v="158"/>
    <s v="12:34:42"/>
    <s v="신한체"/>
    <n v="12000"/>
    <n v="0"/>
    <x v="120"/>
    <n v="1183329"/>
    <x v="2"/>
    <x v="1"/>
    <x v="158"/>
    <x v="2"/>
  </r>
  <r>
    <x v="158"/>
    <s v="20:09:51"/>
    <s v="신한체"/>
    <n v="4500"/>
    <n v="0"/>
    <x v="0"/>
    <n v="1178829"/>
    <x v="0"/>
    <x v="0"/>
    <x v="158"/>
    <x v="13"/>
  </r>
  <r>
    <x v="159"/>
    <s v="12:21:38"/>
    <s v="신한체"/>
    <n v="13000"/>
    <n v="0"/>
    <x v="118"/>
    <n v="1165829"/>
    <x v="2"/>
    <x v="1"/>
    <x v="159"/>
    <x v="2"/>
  </r>
  <r>
    <x v="160"/>
    <s v="08:54:51"/>
    <s v="신한체"/>
    <n v="4500"/>
    <n v="0"/>
    <x v="4"/>
    <n v="1161329"/>
    <x v="3"/>
    <x v="1"/>
    <x v="160"/>
    <x v="6"/>
  </r>
  <r>
    <x v="161"/>
    <s v="12:36:54"/>
    <s v="신한체"/>
    <n v="13000"/>
    <n v="0"/>
    <x v="104"/>
    <n v="1148329"/>
    <x v="2"/>
    <x v="1"/>
    <x v="161"/>
    <x v="2"/>
  </r>
  <r>
    <x v="162"/>
    <s v="00:48:07"/>
    <s v="신한체"/>
    <n v="4500"/>
    <n v="0"/>
    <x v="0"/>
    <n v="1143829"/>
    <x v="0"/>
    <x v="0"/>
    <x v="162"/>
    <x v="4"/>
  </r>
  <r>
    <x v="163"/>
    <s v="12:21:36"/>
    <s v="신한체"/>
    <n v="12000"/>
    <n v="0"/>
    <x v="70"/>
    <n v="1131829"/>
    <x v="2"/>
    <x v="1"/>
    <x v="163"/>
    <x v="2"/>
  </r>
  <r>
    <x v="163"/>
    <s v="18:15:33"/>
    <s v="신한체"/>
    <n v="4500"/>
    <n v="0"/>
    <x v="0"/>
    <n v="1127329"/>
    <x v="0"/>
    <x v="0"/>
    <x v="163"/>
    <x v="0"/>
  </r>
  <r>
    <x v="164"/>
    <s v="09:06:21"/>
    <s v="신한체"/>
    <n v="42858"/>
    <n v="0"/>
    <x v="126"/>
    <n v="1084471"/>
    <x v="13"/>
    <x v="7"/>
    <x v="164"/>
    <x v="10"/>
  </r>
  <r>
    <x v="164"/>
    <s v="11:59:10"/>
    <s v="신한체"/>
    <n v="15500"/>
    <n v="0"/>
    <x v="63"/>
    <n v="1068971"/>
    <x v="2"/>
    <x v="1"/>
    <x v="164"/>
    <x v="11"/>
  </r>
  <r>
    <x v="165"/>
    <s v="07:10:30"/>
    <s v="FB자동"/>
    <n v="91428"/>
    <n v="0"/>
    <x v="8"/>
    <n v="977543"/>
    <x v="5"/>
    <x v="3"/>
    <x v="165"/>
    <x v="8"/>
  </r>
  <r>
    <x v="165"/>
    <s v="12:20:23"/>
    <s v="신한체"/>
    <n v="13000"/>
    <n v="0"/>
    <x v="56"/>
    <n v="964543"/>
    <x v="2"/>
    <x v="1"/>
    <x v="165"/>
    <x v="2"/>
  </r>
  <r>
    <x v="165"/>
    <s v="13:00:43"/>
    <s v="타행IB"/>
    <n v="0"/>
    <n v="200000"/>
    <x v="19"/>
    <n v="1164543"/>
    <x v="7"/>
    <x v="0"/>
    <x v="165"/>
    <x v="17"/>
  </r>
  <r>
    <x v="165"/>
    <s v="18:19:52"/>
    <s v="신한체"/>
    <n v="4500"/>
    <n v="0"/>
    <x v="0"/>
    <n v="1160043"/>
    <x v="0"/>
    <x v="0"/>
    <x v="165"/>
    <x v="0"/>
  </r>
  <r>
    <x v="166"/>
    <s v="13:05:20"/>
    <s v="신한체"/>
    <n v="4500"/>
    <n v="0"/>
    <x v="0"/>
    <n v="1155543"/>
    <x v="0"/>
    <x v="0"/>
    <x v="166"/>
    <x v="17"/>
  </r>
  <r>
    <x v="166"/>
    <s v="13:57:07"/>
    <s v="신한체"/>
    <n v="50120"/>
    <n v="0"/>
    <x v="89"/>
    <n v="1105423"/>
    <x v="13"/>
    <x v="7"/>
    <x v="166"/>
    <x v="17"/>
  </r>
  <r>
    <x v="167"/>
    <s v="11:20:58"/>
    <s v="신한체"/>
    <n v="12900"/>
    <n v="0"/>
    <x v="72"/>
    <n v="1092523"/>
    <x v="0"/>
    <x v="0"/>
    <x v="167"/>
    <x v="11"/>
  </r>
  <r>
    <x v="167"/>
    <s v="11:58:31"/>
    <s v="신한체"/>
    <n v="2300"/>
    <n v="0"/>
    <x v="110"/>
    <n v="1090223"/>
    <x v="15"/>
    <x v="0"/>
    <x v="167"/>
    <x v="11"/>
  </r>
  <r>
    <x v="168"/>
    <s v="08:08:29"/>
    <s v="신한체"/>
    <n v="4500"/>
    <n v="0"/>
    <x v="0"/>
    <n v="1085723"/>
    <x v="0"/>
    <x v="0"/>
    <x v="168"/>
    <x v="6"/>
  </r>
  <r>
    <x v="168"/>
    <s v="12:11:52"/>
    <s v="신한체"/>
    <n v="11000"/>
    <n v="0"/>
    <x v="70"/>
    <n v="1074723"/>
    <x v="2"/>
    <x v="1"/>
    <x v="168"/>
    <x v="2"/>
  </r>
  <r>
    <x v="169"/>
    <s v="12:16:27"/>
    <s v="신한체"/>
    <n v="12000"/>
    <n v="0"/>
    <x v="127"/>
    <n v="1062723"/>
    <x v="2"/>
    <x v="1"/>
    <x v="169"/>
    <x v="2"/>
  </r>
  <r>
    <x v="169"/>
    <s v="17:43:44"/>
    <s v="신한체"/>
    <n v="4500"/>
    <n v="0"/>
    <x v="0"/>
    <n v="1058223"/>
    <x v="0"/>
    <x v="0"/>
    <x v="169"/>
    <x v="15"/>
  </r>
  <r>
    <x v="170"/>
    <s v="11:48:12"/>
    <s v="신한체"/>
    <n v="13400"/>
    <n v="0"/>
    <x v="72"/>
    <n v="1044823"/>
    <x v="0"/>
    <x v="0"/>
    <x v="170"/>
    <x v="11"/>
  </r>
  <r>
    <x v="171"/>
    <s v="08:33:58"/>
    <s v="신한체"/>
    <n v="4500"/>
    <n v="0"/>
    <x v="4"/>
    <n v="1040323"/>
    <x v="3"/>
    <x v="1"/>
    <x v="171"/>
    <x v="6"/>
  </r>
  <r>
    <x v="171"/>
    <s v="11:52:46"/>
    <s v="신한체"/>
    <n v="12500"/>
    <n v="0"/>
    <x v="128"/>
    <n v="1027823"/>
    <x v="2"/>
    <x v="1"/>
    <x v="171"/>
    <x v="11"/>
  </r>
  <r>
    <x v="172"/>
    <s v="08:55:22"/>
    <s v="신한체"/>
    <n v="4500"/>
    <n v="0"/>
    <x v="0"/>
    <n v="1023323"/>
    <x v="0"/>
    <x v="0"/>
    <x v="172"/>
    <x v="6"/>
  </r>
  <r>
    <x v="172"/>
    <s v="09:34:35"/>
    <s v="신한체"/>
    <n v="5200"/>
    <n v="0"/>
    <x v="129"/>
    <n v="1018123"/>
    <x v="17"/>
    <x v="8"/>
    <x v="172"/>
    <x v="10"/>
  </r>
  <r>
    <x v="172"/>
    <s v="09:38:19"/>
    <s v="신한체"/>
    <n v="9900"/>
    <n v="0"/>
    <x v="130"/>
    <n v="1008223"/>
    <x v="16"/>
    <x v="8"/>
    <x v="172"/>
    <x v="10"/>
  </r>
  <r>
    <x v="172"/>
    <s v="11:24:22"/>
    <s v="신한체"/>
    <n v="40500"/>
    <n v="0"/>
    <x v="23"/>
    <n v="967723"/>
    <x v="6"/>
    <x v="1"/>
    <x v="172"/>
    <x v="11"/>
  </r>
  <r>
    <x v="172"/>
    <s v="13:16:57"/>
    <s v="타행IB"/>
    <n v="0"/>
    <n v="40000"/>
    <x v="39"/>
    <n v="1007723"/>
    <x v="7"/>
    <x v="0"/>
    <x v="172"/>
    <x v="17"/>
  </r>
  <r>
    <x v="173"/>
    <s v="11:53:09"/>
    <s v="신한체"/>
    <n v="15000"/>
    <n v="0"/>
    <x v="128"/>
    <n v="992723"/>
    <x v="2"/>
    <x v="1"/>
    <x v="173"/>
    <x v="11"/>
  </r>
  <r>
    <x v="173"/>
    <s v="20:59:26"/>
    <s v="신한체"/>
    <n v="4500"/>
    <n v="0"/>
    <x v="0"/>
    <n v="988223"/>
    <x v="0"/>
    <x v="0"/>
    <x v="173"/>
    <x v="13"/>
  </r>
  <r>
    <x v="174"/>
    <s v="00:09:25"/>
    <s v="신한체"/>
    <n v="31016"/>
    <n v="0"/>
    <x v="102"/>
    <n v="957207"/>
    <x v="8"/>
    <x v="0"/>
    <x v="174"/>
    <x v="4"/>
  </r>
  <r>
    <x v="174"/>
    <s v="09:05:33"/>
    <s v="신한체"/>
    <n v="4500"/>
    <n v="0"/>
    <x v="4"/>
    <n v="952707"/>
    <x v="3"/>
    <x v="1"/>
    <x v="174"/>
    <x v="10"/>
  </r>
  <r>
    <x v="175"/>
    <s v="12:44:05"/>
    <s v="신한체"/>
    <n v="16000"/>
    <n v="0"/>
    <x v="131"/>
    <n v="936707"/>
    <x v="2"/>
    <x v="1"/>
    <x v="175"/>
    <x v="2"/>
  </r>
  <r>
    <x v="175"/>
    <s v="19:28:42"/>
    <s v="신한체"/>
    <n v="4500"/>
    <n v="0"/>
    <x v="132"/>
    <n v="932207"/>
    <x v="15"/>
    <x v="0"/>
    <x v="175"/>
    <x v="14"/>
  </r>
  <r>
    <x v="176"/>
    <s v="12:08:23"/>
    <s v="신한체"/>
    <n v="10500"/>
    <n v="0"/>
    <x v="133"/>
    <n v="921707"/>
    <x v="2"/>
    <x v="1"/>
    <x v="176"/>
    <x v="2"/>
  </r>
  <r>
    <x v="176"/>
    <s v="12:35:06"/>
    <s v="신한체"/>
    <n v="4500"/>
    <n v="0"/>
    <x v="134"/>
    <n v="917207"/>
    <x v="3"/>
    <x v="1"/>
    <x v="176"/>
    <x v="2"/>
  </r>
  <r>
    <x v="177"/>
    <s v="08:27:37"/>
    <s v="OP이체"/>
    <n v="62000"/>
    <n v="0"/>
    <x v="41"/>
    <n v="855207"/>
    <x v="4"/>
    <x v="2"/>
    <x v="177"/>
    <x v="6"/>
  </r>
  <r>
    <x v="177"/>
    <s v="11:33:31"/>
    <s v="SHC입"/>
    <n v="0"/>
    <n v="7711"/>
    <x v="25"/>
    <n v="862918"/>
    <x v="10"/>
    <x v="5"/>
    <x v="177"/>
    <x v="11"/>
  </r>
  <r>
    <x v="177"/>
    <s v="14:37:11"/>
    <s v="신한체"/>
    <n v="100000"/>
    <n v="0"/>
    <x v="30"/>
    <n v="762918"/>
    <x v="0"/>
    <x v="0"/>
    <x v="177"/>
    <x v="18"/>
  </r>
  <r>
    <x v="177"/>
    <s v="15:48:18"/>
    <s v="신한체"/>
    <n v="4500"/>
    <n v="0"/>
    <x v="4"/>
    <n v="758418"/>
    <x v="3"/>
    <x v="1"/>
    <x v="177"/>
    <x v="16"/>
  </r>
  <r>
    <x v="178"/>
    <s v="12:33:35"/>
    <s v="신한체"/>
    <n v="10000"/>
    <n v="0"/>
    <x v="14"/>
    <n v="748418"/>
    <x v="2"/>
    <x v="1"/>
    <x v="178"/>
    <x v="2"/>
  </r>
  <r>
    <x v="179"/>
    <s v="08:16:51"/>
    <s v="신한체"/>
    <n v="4500"/>
    <n v="0"/>
    <x v="0"/>
    <n v="743918"/>
    <x v="0"/>
    <x v="0"/>
    <x v="179"/>
    <x v="6"/>
  </r>
  <r>
    <x v="179"/>
    <s v="08:59:34"/>
    <s v="타행IB"/>
    <n v="0"/>
    <n v="170000"/>
    <x v="39"/>
    <n v="913918"/>
    <x v="7"/>
    <x v="0"/>
    <x v="179"/>
    <x v="6"/>
  </r>
  <r>
    <x v="179"/>
    <s v="12:18:16"/>
    <s v="신한체"/>
    <n v="13000"/>
    <n v="0"/>
    <x v="118"/>
    <n v="900918"/>
    <x v="2"/>
    <x v="1"/>
    <x v="179"/>
    <x v="2"/>
  </r>
  <r>
    <x v="179"/>
    <s v="21:30:34"/>
    <s v="신한체"/>
    <n v="25800"/>
    <n v="0"/>
    <x v="135"/>
    <n v="875118"/>
    <x v="0"/>
    <x v="0"/>
    <x v="179"/>
    <x v="3"/>
  </r>
  <r>
    <x v="180"/>
    <s v="10:53:00"/>
    <s v="타행MB"/>
    <n v="0"/>
    <n v="500000"/>
    <x v="19"/>
    <n v="1375118"/>
    <x v="7"/>
    <x v="0"/>
    <x v="180"/>
    <x v="1"/>
  </r>
  <r>
    <x v="180"/>
    <s v="12:07:53"/>
    <s v="신한체"/>
    <n v="14000"/>
    <n v="0"/>
    <x v="109"/>
    <n v="1361118"/>
    <x v="2"/>
    <x v="1"/>
    <x v="180"/>
    <x v="2"/>
  </r>
  <r>
    <x v="180"/>
    <s v="12:17:46"/>
    <s v="신한체"/>
    <n v="3500"/>
    <n v="0"/>
    <x v="136"/>
    <n v="1357618"/>
    <x v="3"/>
    <x v="1"/>
    <x v="180"/>
    <x v="2"/>
  </r>
  <r>
    <x v="180"/>
    <s v="18:10:18"/>
    <s v="신한체"/>
    <n v="42500"/>
    <n v="0"/>
    <x v="23"/>
    <n v="1315118"/>
    <x v="6"/>
    <x v="1"/>
    <x v="180"/>
    <x v="0"/>
  </r>
  <r>
    <x v="180"/>
    <s v="19:14:05"/>
    <s v="CM보험"/>
    <n v="76104"/>
    <n v="0"/>
    <x v="137"/>
    <n v="1239014"/>
    <x v="5"/>
    <x v="3"/>
    <x v="180"/>
    <x v="14"/>
  </r>
  <r>
    <x v="181"/>
    <s v="08:56:34"/>
    <s v="신한체"/>
    <n v="4500"/>
    <n v="0"/>
    <x v="4"/>
    <n v="1234514"/>
    <x v="3"/>
    <x v="1"/>
    <x v="181"/>
    <x v="6"/>
  </r>
  <r>
    <x v="181"/>
    <s v="10:03:19"/>
    <s v="CD이체"/>
    <n v="0"/>
    <n v="100000"/>
    <x v="28"/>
    <n v="1334514"/>
    <x v="7"/>
    <x v="0"/>
    <x v="181"/>
    <x v="1"/>
  </r>
  <r>
    <x v="181"/>
    <s v="12:28:35"/>
    <s v="신한체"/>
    <n v="9900"/>
    <n v="0"/>
    <x v="27"/>
    <n v="1324614"/>
    <x v="2"/>
    <x v="1"/>
    <x v="181"/>
    <x v="2"/>
  </r>
  <r>
    <x v="182"/>
    <s v="12:19:50"/>
    <s v="신한체"/>
    <n v="9500"/>
    <n v="0"/>
    <x v="138"/>
    <n v="1315114"/>
    <x v="2"/>
    <x v="1"/>
    <x v="182"/>
    <x v="2"/>
  </r>
  <r>
    <x v="182"/>
    <s v="14:45:44"/>
    <s v="신한체"/>
    <n v="4500"/>
    <n v="0"/>
    <x v="134"/>
    <n v="1310614"/>
    <x v="3"/>
    <x v="1"/>
    <x v="182"/>
    <x v="18"/>
  </r>
  <r>
    <x v="183"/>
    <s v="19:52:34"/>
    <s v="신한체"/>
    <n v="48000"/>
    <n v="0"/>
    <x v="74"/>
    <n v="1262614"/>
    <x v="0"/>
    <x v="0"/>
    <x v="183"/>
    <x v="14"/>
  </r>
  <r>
    <x v="184"/>
    <s v="12:48:44"/>
    <s v="모바일"/>
    <n v="14000"/>
    <n v="0"/>
    <x v="65"/>
    <n v="1248614"/>
    <x v="12"/>
    <x v="1"/>
    <x v="184"/>
    <x v="2"/>
  </r>
  <r>
    <x v="184"/>
    <s v="18:51:27"/>
    <s v="신한체"/>
    <n v="4500"/>
    <n v="0"/>
    <x v="0"/>
    <n v="1244114"/>
    <x v="0"/>
    <x v="0"/>
    <x v="184"/>
    <x v="0"/>
  </r>
  <r>
    <x v="185"/>
    <s v="08:59:57"/>
    <s v="신한체"/>
    <n v="4500"/>
    <n v="0"/>
    <x v="4"/>
    <n v="1239614"/>
    <x v="3"/>
    <x v="1"/>
    <x v="185"/>
    <x v="6"/>
  </r>
  <r>
    <x v="185"/>
    <s v="12:35:13"/>
    <s v="신한체"/>
    <n v="13500"/>
    <n v="0"/>
    <x v="139"/>
    <n v="1226114"/>
    <x v="2"/>
    <x v="1"/>
    <x v="185"/>
    <x v="2"/>
  </r>
  <r>
    <x v="186"/>
    <s v="12:20:03"/>
    <s v="신한체"/>
    <n v="11000"/>
    <n v="0"/>
    <x v="120"/>
    <n v="1215114"/>
    <x v="2"/>
    <x v="1"/>
    <x v="186"/>
    <x v="2"/>
  </r>
  <r>
    <x v="187"/>
    <s v="08:58:26"/>
    <s v="신한체"/>
    <n v="4500"/>
    <n v="0"/>
    <x v="4"/>
    <n v="1210614"/>
    <x v="3"/>
    <x v="1"/>
    <x v="187"/>
    <x v="6"/>
  </r>
  <r>
    <x v="187"/>
    <s v="12:47:35"/>
    <s v="신한체"/>
    <n v="12000"/>
    <n v="0"/>
    <x v="140"/>
    <n v="1198614"/>
    <x v="2"/>
    <x v="1"/>
    <x v="187"/>
    <x v="2"/>
  </r>
  <r>
    <x v="187"/>
    <s v="17:51:49"/>
    <s v="신한체"/>
    <n v="42000"/>
    <n v="0"/>
    <x v="23"/>
    <n v="1156614"/>
    <x v="6"/>
    <x v="1"/>
    <x v="187"/>
    <x v="15"/>
  </r>
  <r>
    <x v="188"/>
    <s v="08:38:42"/>
    <s v="신한체"/>
    <n v="2200"/>
    <n v="0"/>
    <x v="141"/>
    <n v="1154414"/>
    <x v="0"/>
    <x v="0"/>
    <x v="188"/>
    <x v="6"/>
  </r>
  <r>
    <x v="188"/>
    <s v="12:36:18"/>
    <s v="신한체"/>
    <n v="8500"/>
    <n v="0"/>
    <x v="138"/>
    <n v="1145914"/>
    <x v="2"/>
    <x v="1"/>
    <x v="188"/>
    <x v="2"/>
  </r>
  <r>
    <x v="188"/>
    <s v="13:16:55"/>
    <s v="신한체"/>
    <n v="22900"/>
    <n v="0"/>
    <x v="3"/>
    <n v="1123014"/>
    <x v="0"/>
    <x v="0"/>
    <x v="188"/>
    <x v="17"/>
  </r>
  <r>
    <x v="189"/>
    <s v="14:21:39"/>
    <s v="신한체"/>
    <n v="4500"/>
    <n v="0"/>
    <x v="0"/>
    <n v="1118514"/>
    <x v="0"/>
    <x v="0"/>
    <x v="189"/>
    <x v="18"/>
  </r>
  <r>
    <x v="190"/>
    <s v="07:10:59"/>
    <s v="FB자동"/>
    <n v="91428"/>
    <n v="0"/>
    <x v="8"/>
    <n v="1027086"/>
    <x v="5"/>
    <x v="3"/>
    <x v="190"/>
    <x v="8"/>
  </r>
  <r>
    <x v="190"/>
    <s v="12:06:34"/>
    <s v="신한체"/>
    <n v="15500"/>
    <n v="0"/>
    <x v="63"/>
    <n v="1011586"/>
    <x v="2"/>
    <x v="1"/>
    <x v="190"/>
    <x v="2"/>
  </r>
  <r>
    <x v="190"/>
    <s v="12:45:14"/>
    <s v="신한체"/>
    <n v="5700"/>
    <n v="0"/>
    <x v="71"/>
    <n v="1005886"/>
    <x v="0"/>
    <x v="0"/>
    <x v="190"/>
    <x v="2"/>
  </r>
  <r>
    <x v="190"/>
    <s v="16:45:22"/>
    <s v="신한체"/>
    <n v="16900"/>
    <n v="0"/>
    <x v="7"/>
    <n v="988986"/>
    <x v="0"/>
    <x v="0"/>
    <x v="190"/>
    <x v="12"/>
  </r>
  <r>
    <x v="190"/>
    <s v="18:06:13"/>
    <s v="카드결"/>
    <n v="3200"/>
    <n v="0"/>
    <x v="6"/>
    <n v="985786"/>
    <x v="4"/>
    <x v="2"/>
    <x v="190"/>
    <x v="0"/>
  </r>
  <r>
    <x v="191"/>
    <s v="12:20:40"/>
    <s v="신한체"/>
    <n v="10000"/>
    <n v="0"/>
    <x v="46"/>
    <n v="975786"/>
    <x v="2"/>
    <x v="1"/>
    <x v="191"/>
    <x v="2"/>
  </r>
  <r>
    <x v="191"/>
    <s v="19:20:07"/>
    <s v="신한체"/>
    <n v="22300"/>
    <n v="0"/>
    <x v="44"/>
    <n v="953486"/>
    <x v="0"/>
    <x v="0"/>
    <x v="191"/>
    <x v="14"/>
  </r>
  <r>
    <x v="192"/>
    <s v="08:55:39"/>
    <s v="신한체"/>
    <n v="4500"/>
    <n v="0"/>
    <x v="4"/>
    <n v="948986"/>
    <x v="3"/>
    <x v="1"/>
    <x v="192"/>
    <x v="6"/>
  </r>
  <r>
    <x v="192"/>
    <s v="12:27:33"/>
    <s v="신한체"/>
    <n v="11000"/>
    <n v="0"/>
    <x v="142"/>
    <n v="937986"/>
    <x v="2"/>
    <x v="1"/>
    <x v="192"/>
    <x v="2"/>
  </r>
  <r>
    <x v="193"/>
    <s v="20:50:49"/>
    <s v="신한체"/>
    <n v="4500"/>
    <n v="0"/>
    <x v="0"/>
    <n v="933486"/>
    <x v="0"/>
    <x v="0"/>
    <x v="193"/>
    <x v="13"/>
  </r>
  <r>
    <x v="194"/>
    <s v="12:29:31"/>
    <s v="신한체"/>
    <n v="9000"/>
    <n v="0"/>
    <x v="11"/>
    <n v="924486"/>
    <x v="2"/>
    <x v="1"/>
    <x v="194"/>
    <x v="2"/>
  </r>
  <r>
    <x v="195"/>
    <s v="08:29:23"/>
    <s v="신한체"/>
    <n v="4500"/>
    <n v="0"/>
    <x v="141"/>
    <n v="919986"/>
    <x v="0"/>
    <x v="0"/>
    <x v="195"/>
    <x v="6"/>
  </r>
  <r>
    <x v="196"/>
    <s v="18:55:17"/>
    <s v="신한체"/>
    <n v="4500"/>
    <n v="0"/>
    <x v="0"/>
    <n v="915486"/>
    <x v="0"/>
    <x v="0"/>
    <x v="196"/>
    <x v="0"/>
  </r>
  <r>
    <x v="197"/>
    <s v="13:18:32"/>
    <s v="신한체"/>
    <n v="9500"/>
    <n v="0"/>
    <x v="13"/>
    <n v="905986"/>
    <x v="2"/>
    <x v="1"/>
    <x v="197"/>
    <x v="17"/>
  </r>
  <r>
    <x v="198"/>
    <s v="11:51:55"/>
    <s v="신한체"/>
    <n v="14000"/>
    <n v="0"/>
    <x v="72"/>
    <n v="891986"/>
    <x v="0"/>
    <x v="0"/>
    <x v="198"/>
    <x v="11"/>
  </r>
  <r>
    <x v="198"/>
    <s v="12:09:14"/>
    <s v="신한체"/>
    <n v="6800"/>
    <n v="0"/>
    <x v="71"/>
    <n v="885186"/>
    <x v="0"/>
    <x v="0"/>
    <x v="198"/>
    <x v="2"/>
  </r>
  <r>
    <x v="199"/>
    <s v="12:18:44"/>
    <s v="모바일"/>
    <n v="10000"/>
    <n v="0"/>
    <x v="80"/>
    <n v="875186"/>
    <x v="12"/>
    <x v="1"/>
    <x v="199"/>
    <x v="2"/>
  </r>
  <r>
    <x v="199"/>
    <s v="21:29:21"/>
    <s v="신한체"/>
    <n v="4500"/>
    <n v="0"/>
    <x v="0"/>
    <n v="870686"/>
    <x v="0"/>
    <x v="0"/>
    <x v="199"/>
    <x v="3"/>
  </r>
  <r>
    <x v="200"/>
    <s v="12:40:23"/>
    <s v="신한체"/>
    <n v="13300"/>
    <n v="0"/>
    <x v="143"/>
    <n v="857386"/>
    <x v="2"/>
    <x v="1"/>
    <x v="200"/>
    <x v="2"/>
  </r>
  <r>
    <x v="200"/>
    <s v="21:42:57"/>
    <s v="신한체"/>
    <n v="4500"/>
    <n v="0"/>
    <x v="35"/>
    <n v="852886"/>
    <x v="3"/>
    <x v="1"/>
    <x v="200"/>
    <x v="3"/>
  </r>
  <r>
    <x v="201"/>
    <s v="12:13:59"/>
    <s v="신한체"/>
    <n v="17000"/>
    <n v="0"/>
    <x v="144"/>
    <n v="835886"/>
    <x v="1"/>
    <x v="1"/>
    <x v="201"/>
    <x v="2"/>
  </r>
  <r>
    <x v="201"/>
    <s v="14:19:50"/>
    <s v="신한체"/>
    <n v="10000"/>
    <n v="0"/>
    <x v="145"/>
    <n v="825886"/>
    <x v="18"/>
    <x v="0"/>
    <x v="201"/>
    <x v="18"/>
  </r>
  <r>
    <x v="202"/>
    <s v="00:12:32"/>
    <s v="신한체"/>
    <n v="30451"/>
    <n v="0"/>
    <x v="102"/>
    <n v="795435"/>
    <x v="8"/>
    <x v="0"/>
    <x v="202"/>
    <x v="4"/>
  </r>
  <r>
    <x v="202"/>
    <s v="01:13:29"/>
    <s v="신한체"/>
    <n v="4500"/>
    <n v="0"/>
    <x v="35"/>
    <n v="790935"/>
    <x v="3"/>
    <x v="1"/>
    <x v="202"/>
    <x v="5"/>
  </r>
  <r>
    <x v="202"/>
    <s v="18:14:06"/>
    <s v="신한체"/>
    <n v="42000"/>
    <n v="0"/>
    <x v="23"/>
    <n v="748935"/>
    <x v="6"/>
    <x v="1"/>
    <x v="202"/>
    <x v="0"/>
  </r>
  <r>
    <x v="203"/>
    <s v="08:03:08"/>
    <s v="OP이체"/>
    <n v="62000"/>
    <n v="0"/>
    <x v="41"/>
    <n v="686935"/>
    <x v="4"/>
    <x v="2"/>
    <x v="203"/>
    <x v="6"/>
  </r>
  <r>
    <x v="203"/>
    <s v="11:54:55"/>
    <s v="신한체"/>
    <n v="12900"/>
    <n v="0"/>
    <x v="72"/>
    <n v="674035"/>
    <x v="0"/>
    <x v="0"/>
    <x v="203"/>
    <x v="11"/>
  </r>
  <r>
    <x v="203"/>
    <s v="12:12:55"/>
    <s v="신한체"/>
    <n v="1800"/>
    <n v="0"/>
    <x v="136"/>
    <n v="672235"/>
    <x v="3"/>
    <x v="1"/>
    <x v="203"/>
    <x v="2"/>
  </r>
  <r>
    <x v="203"/>
    <s v="18:03:36"/>
    <s v="카드결"/>
    <n v="1500"/>
    <n v="0"/>
    <x v="91"/>
    <n v="666635"/>
    <x v="4"/>
    <x v="2"/>
    <x v="203"/>
    <x v="0"/>
  </r>
  <r>
    <x v="203"/>
    <s v="18:03:36"/>
    <s v="카드결"/>
    <n v="4100"/>
    <n v="0"/>
    <x v="92"/>
    <n v="668135"/>
    <x v="4"/>
    <x v="2"/>
    <x v="203"/>
    <x v="0"/>
  </r>
  <r>
    <x v="203"/>
    <s v="20:53:44"/>
    <s v="신한체"/>
    <n v="4500"/>
    <n v="0"/>
    <x v="0"/>
    <n v="662135"/>
    <x v="0"/>
    <x v="0"/>
    <x v="203"/>
    <x v="13"/>
  </r>
  <r>
    <x v="204"/>
    <s v="12:15:26"/>
    <s v="신한체"/>
    <n v="15000"/>
    <n v="0"/>
    <x v="146"/>
    <n v="647135"/>
    <x v="2"/>
    <x v="1"/>
    <x v="204"/>
    <x v="2"/>
  </r>
  <r>
    <x v="204"/>
    <s v="12:58:54"/>
    <s v="신한체"/>
    <n v="3000"/>
    <n v="0"/>
    <x v="147"/>
    <n v="644135"/>
    <x v="6"/>
    <x v="1"/>
    <x v="204"/>
    <x v="2"/>
  </r>
  <r>
    <x v="204"/>
    <s v="23:57:12"/>
    <s v="신한체"/>
    <n v="4500"/>
    <n v="0"/>
    <x v="0"/>
    <n v="639635"/>
    <x v="0"/>
    <x v="0"/>
    <x v="204"/>
    <x v="9"/>
  </r>
  <r>
    <x v="205"/>
    <s v="11:32:30"/>
    <s v="SHC입"/>
    <n v="0"/>
    <n v="7475"/>
    <x v="25"/>
    <n v="647110"/>
    <x v="10"/>
    <x v="5"/>
    <x v="205"/>
    <x v="11"/>
  </r>
  <r>
    <x v="205"/>
    <s v="11:49:29"/>
    <s v="신한체"/>
    <n v="15300"/>
    <n v="0"/>
    <x v="72"/>
    <n v="631810"/>
    <x v="0"/>
    <x v="0"/>
    <x v="205"/>
    <x v="11"/>
  </r>
  <r>
    <x v="205"/>
    <s v="12:02:22"/>
    <s v="신한체"/>
    <n v="2500"/>
    <n v="0"/>
    <x v="71"/>
    <n v="629310"/>
    <x v="0"/>
    <x v="0"/>
    <x v="205"/>
    <x v="2"/>
  </r>
  <r>
    <x v="205"/>
    <s v="18:02:38"/>
    <s v="카드결"/>
    <n v="1500"/>
    <n v="0"/>
    <x v="91"/>
    <n v="623710"/>
    <x v="4"/>
    <x v="2"/>
    <x v="205"/>
    <x v="0"/>
  </r>
  <r>
    <x v="205"/>
    <s v="18:02:38"/>
    <s v="카드결"/>
    <n v="4100"/>
    <n v="0"/>
    <x v="92"/>
    <n v="625210"/>
    <x v="4"/>
    <x v="2"/>
    <x v="205"/>
    <x v="0"/>
  </r>
  <r>
    <x v="206"/>
    <s v="12:10:08"/>
    <s v="신한체"/>
    <n v="8500"/>
    <n v="0"/>
    <x v="148"/>
    <n v="615210"/>
    <x v="2"/>
    <x v="1"/>
    <x v="206"/>
    <x v="2"/>
  </r>
  <r>
    <x v="206"/>
    <s v="12:49:15"/>
    <s v="신한체"/>
    <n v="4500"/>
    <n v="0"/>
    <x v="4"/>
    <n v="610710"/>
    <x v="3"/>
    <x v="1"/>
    <x v="206"/>
    <x v="2"/>
  </r>
  <r>
    <x v="207"/>
    <s v="07:45:43"/>
    <s v="타행IB"/>
    <n v="0"/>
    <n v="170000"/>
    <x v="149"/>
    <n v="780710"/>
    <x v="7"/>
    <x v="0"/>
    <x v="207"/>
    <x v="8"/>
  </r>
  <r>
    <x v="207"/>
    <s v="10:53:00"/>
    <s v="타행MB"/>
    <n v="0"/>
    <n v="500000"/>
    <x v="19"/>
    <n v="1280710"/>
    <x v="7"/>
    <x v="0"/>
    <x v="207"/>
    <x v="1"/>
  </r>
  <r>
    <x v="208"/>
    <s v="00:33:12"/>
    <s v="신한체"/>
    <n v="4500"/>
    <n v="0"/>
    <x v="0"/>
    <n v="1276210"/>
    <x v="0"/>
    <x v="0"/>
    <x v="208"/>
    <x v="4"/>
  </r>
  <r>
    <x v="209"/>
    <s v="17:14:35"/>
    <s v="신한체"/>
    <n v="4500"/>
    <n v="0"/>
    <x v="0"/>
    <n v="1271710"/>
    <x v="0"/>
    <x v="0"/>
    <x v="209"/>
    <x v="15"/>
  </r>
  <r>
    <x v="209"/>
    <s v="20:26:13"/>
    <s v="신한체"/>
    <n v="29861"/>
    <n v="0"/>
    <x v="150"/>
    <n v="1241849"/>
    <x v="8"/>
    <x v="0"/>
    <x v="209"/>
    <x v="13"/>
  </r>
  <r>
    <x v="210"/>
    <s v="11:36:06"/>
    <s v="신한체"/>
    <n v="12900"/>
    <n v="0"/>
    <x v="72"/>
    <n v="1228949"/>
    <x v="0"/>
    <x v="0"/>
    <x v="210"/>
    <x v="11"/>
  </r>
  <r>
    <x v="210"/>
    <s v="11:56:48"/>
    <s v="신한체"/>
    <n v="1400"/>
    <n v="0"/>
    <x v="71"/>
    <n v="1227549"/>
    <x v="0"/>
    <x v="0"/>
    <x v="210"/>
    <x v="11"/>
  </r>
  <r>
    <x v="210"/>
    <s v="19:26:09"/>
    <s v="CM보험"/>
    <n v="76104"/>
    <n v="0"/>
    <x v="151"/>
    <n v="1151445"/>
    <x v="5"/>
    <x v="3"/>
    <x v="210"/>
    <x v="14"/>
  </r>
  <r>
    <x v="210"/>
    <s v="22:52:13"/>
    <s v="신한체"/>
    <n v="4500"/>
    <n v="0"/>
    <x v="0"/>
    <n v="1146945"/>
    <x v="0"/>
    <x v="0"/>
    <x v="210"/>
    <x v="7"/>
  </r>
  <r>
    <x v="211"/>
    <s v="12:41:29"/>
    <s v="신한체"/>
    <n v="12000"/>
    <n v="0"/>
    <x v="20"/>
    <n v="1134945"/>
    <x v="2"/>
    <x v="1"/>
    <x v="211"/>
    <x v="2"/>
  </r>
  <r>
    <x v="212"/>
    <s v="19:16:24"/>
    <s v="신한체"/>
    <n v="4500"/>
    <n v="0"/>
    <x v="0"/>
    <n v="1130445"/>
    <x v="0"/>
    <x v="0"/>
    <x v="212"/>
    <x v="14"/>
  </r>
  <r>
    <x v="213"/>
    <s v="00:57:02"/>
    <s v="신한체"/>
    <n v="4500"/>
    <n v="0"/>
    <x v="0"/>
    <n v="1125945"/>
    <x v="0"/>
    <x v="0"/>
    <x v="213"/>
    <x v="4"/>
  </r>
  <r>
    <x v="213"/>
    <s v="12:10:01"/>
    <s v="신한체"/>
    <n v="15000"/>
    <n v="0"/>
    <x v="146"/>
    <n v="1110945"/>
    <x v="2"/>
    <x v="1"/>
    <x v="213"/>
    <x v="2"/>
  </r>
  <r>
    <x v="213"/>
    <s v="17:58:03"/>
    <s v="신한체"/>
    <n v="42800"/>
    <n v="0"/>
    <x v="81"/>
    <n v="1068145"/>
    <x v="6"/>
    <x v="1"/>
    <x v="21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1F3CB-017B-483F-AAEA-7E2DD04FEEEB}" name="pv_최근거래내역" cacheId="1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>
  <location ref="S5:U528" firstHeaderRow="1" firstDataRow="1" firstDataCol="2"/>
  <pivotFields count="13">
    <pivotField name="개월(거래일자)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compact="0" numFmtId="176" outline="0" showAll="0" defaultSubtotal="0"/>
    <pivotField compact="0" numFmtId="176" outline="0" showAll="0" defaultSubtotal="0"/>
    <pivotField axis="axisRow" compact="0" outline="0" showAll="0" defaultSubtotal="0">
      <items count="152">
        <item x="7"/>
        <item x="143"/>
        <item x="22"/>
        <item x="85"/>
        <item x="90"/>
        <item x="81"/>
        <item x="71"/>
        <item x="45"/>
        <item x="124"/>
        <item x="67"/>
        <item x="29"/>
        <item x="43"/>
        <item x="69"/>
        <item x="83"/>
        <item x="106"/>
        <item x="125"/>
        <item x="137"/>
        <item x="151"/>
        <item x="21"/>
        <item x="150"/>
        <item x="135"/>
        <item x="77"/>
        <item x="59"/>
        <item x="134"/>
        <item x="136"/>
        <item x="4"/>
        <item x="8"/>
        <item x="114"/>
        <item x="74"/>
        <item x="102"/>
        <item x="84"/>
        <item x="126"/>
        <item x="89"/>
        <item x="50"/>
        <item x="103"/>
        <item x="61"/>
        <item x="37"/>
        <item x="117"/>
        <item x="58"/>
        <item x="113"/>
        <item x="11"/>
        <item x="133"/>
        <item x="65"/>
        <item x="31"/>
        <item x="64"/>
        <item x="87"/>
        <item x="3"/>
        <item x="34"/>
        <item x="107"/>
        <item x="101"/>
        <item x="147"/>
        <item x="2"/>
        <item x="127"/>
        <item x="104"/>
        <item x="112"/>
        <item x="79"/>
        <item x="111"/>
        <item x="18"/>
        <item x="1"/>
        <item x="139"/>
        <item x="128"/>
        <item x="49"/>
        <item x="32"/>
        <item x="129"/>
        <item x="66"/>
        <item x="73"/>
        <item x="28"/>
        <item x="63"/>
        <item x="78"/>
        <item x="26"/>
        <item x="13"/>
        <item x="56"/>
        <item x="62"/>
        <item x="53"/>
        <item x="16"/>
        <item x="57"/>
        <item x="33"/>
        <item x="92"/>
        <item x="76"/>
        <item x="142"/>
        <item x="20"/>
        <item x="60"/>
        <item x="0"/>
        <item x="30"/>
        <item x="130"/>
        <item x="6"/>
        <item x="38"/>
        <item x="25"/>
        <item x="80"/>
        <item x="109"/>
        <item x="99"/>
        <item x="110"/>
        <item x="132"/>
        <item x="17"/>
        <item x="75"/>
        <item x="105"/>
        <item x="86"/>
        <item x="116"/>
        <item x="54"/>
        <item x="108"/>
        <item x="100"/>
        <item x="27"/>
        <item x="98"/>
        <item x="97"/>
        <item x="9"/>
        <item x="146"/>
        <item x="10"/>
        <item x="23"/>
        <item x="148"/>
        <item x="115"/>
        <item x="94"/>
        <item x="141"/>
        <item x="123"/>
        <item x="131"/>
        <item x="5"/>
        <item x="72"/>
        <item x="12"/>
        <item x="119"/>
        <item x="42"/>
        <item x="52"/>
        <item x="48"/>
        <item x="47"/>
        <item x="95"/>
        <item x="93"/>
        <item x="88"/>
        <item x="70"/>
        <item x="35"/>
        <item x="68"/>
        <item x="118"/>
        <item x="44"/>
        <item x="145"/>
        <item x="51"/>
        <item x="96"/>
        <item x="144"/>
        <item x="41"/>
        <item x="40"/>
        <item x="122"/>
        <item x="120"/>
        <item x="82"/>
        <item x="91"/>
        <item x="36"/>
        <item x="39"/>
        <item x="149"/>
        <item x="19"/>
        <item x="121"/>
        <item x="15"/>
        <item x="140"/>
        <item x="55"/>
        <item x="14"/>
        <item x="138"/>
        <item x="46"/>
        <item x="24"/>
      </items>
    </pivotField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axis="axisRow" compact="0" outline="0" showAll="0" sortType="descending" defaultSubtotal="0">
      <items count="214"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name="년(거래일자)" compact="0" outline="0" showAll="0" defaultSubtotal="0">
      <items count="3">
        <item x="0"/>
        <item x="1"/>
        <item x="2"/>
      </items>
    </pivotField>
    <pivotField dataField="1" compact="0" outline="0" subtotalTop="0" dragToRow="0" dragToCol="0" dragToPage="0" showAll="0" defaultSubtotal="0"/>
  </pivotFields>
  <rowFields count="2">
    <field x="9"/>
    <field x="5"/>
  </rowFields>
  <rowItems count="523">
    <i>
      <x/>
      <x v="5"/>
    </i>
    <i r="1">
      <x v="82"/>
    </i>
    <i r="1">
      <x v="105"/>
    </i>
    <i>
      <x v="1"/>
      <x v="82"/>
    </i>
    <i>
      <x v="2"/>
      <x v="80"/>
    </i>
    <i>
      <x v="3"/>
      <x v="6"/>
    </i>
    <i r="1">
      <x v="17"/>
    </i>
    <i r="1">
      <x v="82"/>
    </i>
    <i r="1">
      <x v="115"/>
    </i>
    <i>
      <x v="4"/>
      <x v="19"/>
    </i>
    <i r="1">
      <x v="82"/>
    </i>
    <i>
      <x v="5"/>
      <x v="82"/>
    </i>
    <i>
      <x v="6"/>
      <x v="142"/>
    </i>
    <i r="1">
      <x v="143"/>
    </i>
    <i>
      <x v="7"/>
      <x v="25"/>
    </i>
    <i r="1">
      <x v="108"/>
    </i>
    <i>
      <x v="8"/>
      <x v="6"/>
    </i>
    <i r="1">
      <x v="77"/>
    </i>
    <i r="1">
      <x v="87"/>
    </i>
    <i r="1">
      <x v="115"/>
    </i>
    <i r="1">
      <x v="139"/>
    </i>
    <i>
      <x v="9"/>
      <x v="50"/>
    </i>
    <i r="1">
      <x v="82"/>
    </i>
    <i r="1">
      <x v="105"/>
    </i>
    <i>
      <x v="10"/>
      <x v="24"/>
    </i>
    <i r="1">
      <x v="77"/>
    </i>
    <i r="1">
      <x v="82"/>
    </i>
    <i r="1">
      <x v="115"/>
    </i>
    <i r="1">
      <x v="134"/>
    </i>
    <i r="1">
      <x v="139"/>
    </i>
    <i>
      <x v="11"/>
      <x v="29"/>
    </i>
    <i r="1">
      <x v="107"/>
    </i>
    <i r="1">
      <x v="126"/>
    </i>
    <i>
      <x v="12"/>
      <x v="130"/>
    </i>
    <i r="1">
      <x v="133"/>
    </i>
    <i>
      <x v="13"/>
      <x v="1"/>
    </i>
    <i r="1">
      <x v="126"/>
    </i>
    <i>
      <x v="14"/>
      <x v="82"/>
    </i>
    <i r="1">
      <x v="88"/>
    </i>
    <i>
      <x v="15"/>
      <x v="6"/>
    </i>
    <i r="1">
      <x v="115"/>
    </i>
    <i>
      <x v="16"/>
      <x v="70"/>
    </i>
    <i>
      <x v="17"/>
      <x v="82"/>
    </i>
    <i>
      <x v="18"/>
      <x v="111"/>
    </i>
    <i>
      <x v="19"/>
      <x v="40"/>
    </i>
    <i>
      <x v="20"/>
      <x v="82"/>
    </i>
    <i>
      <x v="21"/>
      <x v="25"/>
    </i>
    <i r="1">
      <x v="79"/>
    </i>
    <i>
      <x v="22"/>
      <x v="129"/>
    </i>
    <i r="1">
      <x v="150"/>
    </i>
    <i>
      <x v="23"/>
      <x/>
    </i>
    <i r="1">
      <x v="6"/>
    </i>
    <i r="1">
      <x v="26"/>
    </i>
    <i r="1">
      <x v="67"/>
    </i>
    <i r="1">
      <x v="85"/>
    </i>
    <i>
      <x v="24"/>
      <x v="82"/>
    </i>
    <i>
      <x v="25"/>
      <x v="46"/>
    </i>
    <i r="1">
      <x v="111"/>
    </i>
    <i r="1">
      <x v="149"/>
    </i>
    <i>
      <x v="26"/>
      <x v="25"/>
    </i>
    <i r="1">
      <x v="107"/>
    </i>
    <i r="1">
      <x v="146"/>
    </i>
    <i>
      <x v="27"/>
      <x v="137"/>
    </i>
    <i>
      <x v="28"/>
      <x v="25"/>
    </i>
    <i r="1">
      <x v="59"/>
    </i>
    <i>
      <x v="29"/>
      <x v="42"/>
    </i>
    <i r="1">
      <x v="82"/>
    </i>
    <i>
      <x v="30"/>
      <x v="28"/>
    </i>
    <i>
      <x v="31"/>
      <x v="23"/>
    </i>
    <i r="1">
      <x v="149"/>
    </i>
    <i>
      <x v="32"/>
      <x v="25"/>
    </i>
    <i r="1">
      <x v="66"/>
    </i>
    <i r="1">
      <x v="101"/>
    </i>
    <i>
      <x v="33"/>
      <x v="16"/>
    </i>
    <i r="1">
      <x v="24"/>
    </i>
    <i r="1">
      <x v="89"/>
    </i>
    <i r="1">
      <x v="107"/>
    </i>
    <i r="1">
      <x v="143"/>
    </i>
    <i>
      <x v="34"/>
      <x v="20"/>
    </i>
    <i r="1">
      <x v="82"/>
    </i>
    <i r="1">
      <x v="128"/>
    </i>
    <i r="1">
      <x v="141"/>
    </i>
    <i>
      <x v="35"/>
      <x v="148"/>
    </i>
    <i>
      <x v="36"/>
      <x v="25"/>
    </i>
    <i r="1">
      <x v="83"/>
    </i>
    <i r="1">
      <x v="87"/>
    </i>
    <i r="1">
      <x v="134"/>
    </i>
    <i>
      <x v="37"/>
      <x v="23"/>
    </i>
    <i r="1">
      <x v="41"/>
    </i>
    <i>
      <x v="38"/>
      <x v="92"/>
    </i>
    <i r="1">
      <x v="113"/>
    </i>
    <i>
      <x v="39"/>
      <x v="25"/>
    </i>
    <i r="1">
      <x v="29"/>
    </i>
    <i>
      <x v="40"/>
      <x v="60"/>
    </i>
    <i r="1">
      <x v="82"/>
    </i>
    <i>
      <x v="41"/>
      <x v="63"/>
    </i>
    <i r="1">
      <x v="82"/>
    </i>
    <i r="1">
      <x v="84"/>
    </i>
    <i r="1">
      <x v="107"/>
    </i>
    <i r="1">
      <x v="141"/>
    </i>
    <i>
      <x v="42"/>
      <x v="25"/>
    </i>
    <i r="1">
      <x v="60"/>
    </i>
    <i>
      <x v="43"/>
      <x v="115"/>
    </i>
    <i>
      <x v="44"/>
      <x v="52"/>
    </i>
    <i r="1">
      <x v="82"/>
    </i>
    <i>
      <x v="45"/>
      <x v="82"/>
    </i>
    <i r="1">
      <x v="125"/>
    </i>
    <i>
      <x v="46"/>
      <x v="91"/>
    </i>
    <i r="1">
      <x v="115"/>
    </i>
    <i>
      <x v="47"/>
      <x v="32"/>
    </i>
    <i r="1">
      <x v="82"/>
    </i>
    <i>
      <x v="48"/>
      <x v="26"/>
    </i>
    <i r="1">
      <x v="71"/>
    </i>
    <i r="1">
      <x v="82"/>
    </i>
    <i r="1">
      <x v="143"/>
    </i>
    <i>
      <x v="49"/>
      <x v="31"/>
    </i>
    <i r="1">
      <x v="67"/>
    </i>
    <i>
      <x v="50"/>
      <x v="82"/>
    </i>
    <i r="1">
      <x v="125"/>
    </i>
    <i>
      <x v="51"/>
      <x v="82"/>
    </i>
    <i>
      <x v="52"/>
      <x v="53"/>
    </i>
    <i>
      <x v="53"/>
      <x v="25"/>
    </i>
    <i>
      <x v="54"/>
      <x v="128"/>
    </i>
    <i>
      <x v="55"/>
      <x v="82"/>
    </i>
    <i r="1">
      <x v="137"/>
    </i>
    <i>
      <x v="56"/>
      <x v="6"/>
    </i>
    <i r="1">
      <x v="137"/>
    </i>
    <i>
      <x v="57"/>
      <x v="15"/>
    </i>
    <i r="1">
      <x v="49"/>
    </i>
    <i r="1">
      <x v="107"/>
    </i>
    <i r="1">
      <x v="143"/>
    </i>
    <i>
      <x v="58"/>
      <x v="82"/>
    </i>
    <i r="1">
      <x v="128"/>
    </i>
    <i r="1">
      <x v="141"/>
    </i>
    <i>
      <x v="59"/>
      <x v="8"/>
    </i>
    <i r="1">
      <x v="134"/>
    </i>
    <i>
      <x v="60"/>
      <x v="87"/>
    </i>
    <i r="1">
      <x v="112"/>
    </i>
    <i>
      <x v="61"/>
      <x v="67"/>
    </i>
    <i r="1">
      <x v="82"/>
    </i>
    <i>
      <x v="62"/>
      <x v="6"/>
    </i>
    <i r="1">
      <x v="129"/>
    </i>
    <i r="1">
      <x v="136"/>
    </i>
    <i>
      <x v="63"/>
      <x v="29"/>
    </i>
    <i r="1">
      <x v="30"/>
    </i>
    <i r="1">
      <x v="140"/>
    </i>
    <i r="1">
      <x v="144"/>
    </i>
    <i>
      <x v="64"/>
      <x v="6"/>
    </i>
    <i r="1">
      <x v="119"/>
    </i>
    <i>
      <x v="65"/>
      <x v="82"/>
    </i>
    <i>
      <x v="66"/>
      <x v="137"/>
    </i>
    <i>
      <x v="67"/>
      <x v="82"/>
    </i>
    <i r="1">
      <x v="117"/>
    </i>
    <i>
      <x v="68"/>
      <x v="82"/>
    </i>
    <i r="1">
      <x v="140"/>
    </i>
    <i>
      <x v="69"/>
      <x v="37"/>
    </i>
    <i r="1">
      <x v="128"/>
    </i>
    <i r="1">
      <x v="143"/>
    </i>
    <i>
      <x v="70"/>
      <x v="49"/>
    </i>
    <i r="1">
      <x v="82"/>
    </i>
    <i>
      <x v="71"/>
      <x v="82"/>
    </i>
    <i>
      <x v="72"/>
      <x v="46"/>
    </i>
    <i r="1">
      <x v="82"/>
    </i>
    <i>
      <x v="73"/>
      <x v="6"/>
    </i>
    <i r="1">
      <x v="26"/>
    </i>
    <i r="1">
      <x v="27"/>
    </i>
    <i r="1">
      <x v="71"/>
    </i>
    <i r="1">
      <x v="85"/>
    </i>
    <i r="1">
      <x v="97"/>
    </i>
    <i r="1">
      <x v="109"/>
    </i>
    <i>
      <x v="74"/>
      <x v="42"/>
    </i>
    <i r="1">
      <x v="64"/>
    </i>
    <i>
      <x v="75"/>
      <x v="39"/>
    </i>
    <i r="1">
      <x v="82"/>
    </i>
    <i>
      <x v="76"/>
      <x v="54"/>
    </i>
    <i r="1">
      <x v="82"/>
    </i>
    <i>
      <x v="77"/>
      <x v="56"/>
    </i>
    <i>
      <x v="78"/>
      <x v="78"/>
    </i>
    <i r="1">
      <x v="82"/>
    </i>
    <i r="1">
      <x v="89"/>
    </i>
    <i r="1">
      <x v="91"/>
    </i>
    <i>
      <x v="79"/>
      <x v="82"/>
    </i>
    <i r="1">
      <x v="125"/>
    </i>
    <i>
      <x v="80"/>
      <x v="119"/>
    </i>
    <i>
      <x v="81"/>
      <x v="46"/>
    </i>
    <i r="1">
      <x v="48"/>
    </i>
    <i r="1">
      <x v="49"/>
    </i>
    <i r="1">
      <x v="99"/>
    </i>
    <i>
      <x v="82"/>
      <x v="6"/>
    </i>
    <i r="1">
      <x v="14"/>
    </i>
    <i r="1">
      <x v="30"/>
    </i>
    <i r="1">
      <x v="66"/>
    </i>
    <i r="1">
      <x v="67"/>
    </i>
    <i>
      <x v="83"/>
      <x v="6"/>
    </i>
    <i r="1">
      <x v="28"/>
    </i>
    <i r="1">
      <x v="95"/>
    </i>
    <i>
      <x v="84"/>
      <x v="30"/>
    </i>
    <i r="1">
      <x v="53"/>
    </i>
    <i r="1">
      <x v="82"/>
    </i>
    <i r="1">
      <x v="141"/>
    </i>
    <i r="1">
      <x v="143"/>
    </i>
    <i>
      <x v="85"/>
      <x v="82"/>
    </i>
    <i r="1">
      <x v="134"/>
    </i>
    <i r="1">
      <x v="147"/>
    </i>
    <i>
      <x v="86"/>
      <x v="30"/>
    </i>
    <i r="1">
      <x v="45"/>
    </i>
    <i>
      <x v="87"/>
      <x v="35"/>
    </i>
    <i r="1">
      <x v="87"/>
    </i>
    <i>
      <x v="88"/>
      <x v="6"/>
    </i>
    <i r="1">
      <x v="30"/>
    </i>
    <i r="1">
      <x v="45"/>
    </i>
    <i>
      <x v="89"/>
      <x v="6"/>
    </i>
    <i r="1">
      <x v="29"/>
    </i>
    <i r="1">
      <x v="34"/>
    </i>
    <i>
      <x v="90"/>
      <x v="49"/>
    </i>
    <i r="1">
      <x v="82"/>
    </i>
    <i>
      <x v="91"/>
      <x v="30"/>
    </i>
    <i r="1">
      <x v="82"/>
    </i>
    <i r="1">
      <x v="147"/>
    </i>
    <i>
      <x v="92"/>
      <x v="100"/>
    </i>
    <i r="1">
      <x v="124"/>
    </i>
    <i>
      <x v="93"/>
      <x v="35"/>
    </i>
    <i>
      <x v="94"/>
      <x v="30"/>
    </i>
    <i>
      <x v="95"/>
      <x v="43"/>
    </i>
    <i r="1">
      <x v="90"/>
    </i>
    <i r="1">
      <x v="141"/>
    </i>
    <i>
      <x v="96"/>
      <x v="102"/>
    </i>
    <i r="1">
      <x v="103"/>
    </i>
    <i r="1">
      <x v="122"/>
    </i>
    <i r="1">
      <x v="132"/>
    </i>
    <i>
      <x v="97"/>
      <x v="32"/>
    </i>
    <i r="1">
      <x v="67"/>
    </i>
    <i r="1">
      <x v="77"/>
    </i>
    <i r="1">
      <x v="139"/>
    </i>
    <i>
      <x v="98"/>
      <x v="30"/>
    </i>
    <i r="1">
      <x v="78"/>
    </i>
    <i r="1">
      <x v="110"/>
    </i>
    <i>
      <x v="99"/>
      <x v="6"/>
    </i>
    <i r="1">
      <x v="123"/>
    </i>
    <i r="1">
      <x v="143"/>
    </i>
    <i r="1">
      <x v="151"/>
    </i>
    <i>
      <x v="100"/>
      <x v="4"/>
    </i>
    <i r="1">
      <x v="26"/>
    </i>
    <i r="1">
      <x v="77"/>
    </i>
    <i r="1">
      <x v="85"/>
    </i>
    <i r="1">
      <x v="139"/>
    </i>
    <i>
      <x v="101"/>
      <x v="47"/>
    </i>
    <i>
      <x v="102"/>
      <x v="32"/>
    </i>
    <i r="1">
      <x v="140"/>
    </i>
    <i>
      <x v="103"/>
      <x v="6"/>
    </i>
    <i r="1">
      <x v="30"/>
    </i>
    <i r="1">
      <x v="65"/>
    </i>
    <i>
      <x v="104"/>
      <x v="45"/>
    </i>
    <i r="1">
      <x v="124"/>
    </i>
    <i>
      <x v="105"/>
      <x v="82"/>
    </i>
    <i r="1">
      <x v="96"/>
    </i>
    <i>
      <x v="106"/>
      <x v="3"/>
    </i>
    <i r="1">
      <x v="30"/>
    </i>
    <i r="1">
      <x v="46"/>
    </i>
    <i>
      <x v="107"/>
      <x v="82"/>
    </i>
    <i r="1">
      <x v="129"/>
    </i>
    <i>
      <x v="108"/>
      <x v="6"/>
    </i>
    <i r="1">
      <x v="30"/>
    </i>
    <i r="1">
      <x v="147"/>
    </i>
    <i>
      <x v="109"/>
      <x v="13"/>
    </i>
    <i r="1">
      <x v="138"/>
    </i>
    <i r="1">
      <x v="143"/>
    </i>
    <i>
      <x v="110"/>
      <x v="35"/>
    </i>
    <i r="1">
      <x v="75"/>
    </i>
    <i r="1">
      <x v="82"/>
    </i>
    <i r="1">
      <x v="141"/>
    </i>
    <i>
      <x v="111"/>
      <x v="134"/>
    </i>
    <i>
      <x v="112"/>
      <x v="67"/>
    </i>
    <i r="1">
      <x v="82"/>
    </i>
    <i r="1">
      <x v="87"/>
    </i>
    <i r="1">
      <x v="141"/>
    </i>
    <i>
      <x v="113"/>
      <x v="82"/>
    </i>
    <i>
      <x v="114"/>
      <x v="5"/>
    </i>
    <i r="1">
      <x v="107"/>
    </i>
    <i r="1">
      <x v="129"/>
    </i>
    <i>
      <x v="115"/>
      <x v="42"/>
    </i>
    <i r="1">
      <x v="75"/>
    </i>
    <i r="1">
      <x v="82"/>
    </i>
    <i>
      <x v="116"/>
      <x v="18"/>
    </i>
    <i>
      <x v="117"/>
      <x v="6"/>
    </i>
    <i r="1">
      <x v="75"/>
    </i>
    <i r="1">
      <x v="82"/>
    </i>
    <i r="1">
      <x v="88"/>
    </i>
    <i>
      <x v="118"/>
      <x v="55"/>
    </i>
    <i r="1">
      <x v="82"/>
    </i>
    <i>
      <x v="119"/>
      <x v="42"/>
    </i>
    <i>
      <x v="120"/>
      <x v="82"/>
    </i>
    <i>
      <x v="121"/>
      <x v="71"/>
    </i>
    <i r="1">
      <x v="75"/>
    </i>
    <i r="1">
      <x v="82"/>
    </i>
    <i>
      <x v="122"/>
      <x v="6"/>
    </i>
    <i r="1">
      <x v="75"/>
    </i>
    <i r="1">
      <x v="147"/>
    </i>
    <i>
      <x v="123"/>
      <x v="21"/>
    </i>
    <i r="1">
      <x v="67"/>
    </i>
    <i r="1">
      <x v="68"/>
    </i>
    <i>
      <x v="124"/>
      <x v="6"/>
    </i>
    <i r="1">
      <x v="78"/>
    </i>
    <i r="1">
      <x v="125"/>
    </i>
    <i r="1">
      <x v="141"/>
    </i>
    <i>
      <x v="125"/>
      <x v="22"/>
    </i>
    <i>
      <x v="126"/>
      <x v="81"/>
    </i>
    <i>
      <x v="127"/>
      <x v="6"/>
    </i>
    <i r="1">
      <x v="26"/>
    </i>
    <i r="1">
      <x v="75"/>
    </i>
    <i r="1">
      <x v="147"/>
    </i>
    <i>
      <x v="128"/>
      <x v="94"/>
    </i>
    <i>
      <x v="129"/>
      <x v="75"/>
    </i>
    <i r="1">
      <x v="82"/>
    </i>
    <i r="1">
      <x v="85"/>
    </i>
    <i r="1">
      <x v="107"/>
    </i>
    <i r="1">
      <x v="125"/>
    </i>
    <i>
      <x v="130"/>
      <x v="28"/>
    </i>
    <i r="1">
      <x v="42"/>
    </i>
    <i>
      <x v="131"/>
      <x v="6"/>
    </i>
    <i r="1">
      <x v="65"/>
    </i>
    <i r="1">
      <x v="66"/>
    </i>
    <i>
      <x v="132"/>
      <x v="46"/>
    </i>
    <i r="1">
      <x v="81"/>
    </i>
    <i r="1">
      <x v="82"/>
    </i>
    <i>
      <x v="133"/>
      <x v="70"/>
    </i>
    <i r="1">
      <x v="107"/>
    </i>
    <i>
      <x v="134"/>
      <x v="6"/>
    </i>
    <i r="1">
      <x v="75"/>
    </i>
    <i r="1">
      <x v="115"/>
    </i>
    <i>
      <x v="135"/>
      <x v="75"/>
    </i>
    <i>
      <x v="136"/>
      <x v="6"/>
    </i>
    <i r="1">
      <x v="125"/>
    </i>
    <i>
      <x v="137"/>
      <x v="12"/>
    </i>
    <i r="1">
      <x v="75"/>
    </i>
    <i r="1">
      <x v="127"/>
    </i>
    <i r="1">
      <x v="143"/>
    </i>
    <i>
      <x v="138"/>
      <x v="9"/>
    </i>
    <i>
      <x v="139"/>
      <x v="46"/>
    </i>
    <i r="1">
      <x v="64"/>
    </i>
    <i r="1">
      <x v="82"/>
    </i>
    <i r="1">
      <x v="141"/>
    </i>
    <i r="1">
      <x v="143"/>
    </i>
    <i>
      <x v="140"/>
      <x v="42"/>
    </i>
    <i r="1">
      <x v="44"/>
    </i>
    <i r="1">
      <x v="75"/>
    </i>
    <i r="1">
      <x v="86"/>
    </i>
    <i r="1">
      <x v="87"/>
    </i>
    <i>
      <x v="141"/>
      <x v="67"/>
    </i>
    <i r="1">
      <x v="82"/>
    </i>
    <i>
      <x v="142"/>
      <x v="72"/>
    </i>
    <i r="1">
      <x v="75"/>
    </i>
    <i r="1">
      <x v="134"/>
    </i>
    <i>
      <x v="143"/>
      <x v="18"/>
    </i>
    <i r="1">
      <x v="35"/>
    </i>
    <i r="1">
      <x v="82"/>
    </i>
    <i>
      <x v="144"/>
      <x v="81"/>
    </i>
    <i r="1">
      <x v="82"/>
    </i>
    <i>
      <x v="145"/>
      <x v="22"/>
    </i>
    <i>
      <x v="146"/>
      <x v="38"/>
    </i>
    <i r="1">
      <x v="75"/>
    </i>
    <i r="1">
      <x v="82"/>
    </i>
    <i r="1">
      <x v="107"/>
    </i>
    <i>
      <x v="147"/>
      <x v="71"/>
    </i>
    <i r="1">
      <x v="73"/>
    </i>
    <i>
      <x v="148"/>
      <x v="82"/>
    </i>
    <i r="1">
      <x v="147"/>
    </i>
    <i>
      <x v="149"/>
      <x v="73"/>
    </i>
    <i r="1">
      <x v="98"/>
    </i>
    <i>
      <x v="150"/>
      <x v="82"/>
    </i>
    <i r="1">
      <x v="119"/>
    </i>
    <i>
      <x v="151"/>
      <x v="82"/>
    </i>
    <i>
      <x v="152"/>
      <x v="33"/>
    </i>
    <i r="1">
      <x v="82"/>
    </i>
    <i r="1">
      <x v="131"/>
    </i>
    <i>
      <x v="153"/>
      <x v="114"/>
    </i>
    <i>
      <x v="154"/>
      <x v="40"/>
    </i>
    <i r="1">
      <x v="82"/>
    </i>
    <i>
      <x v="155"/>
      <x v="66"/>
    </i>
    <i r="1">
      <x v="74"/>
    </i>
    <i r="1">
      <x v="118"/>
    </i>
    <i r="1">
      <x v="141"/>
    </i>
    <i r="1">
      <x v="143"/>
    </i>
    <i>
      <x v="156"/>
      <x v="26"/>
    </i>
    <i r="1">
      <x v="61"/>
    </i>
    <i r="1">
      <x v="82"/>
    </i>
    <i>
      <x v="157"/>
      <x v="25"/>
    </i>
    <i r="1">
      <x v="46"/>
    </i>
    <i r="1">
      <x v="120"/>
    </i>
    <i>
      <x v="158"/>
      <x v="82"/>
    </i>
    <i>
      <x v="159"/>
      <x v="66"/>
    </i>
    <i r="1">
      <x v="82"/>
    </i>
    <i r="1">
      <x v="121"/>
    </i>
    <i r="1">
      <x v="150"/>
    </i>
    <i>
      <x v="160"/>
      <x v="7"/>
    </i>
    <i r="1">
      <x v="25"/>
    </i>
    <i>
      <x v="161"/>
      <x v="11"/>
    </i>
    <i r="1">
      <x v="118"/>
    </i>
    <i r="1">
      <x v="129"/>
    </i>
    <i>
      <x v="162"/>
      <x v="46"/>
    </i>
    <i r="1">
      <x v="82"/>
    </i>
    <i>
      <x v="163"/>
      <x v="25"/>
    </i>
    <i r="1">
      <x v="134"/>
    </i>
    <i r="1">
      <x v="135"/>
    </i>
    <i r="1">
      <x v="141"/>
    </i>
    <i r="1">
      <x v="143"/>
    </i>
    <i>
      <x v="164"/>
      <x v="62"/>
    </i>
    <i>
      <x v="165"/>
      <x v="25"/>
    </i>
    <i r="1">
      <x v="86"/>
    </i>
    <i r="1">
      <x v="87"/>
    </i>
    <i r="1">
      <x v="101"/>
    </i>
    <i>
      <x v="166"/>
      <x v="74"/>
    </i>
    <i r="1">
      <x v="114"/>
    </i>
    <i>
      <x v="167"/>
      <x v="82"/>
    </i>
    <i r="1">
      <x v="116"/>
    </i>
    <i>
      <x v="168"/>
      <x v="18"/>
    </i>
    <i r="1">
      <x v="82"/>
    </i>
    <i>
      <x v="169"/>
      <x v="74"/>
    </i>
    <i r="1">
      <x v="82"/>
    </i>
    <i r="1">
      <x v="101"/>
    </i>
    <i>
      <x v="170"/>
      <x v="25"/>
    </i>
    <i r="1">
      <x v="74"/>
    </i>
    <i r="1">
      <x v="101"/>
    </i>
    <i>
      <x v="171"/>
      <x v="70"/>
    </i>
    <i>
      <x v="172"/>
      <x v="25"/>
    </i>
    <i r="1">
      <x v="36"/>
    </i>
    <i r="1">
      <x v="74"/>
    </i>
    <i r="1">
      <x v="101"/>
    </i>
    <i>
      <x v="173"/>
      <x v="82"/>
    </i>
    <i>
      <x v="174"/>
      <x v="140"/>
    </i>
    <i>
      <x v="175"/>
      <x v="126"/>
    </i>
    <i>
      <x v="176"/>
      <x v="47"/>
    </i>
    <i r="1">
      <x v="76"/>
    </i>
    <i>
      <x v="177"/>
      <x v="25"/>
    </i>
    <i r="1">
      <x v="62"/>
    </i>
    <i r="1">
      <x v="74"/>
    </i>
    <i>
      <x v="178"/>
      <x v="70"/>
    </i>
    <i r="1">
      <x v="74"/>
    </i>
    <i r="1">
      <x v="82"/>
    </i>
    <i>
      <x v="179"/>
      <x v="74"/>
    </i>
    <i r="1">
      <x v="101"/>
    </i>
    <i>
      <x v="180"/>
      <x v="26"/>
    </i>
    <i r="1">
      <x v="74"/>
    </i>
    <i r="1">
      <x v="85"/>
    </i>
    <i r="1">
      <x v="143"/>
    </i>
    <i r="1">
      <x v="148"/>
    </i>
    <i>
      <x v="181"/>
      <x v="82"/>
    </i>
    <i>
      <x v="182"/>
      <x v="43"/>
    </i>
    <i r="1">
      <x v="82"/>
    </i>
    <i>
      <x v="183"/>
      <x v="25"/>
    </i>
    <i r="1">
      <x v="70"/>
    </i>
    <i r="1">
      <x v="74"/>
    </i>
    <i>
      <x v="184"/>
      <x v="74"/>
    </i>
    <i r="1">
      <x v="101"/>
    </i>
    <i>
      <x v="185"/>
      <x v="25"/>
    </i>
    <i r="1">
      <x v="101"/>
    </i>
    <i>
      <x v="186"/>
      <x v="25"/>
    </i>
    <i r="1">
      <x v="70"/>
    </i>
    <i>
      <x v="187"/>
      <x v="83"/>
    </i>
    <i r="1">
      <x v="101"/>
    </i>
    <i>
      <x v="188"/>
      <x v="46"/>
    </i>
    <i r="1">
      <x v="82"/>
    </i>
    <i>
      <x v="189"/>
      <x v="46"/>
    </i>
    <i r="1">
      <x v="143"/>
    </i>
    <i>
      <x v="190"/>
      <x v="82"/>
    </i>
    <i r="1">
      <x v="101"/>
    </i>
    <i>
      <x v="191"/>
      <x v="10"/>
    </i>
    <i r="1">
      <x v="25"/>
    </i>
    <i r="1">
      <x v="74"/>
    </i>
    <i r="1">
      <x v="101"/>
    </i>
    <i>
      <x v="192"/>
      <x v="66"/>
    </i>
    <i r="1">
      <x v="101"/>
    </i>
    <i>
      <x v="193"/>
      <x v="25"/>
    </i>
    <i r="1">
      <x v="69"/>
    </i>
    <i>
      <x v="194"/>
      <x v="87"/>
    </i>
    <i r="1">
      <x v="93"/>
    </i>
    <i>
      <x v="195"/>
      <x v="46"/>
    </i>
    <i r="1">
      <x v="82"/>
    </i>
    <i r="1">
      <x v="151"/>
    </i>
    <i>
      <x v="196"/>
      <x v="107"/>
    </i>
    <i r="1">
      <x v="143"/>
    </i>
    <i>
      <x v="197"/>
      <x v="82"/>
    </i>
    <i r="1">
      <x v="114"/>
    </i>
    <i>
      <x v="198"/>
      <x v="2"/>
    </i>
    <i r="1">
      <x v="18"/>
    </i>
    <i r="1">
      <x v="46"/>
    </i>
    <i>
      <x v="199"/>
      <x v="80"/>
    </i>
    <i r="1">
      <x v="82"/>
    </i>
    <i>
      <x v="200"/>
      <x v="40"/>
    </i>
    <i>
      <x v="201"/>
      <x v="25"/>
    </i>
    <i r="1">
      <x v="46"/>
    </i>
    <i r="1">
      <x v="143"/>
    </i>
    <i>
      <x v="202"/>
      <x v="46"/>
    </i>
    <i>
      <x v="203"/>
      <x v="46"/>
    </i>
    <i r="1">
      <x v="82"/>
    </i>
    <i>
      <x v="204"/>
      <x v="25"/>
    </i>
    <i r="1">
      <x v="57"/>
    </i>
    <i r="1">
      <x v="93"/>
    </i>
    <i>
      <x v="205"/>
      <x v="74"/>
    </i>
    <i r="1">
      <x v="145"/>
    </i>
    <i>
      <x v="206"/>
      <x v="25"/>
    </i>
    <i r="1">
      <x v="148"/>
    </i>
    <i>
      <x v="207"/>
      <x v="25"/>
    </i>
    <i r="1">
      <x v="70"/>
    </i>
    <i r="1">
      <x v="116"/>
    </i>
    <i>
      <x v="208"/>
      <x v="25"/>
    </i>
    <i r="1">
      <x v="40"/>
    </i>
    <i r="1">
      <x v="46"/>
    </i>
    <i>
      <x v="209"/>
      <x v="46"/>
    </i>
    <i r="1">
      <x v="82"/>
    </i>
    <i r="1">
      <x v="106"/>
    </i>
    <i>
      <x v="210"/>
      <x v="25"/>
    </i>
    <i r="1">
      <x v="26"/>
    </i>
    <i r="1">
      <x v="104"/>
    </i>
    <i>
      <x v="211"/>
      <x/>
    </i>
    <i r="1">
      <x v="25"/>
    </i>
    <i r="1">
      <x v="46"/>
    </i>
    <i r="1">
      <x v="85"/>
    </i>
    <i r="1">
      <x v="114"/>
    </i>
    <i>
      <x v="212"/>
      <x v="46"/>
    </i>
    <i r="1">
      <x v="51"/>
    </i>
    <i r="1">
      <x v="58"/>
    </i>
    <i>
      <x v="213"/>
      <x v="82"/>
    </i>
  </rowItems>
  <colItems count="1">
    <i/>
  </colItems>
  <dataFields count="1">
    <dataField name="합계 : 입출금" fld="12" baseField="0" baseItem="0" numFmtId="176"/>
  </dataFields>
  <formats count="2">
    <format dxfId="27">
      <pivotArea outline="0" collapsedLevelsAreSubtotals="1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A2030-05DE-4898-8A6D-462AD666AC86}" name="pv_시간대별지출" cacheId="1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 chartFormat="4">
  <location ref="P5:Q27" firstHeaderRow="1" firstDataRow="1" firstDataCol="1"/>
  <pivotFields count="13">
    <pivotField name="개월(거래일자)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dataField="1" compact="0" numFmtId="176" outline="0" showAll="0" defaultSubtotal="0"/>
    <pivotField compact="0" numFmtId="176" outline="0" showAll="0" defaultSubtotal="0"/>
    <pivotField compact="0" outline="0" showAll="0" defaultSubtotal="0"/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compact="0" outline="0" showAll="0" defaultSubtotal="0"/>
    <pivotField axis="axisRow" compact="0" outline="0" defaultSubtotal="0">
      <items count="22">
        <item x="4"/>
        <item x="5"/>
        <item x="20"/>
        <item x="19"/>
        <item x="21"/>
        <item x="8"/>
        <item x="6"/>
        <item x="10"/>
        <item x="1"/>
        <item x="11"/>
        <item x="2"/>
        <item x="17"/>
        <item x="18"/>
        <item x="16"/>
        <item x="12"/>
        <item x="15"/>
        <item x="0"/>
        <item x="14"/>
        <item x="13"/>
        <item x="3"/>
        <item x="7"/>
        <item x="9"/>
      </items>
    </pivotField>
    <pivotField name="년(거래일자)" compact="0" outline="0" showAll="0" defaultSubtotal="0">
      <items count="3">
        <item x="0"/>
        <item x="1"/>
        <item x="2"/>
      </items>
    </pivotField>
    <pivotField compact="0" outline="0" subtotalTop="0" dragToRow="0" dragToCol="0" dragToPage="0" showAll="0" defaultSubtotal="0"/>
  </pivotFields>
  <rowFields count="1">
    <field x="1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Items count="1">
    <i/>
  </colItems>
  <dataFields count="1">
    <dataField name="합계 : 출금" fld="3" baseField="0" baseItem="0"/>
  </dataFields>
  <formats count="2">
    <format dxfId="29">
      <pivotArea outline="0" collapsedLevelsAreSubtotals="1" fieldPosition="0"/>
    </format>
    <format dxfId="28">
      <pivotArea dataOnly="0" labelOnly="1" outline="0" axis="axisValues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6855D-253B-4B52-A4DC-F6774440B276}" name="pv_월별지출현황" cacheId="1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 chartFormat="4">
  <location ref="K5:N13" firstHeaderRow="0" firstDataRow="1" firstDataCol="2"/>
  <pivotFields count="13">
    <pivotField name="개월(거래일자)"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dataField="1" compact="0" numFmtId="176" outline="0" showAll="0" defaultSubtotal="0"/>
    <pivotField dataField="1" compact="0" numFmtId="176" outline="0" showAll="0" defaultSubtotal="0"/>
    <pivotField compact="0" outline="0" showAll="0" defaultSubtotal="0"/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compact="0" outline="0" showAll="0" defaultSubtotal="0"/>
    <pivotField compact="0" outline="0" showAll="0" defaultSubtotal="0"/>
    <pivotField name="년(거래일자)" axis="axisRow" compact="0" outline="0" showAll="0" defaultSubtotal="0">
      <items count="3">
        <item x="0"/>
        <item x="1"/>
        <item x="2"/>
      </items>
    </pivotField>
    <pivotField compact="0" outline="0" subtotalTop="0" dragToRow="0" dragToCol="0" dragToPage="0" showAll="0" defaultSubtotal="0"/>
  </pivotFields>
  <rowFields count="2">
    <field x="11"/>
    <field x="0"/>
  </rowFields>
  <rowItems count="8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-2"/>
  </colFields>
  <colItems count="2">
    <i>
      <x/>
    </i>
    <i i="1">
      <x v="1"/>
    </i>
  </colItems>
  <dataFields count="2">
    <dataField name="합계 : 출금" fld="3" baseField="0" baseItem="0"/>
    <dataField name="합계 : 입금" fld="4" baseField="0" baseItem="0"/>
  </dataFields>
  <formats count="2">
    <format dxfId="31">
      <pivotArea outline="0" collapsedLevelsAreSubtotals="1" fieldPosition="0"/>
    </format>
    <format dxfId="30">
      <pivotArea dataOnly="0" labelOnly="1" outline="0" axis="axisValues" fieldPosition="0"/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5DB07-8E9D-4287-87C2-7EED7A1AB5D8}" name="pv_상위10개거래내역" cacheId="1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outline="1" outlineData="1" multipleFieldFilters="0">
  <location ref="E5:F157" firstHeaderRow="1" firstDataRow="1" firstDataCol="1"/>
  <pivotFields count="13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numFmtId="176" showAll="0"/>
    <pivotField axis="axisRow" showAll="0" sortType="descending">
      <items count="153">
        <item x="7"/>
        <item x="143"/>
        <item x="22"/>
        <item x="85"/>
        <item x="90"/>
        <item x="81"/>
        <item x="71"/>
        <item x="45"/>
        <item x="124"/>
        <item x="67"/>
        <item x="29"/>
        <item x="43"/>
        <item x="69"/>
        <item x="83"/>
        <item x="106"/>
        <item x="125"/>
        <item x="137"/>
        <item x="151"/>
        <item x="21"/>
        <item x="150"/>
        <item x="135"/>
        <item x="77"/>
        <item x="59"/>
        <item x="134"/>
        <item x="136"/>
        <item x="4"/>
        <item x="8"/>
        <item x="114"/>
        <item x="74"/>
        <item x="102"/>
        <item x="84"/>
        <item x="126"/>
        <item x="89"/>
        <item x="50"/>
        <item x="103"/>
        <item x="61"/>
        <item x="37"/>
        <item x="117"/>
        <item x="58"/>
        <item x="113"/>
        <item x="11"/>
        <item x="133"/>
        <item x="65"/>
        <item x="31"/>
        <item x="64"/>
        <item x="87"/>
        <item x="3"/>
        <item x="34"/>
        <item x="107"/>
        <item x="101"/>
        <item x="147"/>
        <item x="2"/>
        <item x="127"/>
        <item x="104"/>
        <item x="112"/>
        <item x="79"/>
        <item x="111"/>
        <item x="18"/>
        <item x="1"/>
        <item x="139"/>
        <item x="128"/>
        <item x="49"/>
        <item x="32"/>
        <item x="129"/>
        <item x="66"/>
        <item x="73"/>
        <item x="28"/>
        <item x="63"/>
        <item x="78"/>
        <item x="26"/>
        <item x="13"/>
        <item x="56"/>
        <item x="62"/>
        <item x="53"/>
        <item x="16"/>
        <item x="57"/>
        <item x="33"/>
        <item x="92"/>
        <item x="76"/>
        <item x="142"/>
        <item x="20"/>
        <item x="60"/>
        <item x="0"/>
        <item x="30"/>
        <item x="130"/>
        <item x="6"/>
        <item x="38"/>
        <item x="25"/>
        <item x="80"/>
        <item x="109"/>
        <item x="99"/>
        <item x="110"/>
        <item x="132"/>
        <item x="17"/>
        <item x="75"/>
        <item x="105"/>
        <item x="86"/>
        <item x="116"/>
        <item x="54"/>
        <item x="108"/>
        <item x="100"/>
        <item x="27"/>
        <item x="98"/>
        <item x="97"/>
        <item x="9"/>
        <item x="146"/>
        <item x="10"/>
        <item x="23"/>
        <item x="148"/>
        <item x="115"/>
        <item x="94"/>
        <item x="141"/>
        <item x="123"/>
        <item x="131"/>
        <item x="5"/>
        <item x="72"/>
        <item x="12"/>
        <item x="119"/>
        <item x="42"/>
        <item x="52"/>
        <item x="48"/>
        <item x="47"/>
        <item x="95"/>
        <item x="93"/>
        <item x="88"/>
        <item x="70"/>
        <item x="35"/>
        <item x="68"/>
        <item x="118"/>
        <item x="44"/>
        <item x="145"/>
        <item x="51"/>
        <item x="96"/>
        <item x="144"/>
        <item x="41"/>
        <item x="40"/>
        <item x="122"/>
        <item x="120"/>
        <item x="82"/>
        <item x="91"/>
        <item x="36"/>
        <item x="39"/>
        <item x="149"/>
        <item x="19"/>
        <item x="121"/>
        <item x="15"/>
        <item x="140"/>
        <item x="55"/>
        <item x="14"/>
        <item x="138"/>
        <item x="46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showAll="0">
      <items count="20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  <item t="default"/>
      </items>
    </pivotField>
    <pivotField showAll="0">
      <items count="10">
        <item x="6"/>
        <item x="2"/>
        <item x="4"/>
        <item x="7"/>
        <item x="3"/>
        <item x="0"/>
        <item x="5"/>
        <item x="1"/>
        <item x="8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5"/>
  </rowFields>
  <rowItems count="152">
    <i>
      <x v="78"/>
    </i>
    <i>
      <x v="46"/>
    </i>
    <i>
      <x v="141"/>
    </i>
    <i>
      <x v="26"/>
    </i>
    <i>
      <x v="134"/>
    </i>
    <i>
      <x v="28"/>
    </i>
    <i>
      <x v="107"/>
    </i>
    <i>
      <x v="82"/>
    </i>
    <i>
      <x v="131"/>
    </i>
    <i>
      <x v="129"/>
    </i>
    <i>
      <x v="66"/>
    </i>
    <i>
      <x v="103"/>
    </i>
    <i>
      <x v="83"/>
    </i>
    <i>
      <x v="32"/>
    </i>
    <i>
      <x v="25"/>
    </i>
    <i>
      <x v="29"/>
    </i>
    <i>
      <x v="18"/>
    </i>
    <i>
      <x v="67"/>
    </i>
    <i>
      <x v="101"/>
    </i>
    <i>
      <x v="37"/>
    </i>
    <i>
      <x v="6"/>
    </i>
    <i>
      <x v="151"/>
    </i>
    <i>
      <x v="115"/>
    </i>
    <i>
      <x v="86"/>
    </i>
    <i>
      <x v="75"/>
    </i>
    <i>
      <x v="100"/>
    </i>
    <i>
      <x v="5"/>
    </i>
    <i>
      <x v="48"/>
    </i>
    <i>
      <x v="85"/>
    </i>
    <i>
      <x v="17"/>
    </i>
    <i>
      <x v="14"/>
    </i>
    <i>
      <x v="15"/>
    </i>
    <i>
      <x v="10"/>
    </i>
    <i>
      <x v="16"/>
    </i>
    <i>
      <x v="11"/>
    </i>
    <i>
      <x v="13"/>
    </i>
    <i>
      <x v="12"/>
    </i>
    <i>
      <x v="47"/>
    </i>
    <i>
      <x v="30"/>
    </i>
    <i>
      <x v="147"/>
    </i>
    <i>
      <x v="76"/>
    </i>
    <i>
      <x v="125"/>
    </i>
    <i>
      <x v="70"/>
    </i>
    <i>
      <x v="68"/>
    </i>
    <i>
      <x v="42"/>
    </i>
    <i>
      <x v="35"/>
    </i>
    <i>
      <x v="49"/>
    </i>
    <i>
      <x v="74"/>
    </i>
    <i>
      <x v="128"/>
    </i>
    <i>
      <x v="71"/>
    </i>
    <i>
      <x v="137"/>
    </i>
    <i>
      <x v="64"/>
    </i>
    <i>
      <x v="31"/>
    </i>
    <i>
      <x v="39"/>
    </i>
    <i>
      <x v="40"/>
    </i>
    <i>
      <x v="45"/>
    </i>
    <i>
      <x v="54"/>
    </i>
    <i>
      <x v="114"/>
    </i>
    <i>
      <x/>
    </i>
    <i>
      <x v="140"/>
    </i>
    <i>
      <x v="33"/>
    </i>
    <i>
      <x v="119"/>
    </i>
    <i>
      <x v="65"/>
    </i>
    <i>
      <x v="105"/>
    </i>
    <i>
      <x v="19"/>
    </i>
    <i>
      <x v="148"/>
    </i>
    <i>
      <x v="89"/>
    </i>
    <i>
      <x v="60"/>
    </i>
    <i>
      <x v="53"/>
    </i>
    <i>
      <x v="20"/>
    </i>
    <i>
      <x v="99"/>
    </i>
    <i>
      <x v="43"/>
    </i>
    <i>
      <x v="7"/>
    </i>
    <i>
      <x v="88"/>
    </i>
    <i>
      <x v="80"/>
    </i>
    <i>
      <x v="93"/>
    </i>
    <i>
      <x v="36"/>
    </i>
    <i>
      <x v="118"/>
    </i>
    <i>
      <x v="150"/>
    </i>
    <i>
      <x v="81"/>
    </i>
    <i>
      <x v="122"/>
    </i>
    <i>
      <x v="44"/>
    </i>
    <i>
      <x v="149"/>
    </i>
    <i>
      <x v="133"/>
    </i>
    <i>
      <x v="95"/>
    </i>
    <i>
      <x v="77"/>
    </i>
    <i>
      <x v="113"/>
    </i>
    <i>
      <x v="136"/>
    </i>
    <i>
      <x v="2"/>
    </i>
    <i>
      <x v="62"/>
    </i>
    <i>
      <x v="138"/>
    </i>
    <i>
      <x v="117"/>
    </i>
    <i>
      <x v="59"/>
    </i>
    <i>
      <x v="126"/>
    </i>
    <i>
      <x v="3"/>
    </i>
    <i>
      <x v="1"/>
    </i>
    <i>
      <x v="73"/>
    </i>
    <i>
      <x v="98"/>
    </i>
    <i>
      <x v="110"/>
    </i>
    <i>
      <x v="34"/>
    </i>
    <i>
      <x v="146"/>
    </i>
    <i>
      <x v="52"/>
    </i>
    <i>
      <x v="145"/>
    </i>
    <i>
      <x v="96"/>
    </i>
    <i>
      <x v="79"/>
    </i>
    <i>
      <x v="72"/>
    </i>
    <i>
      <x v="61"/>
    </i>
    <i>
      <x v="56"/>
    </i>
    <i>
      <x v="106"/>
    </i>
    <i>
      <x v="41"/>
    </i>
    <i>
      <x v="69"/>
    </i>
    <i>
      <x v="130"/>
    </i>
    <i>
      <x v="51"/>
    </i>
    <i>
      <x v="127"/>
    </i>
    <i>
      <x v="94"/>
    </i>
    <i>
      <x v="84"/>
    </i>
    <i>
      <x v="104"/>
    </i>
    <i>
      <x v="4"/>
    </i>
    <i>
      <x v="55"/>
    </i>
    <i>
      <x v="124"/>
    </i>
    <i>
      <x v="90"/>
    </i>
    <i>
      <x v="97"/>
    </i>
    <i>
      <x v="23"/>
    </i>
    <i>
      <x v="120"/>
    </i>
    <i>
      <x v="38"/>
    </i>
    <i>
      <x v="108"/>
    </i>
    <i>
      <x v="116"/>
    </i>
    <i>
      <x v="57"/>
    </i>
    <i>
      <x v="144"/>
    </i>
    <i>
      <x v="111"/>
    </i>
    <i>
      <x v="139"/>
    </i>
    <i>
      <x v="132"/>
    </i>
    <i>
      <x v="58"/>
    </i>
    <i>
      <x v="24"/>
    </i>
    <i>
      <x v="63"/>
    </i>
    <i>
      <x v="22"/>
    </i>
    <i>
      <x v="121"/>
    </i>
    <i>
      <x v="92"/>
    </i>
    <i>
      <x v="21"/>
    </i>
    <i>
      <x v="112"/>
    </i>
    <i>
      <x v="91"/>
    </i>
    <i>
      <x v="50"/>
    </i>
    <i>
      <x v="102"/>
    </i>
    <i>
      <x v="123"/>
    </i>
    <i>
      <x v="143"/>
    </i>
    <i>
      <x v="8"/>
    </i>
    <i>
      <x v="87"/>
    </i>
    <i>
      <x v="27"/>
    </i>
    <i>
      <x v="109"/>
    </i>
    <i>
      <x v="142"/>
    </i>
    <i>
      <x v="9"/>
    </i>
    <i>
      <x v="135"/>
    </i>
  </rowItems>
  <colItems count="1">
    <i/>
  </colItems>
  <dataFields count="1">
    <dataField name="합계 : 출금" fld="3" baseField="0" baseItem="0"/>
  </dataFields>
  <formats count="2">
    <format dxfId="33">
      <pivotArea outline="0" collapsedLevelsAreSubtotals="1" fieldPosition="0"/>
    </format>
    <format dxfId="3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BE3F5-E1AC-4B0D-B560-494FCB27C3E8}" name="pv_대분류별지출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4">
  <location ref="B3:C12" firstHeaderRow="1" firstDataRow="1" firstDataCol="1"/>
  <pivotFields count="13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numFmtId="176" showAll="0"/>
    <pivotField showAll="0"/>
    <pivotField numFmtId="176" showAll="0"/>
    <pivotField showAll="0"/>
    <pivotField axis="axisRow" showAll="0" sortType="descending">
      <items count="10">
        <item x="6"/>
        <item x="2"/>
        <item x="4"/>
        <item x="7"/>
        <item x="3"/>
        <item x="0"/>
        <item x="5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8"/>
  </rowFields>
  <rowItems count="9">
    <i>
      <x v="5"/>
    </i>
    <i>
      <x v="7"/>
    </i>
    <i>
      <x v="4"/>
    </i>
    <i>
      <x/>
    </i>
    <i>
      <x v="1"/>
    </i>
    <i>
      <x v="3"/>
    </i>
    <i>
      <x v="2"/>
    </i>
    <i>
      <x v="8"/>
    </i>
    <i t="grand">
      <x/>
    </i>
  </rowItems>
  <colItems count="1">
    <i/>
  </colItems>
  <dataFields count="1">
    <dataField name="합계 : 출금" fld="3" baseField="0" baseItem="0" numFmtId="3"/>
  </dataFields>
  <formats count="2">
    <format dxfId="35">
      <pivotArea outline="0" collapsedLevelsAreSubtotals="1" fieldPosition="0"/>
    </format>
    <format dxfId="34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aptionNotContains" evalOrder="-1" id="2" stringValue1="수입">
      <autoFilter ref="A1">
        <filterColumn colId="0">
          <customFilters>
            <customFilter operator="notEqual" val="*수입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거래일자1" xr10:uid="{B567F013-CD70-4C5E-9ABB-17FDF6F9EA20}" sourceName="거래일자">
  <pivotTables>
    <pivotTable tabId="5" name="pv_월별지출현황"/>
    <pivotTable tabId="5" name="pv_대분류별지출"/>
    <pivotTable tabId="5" name="pv_상위10개거래내역"/>
    <pivotTable tabId="5" name="pv_시간대별지출"/>
    <pivotTable tabId="5" name="pv_최근거래내역"/>
  </pivotTables>
  <data>
    <tabular pivotCacheId="2104722420">
      <items count="14">
        <i x="1" s="1"/>
        <i x="2" s="1"/>
        <i x="3" s="1"/>
        <i x="4" s="1"/>
        <i x="5" s="1"/>
        <i x="6" s="1"/>
        <i x="7" s="1"/>
        <i x="8" s="1"/>
        <i x="9" s="1" nd="1"/>
        <i x="10" s="1" nd="1"/>
        <i x="11" s="1" nd="1"/>
        <i x="12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계정과목1" xr10:uid="{9E16B2EC-A855-4FD2-9C07-E177ED5F51FB}" sourceName="계정과목">
  <pivotTables>
    <pivotTable tabId="5" name="pv_월별지출현황"/>
    <pivotTable tabId="5" name="pv_상위10개거래내역"/>
    <pivotTable tabId="5" name="pv_시간대별지출"/>
    <pivotTable tabId="5" name="pv_최근거래내역"/>
  </pivotTables>
  <data>
    <tabular pivotCacheId="2104722420">
      <items count="19">
        <i x="6" s="1"/>
        <i x="5" s="1"/>
        <i x="13" s="1"/>
        <i x="4" s="1"/>
        <i x="8" s="1"/>
        <i x="0" s="1"/>
        <i x="3" s="1"/>
        <i x="9" s="1"/>
        <i x="14" s="1"/>
        <i x="7" s="1"/>
        <i x="15" s="1"/>
        <i x="16" s="1"/>
        <i x="18" s="1"/>
        <i x="10" s="1"/>
        <i x="2" s="1"/>
        <i x="17" s="1"/>
        <i x="1" s="1"/>
        <i x="11" s="1"/>
        <i x="1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대분류1" xr10:uid="{CC2F68B5-84C9-4698-870D-54E905EEF668}" sourceName="대분류">
  <pivotTables>
    <pivotTable tabId="5" name="pv_월별지출현황"/>
    <pivotTable tabId="5" name="pv_상위10개거래내역"/>
    <pivotTable tabId="5" name="pv_시간대별지출"/>
    <pivotTable tabId="5" name="pv_최근거래내역"/>
  </pivotTables>
  <data>
    <tabular pivotCacheId="2104722420">
      <items count="9">
        <i x="6" s="1"/>
        <i x="2" s="1"/>
        <i x="4" s="1"/>
        <i x="7" s="1"/>
        <i x="3" s="1"/>
        <i x="0" s="1"/>
        <i x="5" s="1"/>
        <i x="1" s="1"/>
        <i x="8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연1" xr10:uid="{50ED9CB5-FE61-4A7D-A2AE-B405B3B702EA}" sourceName="연">
  <pivotTables>
    <pivotTable tabId="5" name="pv_월별지출현황"/>
    <pivotTable tabId="5" name="pv_대분류별지출"/>
    <pivotTable tabId="5" name="pv_상위10개거래내역"/>
    <pivotTable tabId="5" name="pv_시간대별지출"/>
    <pivotTable tabId="5" name="pv_최근거래내역"/>
  </pivotTables>
  <data>
    <tabular pivotCacheId="2104722420">
      <items count="3">
        <i x="1" s="1"/>
        <i x="0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개월(거래일자) 1" xr10:uid="{31FE5D68-F530-4224-B440-54B33B47DFFA}" cache="슬라이서_거래일자1" caption="월" columnCount="4" style="KakaoBank슬라이서" rowHeight="225425"/>
  <slicer name="계정과목 1" xr10:uid="{FE6C5E7C-CE50-4070-9BA7-7E43E555620C}" cache="슬라이서_계정과목1" caption="계정과목" columnCount="2" style="KakaoBank슬라이서" rowHeight="225425"/>
  <slicer name="대분류 1" xr10:uid="{BA25FB26-3CA9-4C1E-8061-DE7604600775}" cache="슬라이서_대분류1" caption="대분류" columnCount="2" style="KakaoBank슬라이서" rowHeight="225425"/>
  <slicer name="년(거래일자) 1" xr10:uid="{5DD2BA09-3D1C-48D4-B1F2-DB253AA07FC4}" cache="슬라이서_연1" caption="년도" columnCount="2" style="KakaoBank슬라이서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0DF74-A776-4C61-8C16-33B57282A9C3}" name="origin" displayName="origin" ref="A7:K544" totalsRowShown="0" headerRowDxfId="25" dataDxfId="24" tableBorderDxfId="23">
  <autoFilter ref="A7:K544" xr:uid="{0F375C16-D0C4-493E-AF96-F2DBBE905E16}"/>
  <sortState xmlns:xlrd2="http://schemas.microsoft.com/office/spreadsheetml/2017/richdata2" ref="A8:K400">
    <sortCondition ref="A7:A400"/>
  </sortState>
  <tableColumns count="11">
    <tableColumn id="1" xr3:uid="{E429DFA7-F234-403B-99E7-3559BD39B88E}" name="거래일자" dataDxfId="22"/>
    <tableColumn id="2" xr3:uid="{F356A03B-F68A-4297-885F-40311A902D89}" name="거래시간" dataDxfId="21"/>
    <tableColumn id="3" xr3:uid="{3A67D1D5-FD2F-48CE-943B-7F8E9FF84772}" name="적요" dataDxfId="20"/>
    <tableColumn id="4" xr3:uid="{A51E5B6E-AA04-402E-9F9E-5A4E9619A1B2}" name="출금" dataDxfId="19"/>
    <tableColumn id="5" xr3:uid="{0AE54CDD-27D8-41AE-B491-0959E486C180}" name="입금" dataDxfId="18"/>
    <tableColumn id="6" xr3:uid="{C4D41008-B510-4C89-B278-D4AAD4B4ECD0}" name="내용" dataDxfId="17"/>
    <tableColumn id="7" xr3:uid="{BD3CC7E5-8D8B-4A73-8E48-10758CDCC733}" name="잔액" dataDxfId="16"/>
    <tableColumn id="8" xr3:uid="{0A844A70-C6DE-4B77-AA51-186C76393733}" name="계정과목" dataDxfId="15">
      <calculatedColumnFormula array="1">IFERROR(INDEX(단어표[분류], MIN(IF(ISNUMBER(FIND(단어표[포함단어],origin[[#This Row],[내용]])),ROW(단어표[포함단어])-ROW($N$6)+1,ROWS(단어표[포함단어])+1))),"기타입출")</calculatedColumnFormula>
    </tableColumn>
    <tableColumn id="9" xr3:uid="{B2569240-B31C-4D6F-B2F6-CDAA84A5B167}" name="대분류" dataDxfId="14">
      <calculatedColumnFormula>VLOOKUP(origin[[#This Row],[계정과목]],Q:R, 2,0)</calculatedColumnFormula>
    </tableColumn>
    <tableColumn id="10" xr3:uid="{83A9C080-6F74-4723-BBFA-8CE9D6B66B0B}" name="거래일" dataDxfId="13">
      <calculatedColumnFormula>origin[[#This Row],[거래일자]]</calculatedColumnFormula>
    </tableColumn>
    <tableColumn id="11" xr3:uid="{928E7917-46CA-4421-83F1-00746AFA3385}" name="시간대" dataDxfId="12">
      <calculatedColumnFormula>HOUR(origin[[#This Row],[거래시간]])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0D6E15-F4A8-42B3-B482-FF7FE5642055}" name="분류표" displayName="분류표" ref="Q5:R58" totalsRowShown="0" headerRowDxfId="11" dataDxfId="9" headerRowBorderDxfId="10" tableBorderDxfId="8">
  <autoFilter ref="Q5:R58" xr:uid="{D7CFE0DD-9630-4F5E-BE23-B5FC5730ACFD}"/>
  <sortState xmlns:xlrd2="http://schemas.microsoft.com/office/spreadsheetml/2017/richdata2" ref="Q6:R58">
    <sortCondition ref="R5:R58"/>
  </sortState>
  <tableColumns count="2">
    <tableColumn id="1" xr3:uid="{F0F735FD-382C-42F8-A4C0-A6AD383DD83B}" name="분류" dataDxfId="7"/>
    <tableColumn id="2" xr3:uid="{B9254F76-C8E0-4471-BA23-CFAC0E757BD9}" name="대분류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0E6EEF0-25A3-4AEA-BE8B-3361F23F0D51}" name="단어표" displayName="단어표" ref="N5:O170" totalsRowShown="0" headerRowDxfId="5" dataDxfId="3" headerRowBorderDxfId="4" tableBorderDxfId="2">
  <autoFilter ref="N5:O170" xr:uid="{D9E81F0D-A4F3-4ED9-A2C4-0737591072A3}"/>
  <sortState xmlns:xlrd2="http://schemas.microsoft.com/office/spreadsheetml/2017/richdata2" ref="N6:O170">
    <sortCondition ref="O5:O170"/>
  </sortState>
  <tableColumns count="2">
    <tableColumn id="1" xr3:uid="{3E7D09A4-E186-409F-995B-D8E90AE354E7}" name="포함단어" dataDxfId="1"/>
    <tableColumn id="2" xr3:uid="{FC590F0A-3EEB-453E-B826-3D7CBF228FDE}" name="분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62C9-5A43-4375-9E0E-61701FCE5C4E}">
  <dimension ref="A1"/>
  <sheetViews>
    <sheetView zoomScale="115" zoomScaleNormal="115" workbookViewId="0">
      <selection activeCell="H42" sqref="H42"/>
    </sheetView>
  </sheetViews>
  <sheetFormatPr defaultColWidth="9.140625" defaultRowHeight="12.75" x14ac:dyDescent="0.2"/>
  <cols>
    <col min="1" max="16384" width="9.140625" style="2"/>
  </cols>
  <sheetData>
    <row r="1" ht="75.75" customHeight="1" x14ac:dyDescent="0.2"/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DA1E-4067-43B3-B778-8254C954C279}">
  <dimension ref="B1:Y528"/>
  <sheetViews>
    <sheetView zoomScale="115" zoomScaleNormal="115" workbookViewId="0">
      <selection activeCell="J24" sqref="J24"/>
    </sheetView>
  </sheetViews>
  <sheetFormatPr defaultColWidth="9.140625" defaultRowHeight="13.5" x14ac:dyDescent="0.25"/>
  <cols>
    <col min="1" max="1" width="3.28515625" style="1" customWidth="1"/>
    <col min="2" max="2" width="12" style="1" bestFit="1" customWidth="1"/>
    <col min="3" max="3" width="11" style="3" bestFit="1" customWidth="1"/>
    <col min="4" max="4" width="3.28515625" style="3" customWidth="1"/>
    <col min="5" max="5" width="21" style="3" bestFit="1" customWidth="1"/>
    <col min="6" max="6" width="11" style="1" bestFit="1" customWidth="1"/>
    <col min="7" max="7" width="4" style="3" customWidth="1"/>
    <col min="8" max="8" width="19" style="5" customWidth="1"/>
    <col min="9" max="9" width="14.140625" style="5" customWidth="1"/>
    <col min="10" max="10" width="3.28515625" style="1" customWidth="1"/>
    <col min="11" max="11" width="14.28515625" style="1" customWidth="1"/>
    <col min="12" max="12" width="16.7109375" style="3" bestFit="1" customWidth="1"/>
    <col min="13" max="14" width="11" style="3" bestFit="1" customWidth="1"/>
    <col min="15" max="15" width="3.28515625" style="1" customWidth="1"/>
    <col min="16" max="16" width="9.5703125" style="1" bestFit="1" customWidth="1"/>
    <col min="17" max="18" width="11" style="1" bestFit="1" customWidth="1"/>
    <col min="19" max="19" width="13.140625" style="1" customWidth="1"/>
    <col min="20" max="20" width="21" style="1" bestFit="1" customWidth="1"/>
    <col min="21" max="21" width="13" style="1" bestFit="1" customWidth="1"/>
    <col min="22" max="22" width="10.140625" style="1" customWidth="1"/>
    <col min="23" max="23" width="9.5703125" style="36" customWidth="1"/>
    <col min="24" max="24" width="16.28515625" style="9" customWidth="1"/>
    <col min="25" max="25" width="10.140625" style="40" customWidth="1"/>
    <col min="26" max="16384" width="9.140625" style="1"/>
  </cols>
  <sheetData>
    <row r="1" spans="2:25" ht="12.6" customHeight="1" x14ac:dyDescent="0.25"/>
    <row r="2" spans="2:25" x14ac:dyDescent="0.25">
      <c r="B2" s="60" t="s">
        <v>44</v>
      </c>
      <c r="C2" s="60"/>
      <c r="E2" s="61" t="s">
        <v>50</v>
      </c>
      <c r="F2" s="61"/>
      <c r="G2" s="61"/>
      <c r="H2" s="61"/>
      <c r="I2" s="61"/>
      <c r="K2" s="61" t="s">
        <v>46</v>
      </c>
      <c r="L2" s="61"/>
      <c r="M2" s="61"/>
      <c r="N2" s="61"/>
      <c r="P2" s="60" t="s">
        <v>48</v>
      </c>
      <c r="Q2" s="60"/>
      <c r="S2" s="61" t="s">
        <v>49</v>
      </c>
      <c r="T2" s="61"/>
      <c r="U2" s="61"/>
      <c r="V2" s="61"/>
      <c r="W2" s="61"/>
      <c r="X2" s="61"/>
      <c r="Y2" s="61"/>
    </row>
    <row r="3" spans="2:25" x14ac:dyDescent="0.25">
      <c r="B3" s="55" t="s">
        <v>953</v>
      </c>
      <c r="C3" s="4" t="s">
        <v>962</v>
      </c>
      <c r="D3"/>
      <c r="E3" s="12" t="s">
        <v>45</v>
      </c>
      <c r="L3" s="14" t="s">
        <v>36</v>
      </c>
      <c r="M3" s="13">
        <f>SUM(M6:M100)</f>
        <v>10577039</v>
      </c>
      <c r="N3" s="13">
        <f>SUM(N6:N100)</f>
        <v>10616345</v>
      </c>
      <c r="S3" s="12" t="s">
        <v>52</v>
      </c>
      <c r="W3" s="37"/>
    </row>
    <row r="4" spans="2:25" x14ac:dyDescent="0.25">
      <c r="B4" s="56" t="s">
        <v>958</v>
      </c>
      <c r="C4" s="4">
        <v>3857454</v>
      </c>
      <c r="D4"/>
      <c r="E4" s="12" t="s">
        <v>51</v>
      </c>
      <c r="K4" s="11" t="s">
        <v>47</v>
      </c>
      <c r="L4" s="14" t="s">
        <v>35</v>
      </c>
      <c r="M4" s="13">
        <f>IFERROR(AVERAGE(M6:M100),0)</f>
        <v>1322129.875</v>
      </c>
      <c r="N4" s="13">
        <f>IFERROR(AVERAGE(N6:N100),0)</f>
        <v>1327043.125</v>
      </c>
      <c r="W4" s="38" t="s">
        <v>53</v>
      </c>
    </row>
    <row r="5" spans="2:25" x14ac:dyDescent="0.25">
      <c r="B5" s="56" t="s">
        <v>959</v>
      </c>
      <c r="C5" s="4">
        <v>2923100</v>
      </c>
      <c r="D5"/>
      <c r="E5" s="55" t="s">
        <v>953</v>
      </c>
      <c r="F5" s="4" t="s">
        <v>962</v>
      </c>
      <c r="G5"/>
      <c r="H5" s="6" t="s">
        <v>37</v>
      </c>
      <c r="I5" s="7" t="s">
        <v>40</v>
      </c>
      <c r="K5" s="55" t="s">
        <v>974</v>
      </c>
      <c r="L5" s="55" t="s">
        <v>975</v>
      </c>
      <c r="M5" t="s">
        <v>962</v>
      </c>
      <c r="N5" t="s">
        <v>973</v>
      </c>
      <c r="O5"/>
      <c r="P5" s="55" t="s">
        <v>976</v>
      </c>
      <c r="Q5" s="4" t="s">
        <v>962</v>
      </c>
      <c r="R5"/>
      <c r="S5" s="55" t="s">
        <v>977</v>
      </c>
      <c r="T5" s="55" t="s">
        <v>8</v>
      </c>
      <c r="U5" s="4" t="s">
        <v>978</v>
      </c>
      <c r="V5"/>
      <c r="W5" s="39" t="s">
        <v>38</v>
      </c>
      <c r="X5" s="10" t="s">
        <v>39</v>
      </c>
      <c r="Y5" s="41" t="s">
        <v>40</v>
      </c>
    </row>
    <row r="6" spans="2:25" x14ac:dyDescent="0.25">
      <c r="B6" s="56" t="s">
        <v>957</v>
      </c>
      <c r="C6" s="4">
        <v>1332576</v>
      </c>
      <c r="D6"/>
      <c r="E6" s="56" t="s">
        <v>420</v>
      </c>
      <c r="F6" s="4">
        <v>870000</v>
      </c>
      <c r="G6"/>
      <c r="H6" s="8" t="str">
        <f>E6</f>
        <v>서윤식(데이터와사람</v>
      </c>
      <c r="I6" s="8">
        <f>F6</f>
        <v>870000</v>
      </c>
      <c r="K6" t="s">
        <v>972</v>
      </c>
      <c r="L6" t="s">
        <v>964</v>
      </c>
      <c r="M6" s="4">
        <v>1245898</v>
      </c>
      <c r="N6" s="4">
        <v>786444</v>
      </c>
      <c r="O6"/>
      <c r="P6">
        <v>0</v>
      </c>
      <c r="Q6" s="4">
        <v>279623</v>
      </c>
      <c r="R6"/>
      <c r="S6" s="58">
        <v>45534</v>
      </c>
      <c r="T6" t="s">
        <v>154</v>
      </c>
      <c r="U6" s="4">
        <v>-42800</v>
      </c>
      <c r="V6"/>
      <c r="W6" s="45">
        <f>IF(S6="","",S6)</f>
        <v>45534</v>
      </c>
      <c r="X6" s="46" t="str">
        <f t="shared" ref="X6:Y6" si="0">IF(T6="","",T6)</f>
        <v>(주)우아한형제</v>
      </c>
      <c r="Y6" s="42">
        <f t="shared" si="0"/>
        <v>-42800</v>
      </c>
    </row>
    <row r="7" spans="2:25" x14ac:dyDescent="0.25">
      <c r="B7" s="56" t="s">
        <v>954</v>
      </c>
      <c r="C7" s="4">
        <v>1220000</v>
      </c>
      <c r="D7"/>
      <c r="E7" s="56" t="s">
        <v>248</v>
      </c>
      <c r="F7" s="4">
        <v>867555</v>
      </c>
      <c r="G7"/>
      <c r="H7" s="8" t="str">
        <f t="shared" ref="H7:H15" si="1">E7</f>
        <v>네이버페이</v>
      </c>
      <c r="I7" s="8">
        <f t="shared" ref="I7:I15" si="2">F7</f>
        <v>867555</v>
      </c>
      <c r="K7"/>
      <c r="L7" t="s">
        <v>965</v>
      </c>
      <c r="M7" s="4">
        <v>927338</v>
      </c>
      <c r="N7" s="4">
        <v>1075339</v>
      </c>
      <c r="O7"/>
      <c r="P7">
        <v>1</v>
      </c>
      <c r="Q7" s="4">
        <v>235200</v>
      </c>
      <c r="R7"/>
      <c r="S7" s="58">
        <v>45534</v>
      </c>
      <c r="T7" t="s">
        <v>158</v>
      </c>
      <c r="U7" s="4">
        <v>-4500</v>
      </c>
      <c r="V7"/>
      <c r="W7" s="45">
        <f t="shared" ref="W7:W35" si="3">IF(S7="","",S7)</f>
        <v>45534</v>
      </c>
      <c r="X7" s="46" t="str">
        <f t="shared" ref="X7:X35" si="4">IF(T7="","",T7)</f>
        <v>세븐일레븐리버</v>
      </c>
      <c r="Y7" s="42">
        <f t="shared" ref="Y7:Y35" si="5">IF(U7="","",U7)</f>
        <v>-4500</v>
      </c>
    </row>
    <row r="8" spans="2:25" x14ac:dyDescent="0.25">
      <c r="B8" s="56" t="s">
        <v>717</v>
      </c>
      <c r="C8" s="4">
        <v>608750</v>
      </c>
      <c r="D8"/>
      <c r="E8" s="56" t="s">
        <v>286</v>
      </c>
      <c r="F8" s="4">
        <v>800000</v>
      </c>
      <c r="G8"/>
      <c r="H8" s="8" t="str">
        <f t="shared" si="1"/>
        <v>함길홍</v>
      </c>
      <c r="I8" s="8">
        <f t="shared" si="2"/>
        <v>800000</v>
      </c>
      <c r="K8"/>
      <c r="L8" t="s">
        <v>966</v>
      </c>
      <c r="M8" s="4">
        <v>2248395</v>
      </c>
      <c r="N8" s="4">
        <v>2372461</v>
      </c>
      <c r="O8"/>
      <c r="P8">
        <v>2</v>
      </c>
      <c r="Q8" s="4">
        <v>4500</v>
      </c>
      <c r="R8"/>
      <c r="S8" s="58">
        <v>45534</v>
      </c>
      <c r="T8" t="s">
        <v>156</v>
      </c>
      <c r="U8" s="4">
        <v>-15000</v>
      </c>
      <c r="V8"/>
      <c r="W8" s="45">
        <f t="shared" si="3"/>
        <v>45534</v>
      </c>
      <c r="X8" s="46" t="str">
        <f t="shared" si="4"/>
        <v>오레노카츠</v>
      </c>
      <c r="Y8" s="42">
        <f t="shared" si="5"/>
        <v>-15000</v>
      </c>
    </row>
    <row r="9" spans="2:25" x14ac:dyDescent="0.25">
      <c r="B9" s="56" t="s">
        <v>956</v>
      </c>
      <c r="C9" s="4">
        <v>511059</v>
      </c>
      <c r="D9"/>
      <c r="E9" s="56" t="s">
        <v>245</v>
      </c>
      <c r="F9" s="4">
        <v>723744</v>
      </c>
      <c r="G9"/>
      <c r="H9" s="8" t="str">
        <f t="shared" si="1"/>
        <v>ＫＢ손００３건</v>
      </c>
      <c r="I9" s="8">
        <f t="shared" si="2"/>
        <v>723744</v>
      </c>
      <c r="K9"/>
      <c r="L9" t="s">
        <v>967</v>
      </c>
      <c r="M9" s="4">
        <v>1238653</v>
      </c>
      <c r="N9" s="4">
        <v>1763708</v>
      </c>
      <c r="O9"/>
      <c r="P9">
        <v>5</v>
      </c>
      <c r="Q9" s="4">
        <v>4500</v>
      </c>
      <c r="R9"/>
      <c r="S9" s="58">
        <v>45532</v>
      </c>
      <c r="T9" t="s">
        <v>158</v>
      </c>
      <c r="U9" s="4">
        <v>-4500</v>
      </c>
      <c r="V9"/>
      <c r="W9" s="45">
        <f t="shared" si="3"/>
        <v>45532</v>
      </c>
      <c r="X9" s="46" t="str">
        <f t="shared" si="4"/>
        <v>세븐일레븐리버</v>
      </c>
      <c r="Y9" s="42">
        <f t="shared" si="5"/>
        <v>-4500</v>
      </c>
    </row>
    <row r="10" spans="2:25" x14ac:dyDescent="0.25">
      <c r="B10" s="56" t="s">
        <v>955</v>
      </c>
      <c r="C10" s="4">
        <v>100000</v>
      </c>
      <c r="D10"/>
      <c r="E10" s="56" t="s">
        <v>23</v>
      </c>
      <c r="F10" s="4">
        <v>440000</v>
      </c>
      <c r="G10"/>
      <c r="H10" s="8" t="str">
        <f t="shared" si="1"/>
        <v>티머니</v>
      </c>
      <c r="I10" s="8">
        <f t="shared" si="2"/>
        <v>440000</v>
      </c>
      <c r="K10"/>
      <c r="L10" t="s">
        <v>968</v>
      </c>
      <c r="M10" s="4">
        <v>2275543</v>
      </c>
      <c r="N10" s="4">
        <v>1805831</v>
      </c>
      <c r="O10"/>
      <c r="P10">
        <v>6</v>
      </c>
      <c r="Q10" s="4">
        <v>14000</v>
      </c>
      <c r="R10"/>
      <c r="S10" s="58">
        <v>45531</v>
      </c>
      <c r="T10" t="s">
        <v>161</v>
      </c>
      <c r="U10" s="4">
        <v>-12000</v>
      </c>
      <c r="V10"/>
      <c r="W10" s="45">
        <f t="shared" si="3"/>
        <v>45531</v>
      </c>
      <c r="X10" s="46" t="str">
        <f t="shared" si="4"/>
        <v>성수감자탕하윤</v>
      </c>
      <c r="Y10" s="42">
        <f t="shared" si="5"/>
        <v>-12000</v>
      </c>
    </row>
    <row r="11" spans="2:25" x14ac:dyDescent="0.25">
      <c r="B11" s="56" t="s">
        <v>960</v>
      </c>
      <c r="C11" s="4">
        <v>24100</v>
      </c>
      <c r="D11"/>
      <c r="E11" s="56" t="s">
        <v>265</v>
      </c>
      <c r="F11" s="4">
        <v>397600</v>
      </c>
      <c r="G11"/>
      <c r="H11" s="8" t="str">
        <f t="shared" si="1"/>
        <v>KCP결제</v>
      </c>
      <c r="I11" s="8">
        <f t="shared" si="2"/>
        <v>397600</v>
      </c>
      <c r="K11"/>
      <c r="L11" t="s">
        <v>969</v>
      </c>
      <c r="M11" s="4">
        <v>852842</v>
      </c>
      <c r="N11" s="4">
        <v>1117376</v>
      </c>
      <c r="O11"/>
      <c r="P11">
        <v>7</v>
      </c>
      <c r="Q11" s="4">
        <v>741744</v>
      </c>
      <c r="R11"/>
      <c r="S11" s="58">
        <v>45530</v>
      </c>
      <c r="T11" t="s">
        <v>167</v>
      </c>
      <c r="U11" s="4">
        <v>-1400</v>
      </c>
      <c r="V11"/>
      <c r="W11" s="45">
        <f t="shared" si="3"/>
        <v>45530</v>
      </c>
      <c r="X11" s="46" t="str">
        <f t="shared" si="4"/>
        <v>(주)코리아세븐</v>
      </c>
      <c r="Y11" s="42">
        <f t="shared" si="5"/>
        <v>-1400</v>
      </c>
    </row>
    <row r="12" spans="2:25" x14ac:dyDescent="0.25">
      <c r="B12" s="56" t="s">
        <v>961</v>
      </c>
      <c r="C12" s="4">
        <v>10577039</v>
      </c>
      <c r="D12"/>
      <c r="E12" s="56" t="s">
        <v>204</v>
      </c>
      <c r="F12" s="4">
        <v>377200</v>
      </c>
      <c r="G12"/>
      <c r="H12" s="8" t="str">
        <f t="shared" si="1"/>
        <v>요기요</v>
      </c>
      <c r="I12" s="8">
        <f t="shared" si="2"/>
        <v>377200</v>
      </c>
      <c r="K12"/>
      <c r="L12" t="s">
        <v>970</v>
      </c>
      <c r="M12" s="4">
        <v>952926</v>
      </c>
      <c r="N12" s="4">
        <v>1017711</v>
      </c>
      <c r="O12"/>
      <c r="P12">
        <v>8</v>
      </c>
      <c r="Q12" s="4">
        <v>554000</v>
      </c>
      <c r="R12"/>
      <c r="S12" s="58">
        <v>45530</v>
      </c>
      <c r="T12" t="s">
        <v>165</v>
      </c>
      <c r="U12" s="4">
        <v>-76104</v>
      </c>
      <c r="V12"/>
      <c r="W12" s="45">
        <f t="shared" si="3"/>
        <v>45530</v>
      </c>
      <c r="X12" s="46" t="str">
        <f t="shared" si="4"/>
        <v>Abllife08016</v>
      </c>
      <c r="Y12" s="42">
        <f t="shared" si="5"/>
        <v>-76104</v>
      </c>
    </row>
    <row r="13" spans="2:25" x14ac:dyDescent="0.25">
      <c r="B13"/>
      <c r="C13"/>
      <c r="D13"/>
      <c r="E13" s="56" t="s">
        <v>158</v>
      </c>
      <c r="F13" s="4">
        <v>368700</v>
      </c>
      <c r="G13"/>
      <c r="H13" s="8" t="str">
        <f t="shared" si="1"/>
        <v>세븐일레븐리버</v>
      </c>
      <c r="I13" s="8">
        <f t="shared" si="2"/>
        <v>368700</v>
      </c>
      <c r="K13"/>
      <c r="L13" t="s">
        <v>971</v>
      </c>
      <c r="M13" s="4">
        <v>835444</v>
      </c>
      <c r="N13" s="4">
        <v>677475</v>
      </c>
      <c r="O13"/>
      <c r="P13">
        <v>9</v>
      </c>
      <c r="Q13" s="4">
        <v>568958</v>
      </c>
      <c r="R13"/>
      <c r="S13" s="58">
        <v>45530</v>
      </c>
      <c r="T13" t="s">
        <v>158</v>
      </c>
      <c r="U13" s="4">
        <v>-4500</v>
      </c>
      <c r="V13"/>
      <c r="W13" s="45">
        <f t="shared" si="3"/>
        <v>45530</v>
      </c>
      <c r="X13" s="46" t="str">
        <f t="shared" si="4"/>
        <v>세븐일레븐리버</v>
      </c>
      <c r="Y13" s="42">
        <f t="shared" si="5"/>
        <v>-4500</v>
      </c>
    </row>
    <row r="14" spans="2:25" x14ac:dyDescent="0.25">
      <c r="B14"/>
      <c r="C14" s="4"/>
      <c r="D14"/>
      <c r="E14" s="56" t="s">
        <v>655</v>
      </c>
      <c r="F14" s="4">
        <v>350000</v>
      </c>
      <c r="G14"/>
      <c r="H14" s="8" t="str">
        <f t="shared" si="1"/>
        <v>토스PG메가스</v>
      </c>
      <c r="I14" s="8">
        <f t="shared" si="2"/>
        <v>350000</v>
      </c>
      <c r="K14"/>
      <c r="L14"/>
      <c r="M14"/>
      <c r="N14"/>
      <c r="O14"/>
      <c r="P14">
        <v>10</v>
      </c>
      <c r="Q14" s="4">
        <v>237400</v>
      </c>
      <c r="R14"/>
      <c r="S14" s="58">
        <v>45530</v>
      </c>
      <c r="T14" t="s">
        <v>169</v>
      </c>
      <c r="U14" s="4">
        <v>-12900</v>
      </c>
      <c r="V14"/>
      <c r="W14" s="45">
        <f t="shared" si="3"/>
        <v>45530</v>
      </c>
      <c r="X14" s="46" t="str">
        <f t="shared" si="4"/>
        <v>인터넷결제_4_K</v>
      </c>
      <c r="Y14" s="42">
        <f t="shared" si="5"/>
        <v>-12900</v>
      </c>
    </row>
    <row r="15" spans="2:25" x14ac:dyDescent="0.25">
      <c r="B15"/>
      <c r="C15" s="4"/>
      <c r="D15"/>
      <c r="E15" s="56" t="s">
        <v>9</v>
      </c>
      <c r="F15" s="4">
        <v>206330</v>
      </c>
      <c r="G15"/>
      <c r="H15" s="8" t="str">
        <f t="shared" si="1"/>
        <v>쿠팡</v>
      </c>
      <c r="I15" s="8">
        <f t="shared" si="2"/>
        <v>206330</v>
      </c>
      <c r="K15"/>
      <c r="L15"/>
      <c r="M15"/>
      <c r="N15"/>
      <c r="O15"/>
      <c r="P15">
        <v>11</v>
      </c>
      <c r="Q15" s="4">
        <v>577300</v>
      </c>
      <c r="R15"/>
      <c r="S15" s="58">
        <v>45529</v>
      </c>
      <c r="T15" t="s">
        <v>950</v>
      </c>
      <c r="U15" s="4">
        <v>-29861</v>
      </c>
      <c r="V15"/>
      <c r="W15" s="45">
        <f t="shared" si="3"/>
        <v>45529</v>
      </c>
      <c r="X15" s="46" t="str">
        <f t="shared" si="4"/>
        <v>CLAUDE.AI SUBS</v>
      </c>
      <c r="Y15" s="42">
        <f t="shared" si="5"/>
        <v>-29861</v>
      </c>
    </row>
    <row r="16" spans="2:25" x14ac:dyDescent="0.25">
      <c r="B16"/>
      <c r="C16" s="4"/>
      <c r="D16"/>
      <c r="E16" s="56" t="s">
        <v>273</v>
      </c>
      <c r="F16" s="4">
        <v>200000</v>
      </c>
      <c r="G16"/>
      <c r="K16"/>
      <c r="L16"/>
      <c r="M16"/>
      <c r="N16"/>
      <c r="O16"/>
      <c r="P16">
        <v>12</v>
      </c>
      <c r="Q16" s="4">
        <v>2821590</v>
      </c>
      <c r="R16"/>
      <c r="S16" s="58">
        <v>45529</v>
      </c>
      <c r="T16" t="s">
        <v>158</v>
      </c>
      <c r="U16" s="4">
        <v>-4500</v>
      </c>
      <c r="V16"/>
      <c r="W16" s="45">
        <f t="shared" si="3"/>
        <v>45529</v>
      </c>
      <c r="X16" s="46" t="str">
        <f t="shared" si="4"/>
        <v>세븐일레븐리버</v>
      </c>
      <c r="Y16" s="42">
        <f t="shared" si="5"/>
        <v>-4500</v>
      </c>
    </row>
    <row r="17" spans="2:25" x14ac:dyDescent="0.25">
      <c r="B17"/>
      <c r="C17" s="4"/>
      <c r="D17"/>
      <c r="E17" s="56" t="s">
        <v>483</v>
      </c>
      <c r="F17" s="4">
        <v>169253</v>
      </c>
      <c r="G17"/>
      <c r="K17"/>
      <c r="L17"/>
      <c r="M17"/>
      <c r="N17"/>
      <c r="O17"/>
      <c r="P17">
        <v>13</v>
      </c>
      <c r="Q17" s="4">
        <v>636880</v>
      </c>
      <c r="R17"/>
      <c r="S17" s="58">
        <v>45528</v>
      </c>
      <c r="T17" t="s">
        <v>158</v>
      </c>
      <c r="U17" s="4">
        <v>-4500</v>
      </c>
      <c r="V17"/>
      <c r="W17" s="45">
        <f t="shared" si="3"/>
        <v>45528</v>
      </c>
      <c r="X17" s="46" t="str">
        <f t="shared" si="4"/>
        <v>세븐일레븐리버</v>
      </c>
      <c r="Y17" s="42">
        <f t="shared" si="5"/>
        <v>-4500</v>
      </c>
    </row>
    <row r="18" spans="2:25" x14ac:dyDescent="0.25">
      <c r="B18"/>
      <c r="C18" s="4"/>
      <c r="D18"/>
      <c r="E18" s="56" t="s">
        <v>292</v>
      </c>
      <c r="F18" s="4">
        <v>150000</v>
      </c>
      <c r="G18"/>
      <c r="K18"/>
      <c r="L18"/>
      <c r="M18"/>
      <c r="N18"/>
      <c r="O18"/>
      <c r="P18">
        <v>14</v>
      </c>
      <c r="Q18" s="4">
        <v>186400</v>
      </c>
      <c r="R18"/>
      <c r="S18" s="58">
        <v>45527</v>
      </c>
      <c r="T18" t="s">
        <v>178</v>
      </c>
      <c r="U18" s="4">
        <v>170000</v>
      </c>
      <c r="V18"/>
      <c r="W18" s="45">
        <f t="shared" si="3"/>
        <v>45527</v>
      </c>
      <c r="X18" s="46" t="str">
        <f t="shared" si="4"/>
        <v>함길홍(공과금)</v>
      </c>
      <c r="Y18" s="42">
        <f t="shared" si="5"/>
        <v>170000</v>
      </c>
    </row>
    <row r="19" spans="2:25" x14ac:dyDescent="0.25">
      <c r="B19"/>
      <c r="C19" s="4"/>
      <c r="D19"/>
      <c r="E19" s="56" t="s">
        <v>327</v>
      </c>
      <c r="F19" s="4">
        <v>143308</v>
      </c>
      <c r="G19"/>
      <c r="K19"/>
      <c r="L19"/>
      <c r="M19"/>
      <c r="N19"/>
      <c r="O19"/>
      <c r="P19">
        <v>15</v>
      </c>
      <c r="Q19" s="4">
        <v>126400</v>
      </c>
      <c r="R19"/>
      <c r="S19" s="58">
        <v>45527</v>
      </c>
      <c r="T19" t="s">
        <v>175</v>
      </c>
      <c r="U19" s="4">
        <v>500000</v>
      </c>
      <c r="V19"/>
      <c r="W19" s="45">
        <f t="shared" si="3"/>
        <v>45527</v>
      </c>
      <c r="X19" s="46" t="str">
        <f t="shared" si="4"/>
        <v>함일우</v>
      </c>
      <c r="Y19" s="42">
        <f t="shared" si="5"/>
        <v>500000</v>
      </c>
    </row>
    <row r="20" spans="2:25" x14ac:dyDescent="0.25">
      <c r="B20"/>
      <c r="C20" s="4"/>
      <c r="D20"/>
      <c r="E20" s="56" t="s">
        <v>180</v>
      </c>
      <c r="F20" s="4">
        <v>134800</v>
      </c>
      <c r="G20"/>
      <c r="K20"/>
      <c r="L20"/>
      <c r="M20"/>
      <c r="N20"/>
      <c r="O20"/>
      <c r="P20">
        <v>16</v>
      </c>
      <c r="Q20" s="4">
        <v>353798</v>
      </c>
      <c r="R20"/>
      <c r="S20" s="58">
        <v>45526</v>
      </c>
      <c r="T20" t="s">
        <v>180</v>
      </c>
      <c r="U20" s="4">
        <v>-4500</v>
      </c>
      <c r="V20"/>
      <c r="W20" s="45">
        <f t="shared" si="3"/>
        <v>45526</v>
      </c>
      <c r="X20" s="46" t="str">
        <f t="shared" si="4"/>
        <v>GS25성수테크노</v>
      </c>
      <c r="Y20" s="42">
        <f t="shared" si="5"/>
        <v>-4500</v>
      </c>
    </row>
    <row r="21" spans="2:25" x14ac:dyDescent="0.25">
      <c r="B21"/>
      <c r="C21" s="4"/>
      <c r="E21" s="56" t="s">
        <v>208</v>
      </c>
      <c r="F21" s="4">
        <v>122974</v>
      </c>
      <c r="G21"/>
      <c r="K21"/>
      <c r="L21"/>
      <c r="M21"/>
      <c r="N21"/>
      <c r="O21"/>
      <c r="P21">
        <v>17</v>
      </c>
      <c r="Q21" s="4">
        <v>468951</v>
      </c>
      <c r="R21"/>
      <c r="S21" s="58">
        <v>45526</v>
      </c>
      <c r="T21" t="s">
        <v>182</v>
      </c>
      <c r="U21" s="4">
        <v>-8500</v>
      </c>
      <c r="V21"/>
      <c r="W21" s="45">
        <f t="shared" si="3"/>
        <v>45526</v>
      </c>
      <c r="X21" s="46" t="str">
        <f t="shared" si="4"/>
        <v>용이네</v>
      </c>
      <c r="Y21" s="42">
        <f t="shared" si="5"/>
        <v>-8500</v>
      </c>
    </row>
    <row r="22" spans="2:25" x14ac:dyDescent="0.25">
      <c r="B22"/>
      <c r="C22" s="4"/>
      <c r="E22" s="56" t="s">
        <v>554</v>
      </c>
      <c r="F22" s="4">
        <v>121349</v>
      </c>
      <c r="G22"/>
      <c r="K22"/>
      <c r="L22"/>
      <c r="M22"/>
      <c r="N22"/>
      <c r="O22"/>
      <c r="P22">
        <v>18</v>
      </c>
      <c r="Q22" s="4">
        <v>467572</v>
      </c>
      <c r="R22"/>
      <c r="S22" s="58">
        <v>45525</v>
      </c>
      <c r="T22" t="s">
        <v>167</v>
      </c>
      <c r="U22" s="4">
        <v>-2500</v>
      </c>
      <c r="V22"/>
      <c r="W22" s="45">
        <f t="shared" si="3"/>
        <v>45525</v>
      </c>
      <c r="X22" s="46" t="str">
        <f t="shared" si="4"/>
        <v>(주)코리아세븐</v>
      </c>
      <c r="Y22" s="42">
        <f t="shared" si="5"/>
        <v>-2500</v>
      </c>
    </row>
    <row r="23" spans="2:25" x14ac:dyDescent="0.25">
      <c r="B23"/>
      <c r="C23" s="4"/>
      <c r="E23" s="56" t="s">
        <v>242</v>
      </c>
      <c r="F23" s="4">
        <v>119600</v>
      </c>
      <c r="G23"/>
      <c r="K23"/>
      <c r="L23"/>
      <c r="M23"/>
      <c r="N23"/>
      <c r="O23"/>
      <c r="P23">
        <v>19</v>
      </c>
      <c r="Q23" s="4">
        <v>699928</v>
      </c>
      <c r="S23" s="58">
        <v>45525</v>
      </c>
      <c r="T23" t="s">
        <v>186</v>
      </c>
      <c r="U23" s="4">
        <v>-4100</v>
      </c>
      <c r="V23"/>
      <c r="W23" s="45">
        <f t="shared" si="3"/>
        <v>45525</v>
      </c>
      <c r="X23" s="46" t="str">
        <f t="shared" si="4"/>
        <v>서울-춘천고속</v>
      </c>
      <c r="Y23" s="42">
        <f t="shared" si="5"/>
        <v>-4100</v>
      </c>
    </row>
    <row r="24" spans="2:25" x14ac:dyDescent="0.25">
      <c r="B24"/>
      <c r="C24" s="4"/>
      <c r="E24" s="56" t="s">
        <v>270</v>
      </c>
      <c r="F24" s="4">
        <v>113600</v>
      </c>
      <c r="G24"/>
      <c r="K24"/>
      <c r="L24"/>
      <c r="M24"/>
      <c r="N24"/>
      <c r="O24"/>
      <c r="P24">
        <v>20</v>
      </c>
      <c r="Q24" s="4">
        <v>477801</v>
      </c>
      <c r="S24" s="58">
        <v>45525</v>
      </c>
      <c r="T24" t="s">
        <v>191</v>
      </c>
      <c r="U24" s="4">
        <v>7475</v>
      </c>
      <c r="V24"/>
      <c r="W24" s="45">
        <f t="shared" si="3"/>
        <v>45525</v>
      </c>
      <c r="X24" s="46" t="str">
        <f t="shared" si="4"/>
        <v>신한할인캐쉬백</v>
      </c>
      <c r="Y24" s="42">
        <f t="shared" si="5"/>
        <v>7475</v>
      </c>
    </row>
    <row r="25" spans="2:25" x14ac:dyDescent="0.25">
      <c r="B25"/>
      <c r="C25" s="4"/>
      <c r="E25" s="56" t="s">
        <v>389</v>
      </c>
      <c r="F25" s="4">
        <v>112400</v>
      </c>
      <c r="G25"/>
      <c r="K25"/>
      <c r="L25"/>
      <c r="M25"/>
      <c r="N25"/>
      <c r="O25"/>
      <c r="P25">
        <v>21</v>
      </c>
      <c r="Q25" s="4">
        <v>856418</v>
      </c>
      <c r="S25" s="58">
        <v>45525</v>
      </c>
      <c r="T25" t="s">
        <v>169</v>
      </c>
      <c r="U25" s="4">
        <v>-15300</v>
      </c>
      <c r="V25"/>
      <c r="W25" s="45">
        <f t="shared" si="3"/>
        <v>45525</v>
      </c>
      <c r="X25" s="46" t="str">
        <f t="shared" si="4"/>
        <v>인터넷결제_4_K</v>
      </c>
      <c r="Y25" s="42">
        <f t="shared" si="5"/>
        <v>-15300</v>
      </c>
    </row>
    <row r="26" spans="2:25" x14ac:dyDescent="0.25">
      <c r="B26"/>
      <c r="C26" s="4"/>
      <c r="E26" s="56" t="s">
        <v>167</v>
      </c>
      <c r="F26" s="4">
        <v>106300</v>
      </c>
      <c r="G26"/>
      <c r="K26"/>
      <c r="L26"/>
      <c r="M26"/>
      <c r="N26"/>
      <c r="O26"/>
      <c r="P26">
        <v>22</v>
      </c>
      <c r="Q26" s="4">
        <v>214322</v>
      </c>
      <c r="S26" s="58">
        <v>45525</v>
      </c>
      <c r="T26" t="s">
        <v>185</v>
      </c>
      <c r="U26" s="4">
        <v>-1500</v>
      </c>
      <c r="V26"/>
      <c r="W26" s="45">
        <f t="shared" si="3"/>
        <v>45525</v>
      </c>
      <c r="X26" s="46" t="str">
        <f t="shared" si="4"/>
        <v>한국도로공사</v>
      </c>
      <c r="Y26" s="42">
        <f t="shared" si="5"/>
        <v>-1500</v>
      </c>
    </row>
    <row r="27" spans="2:25" x14ac:dyDescent="0.25">
      <c r="B27"/>
      <c r="C27" s="4"/>
      <c r="E27" s="56" t="s">
        <v>963</v>
      </c>
      <c r="F27" s="4">
        <v>100000</v>
      </c>
      <c r="G27"/>
      <c r="K27"/>
      <c r="L27"/>
      <c r="M27"/>
      <c r="N27"/>
      <c r="O27"/>
      <c r="P27">
        <v>23</v>
      </c>
      <c r="Q27" s="4">
        <v>49754</v>
      </c>
      <c r="S27" s="58">
        <v>45524</v>
      </c>
      <c r="T27" t="s">
        <v>194</v>
      </c>
      <c r="U27" s="4">
        <v>-3000</v>
      </c>
      <c r="V27"/>
      <c r="W27" s="45">
        <f t="shared" si="3"/>
        <v>45524</v>
      </c>
      <c r="X27" s="46" t="str">
        <f t="shared" si="4"/>
        <v>달콤샵(세계과</v>
      </c>
      <c r="Y27" s="42">
        <f t="shared" si="5"/>
        <v>-3000</v>
      </c>
    </row>
    <row r="28" spans="2:25" x14ac:dyDescent="0.25">
      <c r="B28"/>
      <c r="C28" s="4"/>
      <c r="E28" s="56" t="s">
        <v>169</v>
      </c>
      <c r="F28" s="4">
        <v>96200</v>
      </c>
      <c r="G28"/>
      <c r="K28"/>
      <c r="L28"/>
      <c r="M28"/>
      <c r="N28"/>
      <c r="O28"/>
      <c r="P28"/>
      <c r="Q28"/>
      <c r="S28" s="58">
        <v>45524</v>
      </c>
      <c r="T28" t="s">
        <v>158</v>
      </c>
      <c r="U28" s="4">
        <v>-4500</v>
      </c>
      <c r="V28"/>
      <c r="W28" s="45">
        <f t="shared" si="3"/>
        <v>45524</v>
      </c>
      <c r="X28" s="46" t="str">
        <f t="shared" si="4"/>
        <v>세븐일레븐리버</v>
      </c>
      <c r="Y28" s="42">
        <f t="shared" si="5"/>
        <v>-4500</v>
      </c>
    </row>
    <row r="29" spans="2:25" x14ac:dyDescent="0.25">
      <c r="B29"/>
      <c r="C29" s="4"/>
      <c r="E29" s="56" t="s">
        <v>622</v>
      </c>
      <c r="F29" s="4">
        <v>90915</v>
      </c>
      <c r="G29"/>
      <c r="K29"/>
      <c r="L29"/>
      <c r="M29"/>
      <c r="N29"/>
      <c r="O29"/>
      <c r="P29"/>
      <c r="Q29"/>
      <c r="S29" s="58">
        <v>45524</v>
      </c>
      <c r="T29" t="s">
        <v>156</v>
      </c>
      <c r="U29" s="4">
        <v>-15000</v>
      </c>
      <c r="V29"/>
      <c r="W29" s="45">
        <f t="shared" si="3"/>
        <v>45524</v>
      </c>
      <c r="X29" s="46" t="str">
        <f t="shared" si="4"/>
        <v>오레노카츠</v>
      </c>
      <c r="Y29" s="42">
        <f t="shared" si="5"/>
        <v>-15000</v>
      </c>
    </row>
    <row r="30" spans="2:25" x14ac:dyDescent="0.25">
      <c r="B30"/>
      <c r="C30" s="4"/>
      <c r="E30" s="56" t="s">
        <v>539</v>
      </c>
      <c r="F30" s="4">
        <v>88500</v>
      </c>
      <c r="G30"/>
      <c r="K30"/>
      <c r="L30"/>
      <c r="M30"/>
      <c r="N30"/>
      <c r="O30"/>
      <c r="P30"/>
      <c r="Q30"/>
      <c r="S30" s="58">
        <v>45523</v>
      </c>
      <c r="T30" t="s">
        <v>199</v>
      </c>
      <c r="U30" s="4">
        <v>-1800</v>
      </c>
      <c r="V30"/>
      <c r="W30" s="45">
        <f t="shared" si="3"/>
        <v>45523</v>
      </c>
      <c r="X30" s="46" t="str">
        <f t="shared" si="4"/>
        <v>GS25 여의도역</v>
      </c>
      <c r="Y30" s="42">
        <f t="shared" si="5"/>
        <v>-1800</v>
      </c>
    </row>
    <row r="31" spans="2:25" x14ac:dyDescent="0.25">
      <c r="B31"/>
      <c r="C31" s="4"/>
      <c r="E31" s="56" t="s">
        <v>472</v>
      </c>
      <c r="F31" s="4">
        <v>83000</v>
      </c>
      <c r="G31"/>
      <c r="K31"/>
      <c r="L31"/>
      <c r="M31"/>
      <c r="N31"/>
      <c r="O31"/>
      <c r="P31"/>
      <c r="Q31"/>
      <c r="S31" s="58">
        <v>45523</v>
      </c>
      <c r="T31" t="s">
        <v>186</v>
      </c>
      <c r="U31" s="4">
        <v>-4100</v>
      </c>
      <c r="V31"/>
      <c r="W31" s="45">
        <f t="shared" si="3"/>
        <v>45523</v>
      </c>
      <c r="X31" s="46" t="str">
        <f t="shared" si="4"/>
        <v>서울-춘천고속</v>
      </c>
      <c r="Y31" s="42">
        <f t="shared" si="5"/>
        <v>-4100</v>
      </c>
    </row>
    <row r="32" spans="2:25" x14ac:dyDescent="0.25">
      <c r="B32"/>
      <c r="C32" s="4"/>
      <c r="E32" s="56" t="s">
        <v>154</v>
      </c>
      <c r="F32" s="4">
        <v>81300</v>
      </c>
      <c r="G32"/>
      <c r="K32"/>
      <c r="L32"/>
      <c r="M32"/>
      <c r="N32"/>
      <c r="O32"/>
      <c r="P32"/>
      <c r="Q32"/>
      <c r="S32" s="58">
        <v>45523</v>
      </c>
      <c r="T32" t="s">
        <v>158</v>
      </c>
      <c r="U32" s="4">
        <v>-4500</v>
      </c>
      <c r="V32"/>
      <c r="W32" s="45">
        <f t="shared" si="3"/>
        <v>45523</v>
      </c>
      <c r="X32" s="46" t="str">
        <f t="shared" si="4"/>
        <v>세븐일레븐리버</v>
      </c>
      <c r="Y32" s="42">
        <f t="shared" si="5"/>
        <v>-4500</v>
      </c>
    </row>
    <row r="33" spans="2:25" x14ac:dyDescent="0.25">
      <c r="B33"/>
      <c r="C33" s="4"/>
      <c r="E33" s="56" t="s">
        <v>429</v>
      </c>
      <c r="F33" s="4">
        <v>77800</v>
      </c>
      <c r="G33"/>
      <c r="K33"/>
      <c r="L33"/>
      <c r="M33"/>
      <c r="N33"/>
      <c r="O33"/>
      <c r="P33"/>
      <c r="Q33"/>
      <c r="S33" s="58">
        <v>45523</v>
      </c>
      <c r="T33" t="s">
        <v>169</v>
      </c>
      <c r="U33" s="4">
        <v>-12900</v>
      </c>
      <c r="V33"/>
      <c r="W33" s="45">
        <f t="shared" si="3"/>
        <v>45523</v>
      </c>
      <c r="X33" s="46" t="str">
        <f t="shared" si="4"/>
        <v>인터넷결제_4_K</v>
      </c>
      <c r="Y33" s="42">
        <f t="shared" si="5"/>
        <v>-12900</v>
      </c>
    </row>
    <row r="34" spans="2:25" x14ac:dyDescent="0.25">
      <c r="B34"/>
      <c r="C34" s="4"/>
      <c r="E34" s="56" t="s">
        <v>237</v>
      </c>
      <c r="F34" s="4">
        <v>77250</v>
      </c>
      <c r="G34"/>
      <c r="K34"/>
      <c r="L34"/>
      <c r="M34"/>
      <c r="N34"/>
      <c r="O34"/>
      <c r="P34"/>
      <c r="Q34"/>
      <c r="S34" s="58">
        <v>45523</v>
      </c>
      <c r="T34" t="s">
        <v>23</v>
      </c>
      <c r="U34" s="4">
        <v>-62000</v>
      </c>
      <c r="V34"/>
      <c r="W34" s="45">
        <f t="shared" si="3"/>
        <v>45523</v>
      </c>
      <c r="X34" s="46" t="str">
        <f t="shared" si="4"/>
        <v>티머니</v>
      </c>
      <c r="Y34" s="42">
        <f t="shared" si="5"/>
        <v>-62000</v>
      </c>
    </row>
    <row r="35" spans="2:25" x14ac:dyDescent="0.25">
      <c r="B35"/>
      <c r="C35" s="4"/>
      <c r="E35" s="56" t="s">
        <v>165</v>
      </c>
      <c r="F35" s="4">
        <v>76104</v>
      </c>
      <c r="G35"/>
      <c r="K35"/>
      <c r="L35"/>
      <c r="M35"/>
      <c r="N35"/>
      <c r="O35"/>
      <c r="P35"/>
      <c r="Q35"/>
      <c r="S35" s="58">
        <v>45523</v>
      </c>
      <c r="T35" t="s">
        <v>185</v>
      </c>
      <c r="U35" s="4">
        <v>-1500</v>
      </c>
      <c r="V35"/>
      <c r="W35" s="45">
        <f t="shared" si="3"/>
        <v>45523</v>
      </c>
      <c r="X35" s="46" t="str">
        <f t="shared" si="4"/>
        <v>한국도로공사</v>
      </c>
      <c r="Y35" s="42">
        <f t="shared" si="5"/>
        <v>-1500</v>
      </c>
    </row>
    <row r="36" spans="2:25" x14ac:dyDescent="0.25">
      <c r="B36"/>
      <c r="C36" s="4"/>
      <c r="E36" s="56" t="s">
        <v>433</v>
      </c>
      <c r="F36" s="4">
        <v>76104</v>
      </c>
      <c r="G36"/>
      <c r="K36"/>
      <c r="L36"/>
      <c r="M36"/>
      <c r="N36"/>
      <c r="O36"/>
      <c r="P36"/>
      <c r="Q36"/>
      <c r="S36" s="58">
        <v>45522</v>
      </c>
      <c r="T36" t="s">
        <v>208</v>
      </c>
      <c r="U36" s="4">
        <v>-30451</v>
      </c>
      <c r="V36"/>
      <c r="W36" s="37"/>
      <c r="X36" s="1"/>
      <c r="Y36" s="43"/>
    </row>
    <row r="37" spans="2:25" x14ac:dyDescent="0.25">
      <c r="B37"/>
      <c r="C37" s="4"/>
      <c r="E37" s="56" t="s">
        <v>348</v>
      </c>
      <c r="F37" s="4">
        <v>76104</v>
      </c>
      <c r="G37"/>
      <c r="K37"/>
      <c r="L37"/>
      <c r="M37"/>
      <c r="N37"/>
      <c r="O37"/>
      <c r="P37"/>
      <c r="Q37"/>
      <c r="S37" s="58">
        <v>45522</v>
      </c>
      <c r="T37" t="s">
        <v>204</v>
      </c>
      <c r="U37" s="4">
        <v>-42000</v>
      </c>
      <c r="V37"/>
      <c r="W37" s="37"/>
      <c r="X37" s="1"/>
      <c r="Y37" s="43"/>
    </row>
    <row r="38" spans="2:25" x14ac:dyDescent="0.25">
      <c r="B38"/>
      <c r="C38" s="4"/>
      <c r="E38" s="56" t="s">
        <v>854</v>
      </c>
      <c r="F38" s="4">
        <v>76104</v>
      </c>
      <c r="G38"/>
      <c r="K38"/>
      <c r="L38"/>
      <c r="M38"/>
      <c r="N38"/>
      <c r="O38"/>
      <c r="P38"/>
      <c r="Q38"/>
      <c r="S38" s="58">
        <v>45522</v>
      </c>
      <c r="T38" t="s">
        <v>206</v>
      </c>
      <c r="U38" s="4">
        <v>-4500</v>
      </c>
      <c r="V38"/>
      <c r="W38" s="37"/>
      <c r="X38" s="1"/>
      <c r="Y38" s="43"/>
    </row>
    <row r="39" spans="2:25" x14ac:dyDescent="0.25">
      <c r="B39"/>
      <c r="C39" s="4"/>
      <c r="E39" s="56" t="s">
        <v>276</v>
      </c>
      <c r="F39" s="4">
        <v>76104</v>
      </c>
      <c r="G39"/>
      <c r="K39"/>
      <c r="L39"/>
      <c r="M39"/>
      <c r="N39"/>
      <c r="O39"/>
      <c r="P39"/>
      <c r="Q39"/>
      <c r="S39" s="58">
        <v>45520</v>
      </c>
      <c r="T39" t="s">
        <v>210</v>
      </c>
      <c r="U39" s="4">
        <v>-10000</v>
      </c>
      <c r="V39"/>
      <c r="W39" s="37"/>
      <c r="X39" s="1"/>
      <c r="Y39" s="43"/>
    </row>
    <row r="40" spans="2:25" x14ac:dyDescent="0.25">
      <c r="B40"/>
      <c r="C40" s="4"/>
      <c r="E40" s="56" t="s">
        <v>932</v>
      </c>
      <c r="F40" s="4">
        <v>76104</v>
      </c>
      <c r="G40"/>
      <c r="K40"/>
      <c r="L40"/>
      <c r="M40"/>
      <c r="N40"/>
      <c r="O40"/>
      <c r="P40"/>
      <c r="Q40"/>
      <c r="S40" s="58">
        <v>45520</v>
      </c>
      <c r="T40" t="s">
        <v>212</v>
      </c>
      <c r="U40" s="4">
        <v>-17000</v>
      </c>
      <c r="V40"/>
      <c r="W40" s="37"/>
      <c r="X40" s="1"/>
      <c r="Y40" s="43"/>
    </row>
    <row r="41" spans="2:25" x14ac:dyDescent="0.25">
      <c r="E41" s="56" t="s">
        <v>947</v>
      </c>
      <c r="F41" s="4">
        <v>76104</v>
      </c>
      <c r="G41"/>
      <c r="K41"/>
      <c r="L41"/>
      <c r="M41"/>
      <c r="N41"/>
      <c r="O41"/>
      <c r="P41"/>
      <c r="Q41"/>
      <c r="S41" s="58">
        <v>45519</v>
      </c>
      <c r="T41" t="s">
        <v>215</v>
      </c>
      <c r="U41" s="4">
        <v>-13300</v>
      </c>
      <c r="V41"/>
      <c r="W41" s="37"/>
      <c r="X41" s="1"/>
      <c r="Y41" s="43"/>
    </row>
    <row r="42" spans="2:25" x14ac:dyDescent="0.25">
      <c r="E42" s="56" t="s">
        <v>609</v>
      </c>
      <c r="F42" s="4">
        <v>76104</v>
      </c>
      <c r="G42"/>
      <c r="K42"/>
      <c r="L42"/>
      <c r="M42"/>
      <c r="N42"/>
      <c r="O42"/>
      <c r="P42"/>
      <c r="Q42"/>
      <c r="S42" s="58">
        <v>45519</v>
      </c>
      <c r="T42" t="s">
        <v>206</v>
      </c>
      <c r="U42" s="4">
        <v>-4500</v>
      </c>
      <c r="V42"/>
      <c r="W42" s="37"/>
      <c r="X42" s="1"/>
      <c r="Y42" s="43"/>
    </row>
    <row r="43" spans="2:25" x14ac:dyDescent="0.25">
      <c r="E43" s="56" t="s">
        <v>510</v>
      </c>
      <c r="F43" s="4">
        <v>76000</v>
      </c>
      <c r="G43"/>
      <c r="K43"/>
      <c r="L43"/>
      <c r="M43"/>
      <c r="N43"/>
      <c r="O43"/>
      <c r="P43"/>
      <c r="Q43"/>
      <c r="S43" s="58">
        <v>45518</v>
      </c>
      <c r="T43" t="s">
        <v>158</v>
      </c>
      <c r="U43" s="4">
        <v>-4500</v>
      </c>
      <c r="V43"/>
      <c r="W43" s="37"/>
      <c r="X43" s="1"/>
      <c r="Y43" s="43"/>
    </row>
    <row r="44" spans="2:25" x14ac:dyDescent="0.25">
      <c r="E44" s="56" t="s">
        <v>375</v>
      </c>
      <c r="F44" s="4">
        <v>71000</v>
      </c>
      <c r="G44"/>
      <c r="K44"/>
      <c r="L44"/>
      <c r="M44"/>
      <c r="N44"/>
      <c r="O44"/>
      <c r="P44"/>
      <c r="Q44"/>
      <c r="S44" s="58">
        <v>45518</v>
      </c>
      <c r="T44" t="s">
        <v>219</v>
      </c>
      <c r="U44" s="4">
        <v>-10000</v>
      </c>
      <c r="V44"/>
      <c r="W44" s="37"/>
      <c r="X44" s="1"/>
      <c r="Y44" s="43"/>
    </row>
    <row r="45" spans="2:25" x14ac:dyDescent="0.25">
      <c r="E45" s="56" t="s">
        <v>451</v>
      </c>
      <c r="F45" s="4">
        <v>69000</v>
      </c>
      <c r="G45"/>
      <c r="K45"/>
      <c r="L45"/>
      <c r="M45"/>
      <c r="N45"/>
      <c r="O45"/>
      <c r="P45"/>
      <c r="Q45"/>
      <c r="S45" s="58">
        <v>45517</v>
      </c>
      <c r="T45" t="s">
        <v>167</v>
      </c>
      <c r="U45" s="4">
        <v>-6800</v>
      </c>
      <c r="V45"/>
    </row>
    <row r="46" spans="2:25" x14ac:dyDescent="0.25">
      <c r="E46" s="56" t="s">
        <v>894</v>
      </c>
      <c r="F46" s="4">
        <v>69000</v>
      </c>
      <c r="G46"/>
      <c r="K46"/>
      <c r="L46"/>
      <c r="M46"/>
      <c r="N46"/>
      <c r="O46"/>
      <c r="P46"/>
      <c r="Q46"/>
      <c r="S46" s="58">
        <v>45517</v>
      </c>
      <c r="T46" t="s">
        <v>169</v>
      </c>
      <c r="U46" s="4">
        <v>-14000</v>
      </c>
      <c r="V46"/>
    </row>
    <row r="47" spans="2:25" x14ac:dyDescent="0.25">
      <c r="E47" s="56" t="s">
        <v>321</v>
      </c>
      <c r="F47" s="4">
        <v>66000</v>
      </c>
      <c r="G47"/>
      <c r="K47"/>
      <c r="L47"/>
      <c r="M47"/>
      <c r="N47"/>
      <c r="O47"/>
      <c r="P47"/>
      <c r="Q47"/>
      <c r="S47" s="58">
        <v>45516</v>
      </c>
      <c r="T47" t="s">
        <v>223</v>
      </c>
      <c r="U47" s="4">
        <v>-9500</v>
      </c>
      <c r="V47"/>
    </row>
    <row r="48" spans="2:25" x14ac:dyDescent="0.25">
      <c r="E48" s="56" t="s">
        <v>223</v>
      </c>
      <c r="F48" s="4">
        <v>62500</v>
      </c>
      <c r="G48"/>
      <c r="K48"/>
      <c r="L48"/>
      <c r="M48"/>
      <c r="N48"/>
      <c r="O48"/>
      <c r="P48"/>
      <c r="Q48"/>
      <c r="S48" s="58">
        <v>45515</v>
      </c>
      <c r="T48" t="s">
        <v>158</v>
      </c>
      <c r="U48" s="4">
        <v>-4500</v>
      </c>
      <c r="V48"/>
    </row>
    <row r="49" spans="5:22" x14ac:dyDescent="0.25">
      <c r="E49" s="56" t="s">
        <v>570</v>
      </c>
      <c r="F49" s="4">
        <v>62300</v>
      </c>
      <c r="G49"/>
      <c r="K49"/>
      <c r="L49"/>
      <c r="M49"/>
      <c r="N49"/>
      <c r="O49"/>
      <c r="P49"/>
      <c r="Q49"/>
      <c r="S49" s="58">
        <v>45514</v>
      </c>
      <c r="T49" t="s">
        <v>226</v>
      </c>
      <c r="U49" s="4">
        <v>-4500</v>
      </c>
      <c r="V49"/>
    </row>
    <row r="50" spans="5:22" x14ac:dyDescent="0.25">
      <c r="E50" s="56" t="s">
        <v>263</v>
      </c>
      <c r="F50" s="4">
        <v>62000</v>
      </c>
      <c r="G50"/>
      <c r="K50"/>
      <c r="L50"/>
      <c r="M50"/>
      <c r="N50"/>
      <c r="O50"/>
      <c r="P50"/>
      <c r="Q50"/>
      <c r="S50" s="58">
        <v>45513</v>
      </c>
      <c r="T50" t="s">
        <v>228</v>
      </c>
      <c r="U50" s="4">
        <v>-9000</v>
      </c>
      <c r="V50"/>
    </row>
    <row r="51" spans="5:22" x14ac:dyDescent="0.25">
      <c r="E51" s="56" t="s">
        <v>457</v>
      </c>
      <c r="F51" s="4">
        <v>62000</v>
      </c>
      <c r="G51"/>
      <c r="K51"/>
      <c r="L51"/>
      <c r="M51"/>
      <c r="N51"/>
      <c r="O51"/>
      <c r="P51"/>
      <c r="Q51"/>
      <c r="S51" s="58">
        <v>45512</v>
      </c>
      <c r="T51" t="s">
        <v>158</v>
      </c>
      <c r="U51" s="4">
        <v>-4500</v>
      </c>
      <c r="V51"/>
    </row>
    <row r="52" spans="5:22" x14ac:dyDescent="0.25">
      <c r="E52" s="56" t="s">
        <v>352</v>
      </c>
      <c r="F52" s="4">
        <v>54000</v>
      </c>
      <c r="G52"/>
      <c r="K52"/>
      <c r="L52"/>
      <c r="M52"/>
      <c r="N52"/>
      <c r="O52"/>
      <c r="P52"/>
      <c r="Q52"/>
      <c r="S52" s="58">
        <v>45511</v>
      </c>
      <c r="T52" t="s">
        <v>180</v>
      </c>
      <c r="U52" s="4">
        <v>-4500</v>
      </c>
      <c r="V52"/>
    </row>
    <row r="53" spans="5:22" x14ac:dyDescent="0.25">
      <c r="E53" s="56" t="s">
        <v>667</v>
      </c>
      <c r="F53" s="4">
        <v>53200</v>
      </c>
      <c r="G53"/>
      <c r="K53"/>
      <c r="L53"/>
      <c r="M53"/>
      <c r="N53"/>
      <c r="O53"/>
      <c r="P53"/>
      <c r="Q53"/>
      <c r="S53" s="58">
        <v>45511</v>
      </c>
      <c r="T53" t="s">
        <v>231</v>
      </c>
      <c r="U53" s="4">
        <v>-11000</v>
      </c>
      <c r="V53"/>
    </row>
    <row r="54" spans="5:22" x14ac:dyDescent="0.25">
      <c r="E54" s="56" t="s">
        <v>284</v>
      </c>
      <c r="F54" s="4">
        <v>52000</v>
      </c>
      <c r="G54"/>
      <c r="K54"/>
      <c r="L54"/>
      <c r="M54"/>
      <c r="N54"/>
      <c r="O54"/>
      <c r="P54"/>
      <c r="Q54"/>
      <c r="S54" s="58">
        <v>45510</v>
      </c>
      <c r="T54" t="s">
        <v>9</v>
      </c>
      <c r="U54" s="4">
        <v>-22300</v>
      </c>
      <c r="V54"/>
    </row>
    <row r="55" spans="5:22" x14ac:dyDescent="0.25">
      <c r="E55" s="56" t="s">
        <v>332</v>
      </c>
      <c r="F55" s="4">
        <v>52000</v>
      </c>
      <c r="G55"/>
      <c r="K55"/>
      <c r="L55"/>
      <c r="M55"/>
      <c r="N55"/>
      <c r="O55"/>
      <c r="P55"/>
      <c r="Q55"/>
      <c r="S55" s="58">
        <v>45510</v>
      </c>
      <c r="T55" t="s">
        <v>235</v>
      </c>
      <c r="U55" s="4">
        <v>-10000</v>
      </c>
      <c r="V55"/>
    </row>
    <row r="56" spans="5:22" x14ac:dyDescent="0.25">
      <c r="E56" s="56" t="s">
        <v>257</v>
      </c>
      <c r="F56" s="4">
        <v>50000</v>
      </c>
      <c r="G56"/>
      <c r="K56"/>
      <c r="L56"/>
      <c r="M56"/>
      <c r="N56"/>
      <c r="O56"/>
      <c r="P56"/>
      <c r="Q56"/>
      <c r="S56" s="58">
        <v>45509</v>
      </c>
      <c r="T56" t="s">
        <v>239</v>
      </c>
      <c r="U56" s="4">
        <v>-16900</v>
      </c>
      <c r="V56"/>
    </row>
    <row r="57" spans="5:22" x14ac:dyDescent="0.25">
      <c r="E57" s="56" t="s">
        <v>409</v>
      </c>
      <c r="F57" s="4">
        <v>43000</v>
      </c>
      <c r="G57"/>
      <c r="K57"/>
      <c r="L57"/>
      <c r="M57"/>
      <c r="N57"/>
      <c r="O57"/>
      <c r="P57"/>
      <c r="Q57"/>
      <c r="S57" s="58">
        <v>45509</v>
      </c>
      <c r="T57" t="s">
        <v>167</v>
      </c>
      <c r="U57" s="4">
        <v>-5700</v>
      </c>
      <c r="V57"/>
    </row>
    <row r="58" spans="5:22" x14ac:dyDescent="0.25">
      <c r="E58" s="56" t="s">
        <v>949</v>
      </c>
      <c r="F58" s="4">
        <v>42858</v>
      </c>
      <c r="G58"/>
      <c r="K58"/>
      <c r="L58"/>
      <c r="M58"/>
      <c r="N58"/>
      <c r="O58"/>
      <c r="P58"/>
      <c r="Q58"/>
      <c r="S58" s="58">
        <v>45509</v>
      </c>
      <c r="T58" t="s">
        <v>245</v>
      </c>
      <c r="U58" s="4">
        <v>-91428</v>
      </c>
      <c r="V58"/>
    </row>
    <row r="59" spans="5:22" x14ac:dyDescent="0.25">
      <c r="E59" s="56" t="s">
        <v>412</v>
      </c>
      <c r="F59" s="4">
        <v>41000</v>
      </c>
      <c r="G59"/>
      <c r="K59"/>
      <c r="L59"/>
      <c r="M59"/>
      <c r="N59"/>
      <c r="O59"/>
      <c r="P59"/>
      <c r="Q59"/>
      <c r="S59" s="58">
        <v>45509</v>
      </c>
      <c r="T59" t="s">
        <v>242</v>
      </c>
      <c r="U59" s="4">
        <v>-15500</v>
      </c>
      <c r="V59"/>
    </row>
    <row r="60" spans="5:22" x14ac:dyDescent="0.25">
      <c r="E60" s="56" t="s">
        <v>228</v>
      </c>
      <c r="F60" s="4">
        <v>39000</v>
      </c>
      <c r="G60"/>
      <c r="K60"/>
      <c r="L60"/>
      <c r="M60"/>
      <c r="N60"/>
      <c r="O60"/>
      <c r="P60"/>
      <c r="Q60"/>
      <c r="S60" s="58">
        <v>45509</v>
      </c>
      <c r="T60" t="s">
        <v>237</v>
      </c>
      <c r="U60" s="4">
        <v>-3200</v>
      </c>
      <c r="V60"/>
    </row>
    <row r="61" spans="5:22" x14ac:dyDescent="0.25">
      <c r="E61" s="56" t="s">
        <v>454</v>
      </c>
      <c r="F61" s="4">
        <v>38000</v>
      </c>
      <c r="G61"/>
      <c r="K61"/>
      <c r="L61"/>
      <c r="M61"/>
      <c r="N61"/>
      <c r="O61"/>
      <c r="P61"/>
      <c r="Q61"/>
      <c r="S61" s="58">
        <v>45508</v>
      </c>
      <c r="T61" t="s">
        <v>158</v>
      </c>
      <c r="U61" s="4">
        <v>-4500</v>
      </c>
      <c r="V61"/>
    </row>
    <row r="62" spans="5:22" x14ac:dyDescent="0.25">
      <c r="E62" s="56" t="s">
        <v>414</v>
      </c>
      <c r="F62" s="4">
        <v>37000</v>
      </c>
      <c r="G62"/>
      <c r="K62"/>
      <c r="L62"/>
      <c r="M62"/>
      <c r="N62"/>
      <c r="O62"/>
      <c r="P62"/>
      <c r="Q62"/>
      <c r="S62" s="58">
        <v>45507</v>
      </c>
      <c r="T62" t="s">
        <v>248</v>
      </c>
      <c r="U62" s="4">
        <v>-22900</v>
      </c>
      <c r="V62"/>
    </row>
    <row r="63" spans="5:22" x14ac:dyDescent="0.25">
      <c r="E63" s="56" t="s">
        <v>661</v>
      </c>
      <c r="F63" s="4">
        <v>37000</v>
      </c>
      <c r="G63"/>
      <c r="K63"/>
      <c r="L63"/>
      <c r="M63"/>
      <c r="N63"/>
      <c r="O63"/>
      <c r="P63"/>
      <c r="Q63"/>
      <c r="S63" s="58">
        <v>45507</v>
      </c>
      <c r="T63" t="s">
        <v>226</v>
      </c>
      <c r="U63" s="4">
        <v>-2200</v>
      </c>
      <c r="V63"/>
    </row>
    <row r="64" spans="5:22" x14ac:dyDescent="0.25">
      <c r="E64" s="56" t="s">
        <v>239</v>
      </c>
      <c r="F64" s="4">
        <v>36900</v>
      </c>
      <c r="G64"/>
      <c r="K64"/>
      <c r="L64"/>
      <c r="M64"/>
      <c r="N64"/>
      <c r="O64"/>
      <c r="P64"/>
      <c r="Q64"/>
      <c r="S64" s="58">
        <v>45507</v>
      </c>
      <c r="T64" t="s">
        <v>250</v>
      </c>
      <c r="U64" s="4">
        <v>-8500</v>
      </c>
      <c r="V64"/>
    </row>
    <row r="65" spans="5:22" x14ac:dyDescent="0.25">
      <c r="E65" s="56" t="s">
        <v>373</v>
      </c>
      <c r="F65" s="4">
        <v>35300</v>
      </c>
      <c r="G65"/>
      <c r="K65"/>
      <c r="L65"/>
      <c r="M65"/>
      <c r="N65"/>
      <c r="O65"/>
      <c r="P65"/>
      <c r="Q65"/>
      <c r="S65" s="58">
        <v>45506</v>
      </c>
      <c r="T65" t="s">
        <v>180</v>
      </c>
      <c r="U65" s="4">
        <v>-4500</v>
      </c>
      <c r="V65"/>
    </row>
    <row r="66" spans="5:22" x14ac:dyDescent="0.25">
      <c r="E66" s="56" t="s">
        <v>657</v>
      </c>
      <c r="F66" s="4">
        <v>34960</v>
      </c>
      <c r="G66"/>
      <c r="K66"/>
      <c r="L66"/>
      <c r="M66"/>
      <c r="N66"/>
      <c r="O66"/>
      <c r="P66"/>
      <c r="Q66"/>
      <c r="S66" s="58">
        <v>45506</v>
      </c>
      <c r="T66" t="s">
        <v>204</v>
      </c>
      <c r="U66" s="4">
        <v>-42000</v>
      </c>
      <c r="V66"/>
    </row>
    <row r="67" spans="5:22" x14ac:dyDescent="0.25">
      <c r="E67" s="56" t="s">
        <v>379</v>
      </c>
      <c r="F67" s="4">
        <v>34000</v>
      </c>
      <c r="G67"/>
      <c r="K67"/>
      <c r="L67"/>
      <c r="M67"/>
      <c r="N67"/>
      <c r="O67"/>
      <c r="P67"/>
      <c r="Q67"/>
      <c r="S67" s="58">
        <v>45506</v>
      </c>
      <c r="T67" t="s">
        <v>254</v>
      </c>
      <c r="U67" s="4">
        <v>-12000</v>
      </c>
      <c r="V67"/>
    </row>
    <row r="68" spans="5:22" x14ac:dyDescent="0.25">
      <c r="E68" s="56" t="s">
        <v>515</v>
      </c>
      <c r="F68" s="4">
        <v>30000</v>
      </c>
      <c r="G68"/>
      <c r="K68"/>
      <c r="L68"/>
      <c r="M68"/>
      <c r="N68"/>
      <c r="O68"/>
      <c r="P68"/>
      <c r="Q68"/>
      <c r="S68" s="58">
        <v>45505</v>
      </c>
      <c r="T68" t="s">
        <v>257</v>
      </c>
      <c r="U68" s="4">
        <v>-11000</v>
      </c>
      <c r="V68"/>
    </row>
    <row r="69" spans="5:22" x14ac:dyDescent="0.25">
      <c r="E69" s="56" t="s">
        <v>156</v>
      </c>
      <c r="F69" s="4">
        <v>30000</v>
      </c>
      <c r="G69"/>
      <c r="K69"/>
      <c r="L69"/>
      <c r="M69"/>
      <c r="N69"/>
      <c r="O69"/>
      <c r="P69"/>
      <c r="Q69"/>
      <c r="S69" s="58">
        <v>45504</v>
      </c>
      <c r="T69" t="s">
        <v>180</v>
      </c>
      <c r="U69" s="4">
        <v>-4500</v>
      </c>
      <c r="V69"/>
    </row>
    <row r="70" spans="5:22" x14ac:dyDescent="0.25">
      <c r="E70" s="56" t="s">
        <v>950</v>
      </c>
      <c r="F70" s="4">
        <v>29861</v>
      </c>
      <c r="G70"/>
      <c r="K70"/>
      <c r="L70"/>
      <c r="M70"/>
      <c r="N70"/>
      <c r="O70"/>
      <c r="P70"/>
      <c r="Q70"/>
      <c r="S70" s="58">
        <v>45504</v>
      </c>
      <c r="T70" t="s">
        <v>259</v>
      </c>
      <c r="U70" s="4">
        <v>-13500</v>
      </c>
      <c r="V70"/>
    </row>
    <row r="71" spans="5:22" x14ac:dyDescent="0.25">
      <c r="E71" s="56" t="s">
        <v>289</v>
      </c>
      <c r="F71" s="4">
        <v>28000</v>
      </c>
      <c r="G71"/>
      <c r="K71"/>
      <c r="L71"/>
      <c r="M71"/>
      <c r="N71"/>
      <c r="O71"/>
      <c r="P71"/>
      <c r="Q71"/>
      <c r="S71" s="58">
        <v>45502</v>
      </c>
      <c r="T71" t="s">
        <v>263</v>
      </c>
      <c r="U71" s="4">
        <v>-14000</v>
      </c>
      <c r="V71"/>
    </row>
    <row r="72" spans="5:22" x14ac:dyDescent="0.25">
      <c r="E72" s="56" t="s">
        <v>280</v>
      </c>
      <c r="F72" s="4">
        <v>27500</v>
      </c>
      <c r="G72"/>
      <c r="K72"/>
      <c r="L72"/>
      <c r="M72"/>
      <c r="N72"/>
      <c r="O72"/>
      <c r="P72"/>
      <c r="Q72"/>
      <c r="S72" s="58">
        <v>45502</v>
      </c>
      <c r="T72" t="s">
        <v>158</v>
      </c>
      <c r="U72" s="4">
        <v>-4500</v>
      </c>
      <c r="V72"/>
    </row>
    <row r="73" spans="5:22" x14ac:dyDescent="0.25">
      <c r="E73" s="56" t="s">
        <v>306</v>
      </c>
      <c r="F73" s="4">
        <v>27500</v>
      </c>
      <c r="G73"/>
      <c r="K73"/>
      <c r="L73"/>
      <c r="M73"/>
      <c r="N73"/>
      <c r="O73"/>
      <c r="P73"/>
      <c r="Q73"/>
      <c r="S73" s="58">
        <v>45501</v>
      </c>
      <c r="T73" t="s">
        <v>265</v>
      </c>
      <c r="U73" s="4">
        <v>-48000</v>
      </c>
      <c r="V73"/>
    </row>
    <row r="74" spans="5:22" x14ac:dyDescent="0.25">
      <c r="E74" s="56" t="s">
        <v>340</v>
      </c>
      <c r="F74" s="4">
        <v>26000</v>
      </c>
      <c r="G74"/>
      <c r="K74"/>
      <c r="L74"/>
      <c r="M74"/>
      <c r="N74"/>
      <c r="O74"/>
      <c r="P74"/>
      <c r="Q74"/>
      <c r="S74" s="58">
        <v>45500</v>
      </c>
      <c r="T74" t="s">
        <v>267</v>
      </c>
      <c r="U74" s="4">
        <v>-4500</v>
      </c>
      <c r="V74"/>
    </row>
    <row r="75" spans="5:22" x14ac:dyDescent="0.25">
      <c r="E75" s="56" t="s">
        <v>282</v>
      </c>
      <c r="F75" s="4">
        <v>25800</v>
      </c>
      <c r="G75"/>
      <c r="K75"/>
      <c r="L75"/>
      <c r="M75"/>
      <c r="N75"/>
      <c r="O75"/>
      <c r="P75"/>
      <c r="Q75"/>
      <c r="S75" s="58">
        <v>45500</v>
      </c>
      <c r="T75" t="s">
        <v>250</v>
      </c>
      <c r="U75" s="4">
        <v>-9500</v>
      </c>
      <c r="V75"/>
    </row>
    <row r="76" spans="5:22" x14ac:dyDescent="0.25">
      <c r="E76" s="56" t="s">
        <v>427</v>
      </c>
      <c r="F76" s="4">
        <v>25600</v>
      </c>
      <c r="G76"/>
      <c r="K76"/>
      <c r="L76"/>
      <c r="M76"/>
      <c r="N76"/>
      <c r="O76"/>
      <c r="P76"/>
      <c r="Q76"/>
      <c r="S76" s="58">
        <v>45499</v>
      </c>
      <c r="T76" t="s">
        <v>180</v>
      </c>
      <c r="U76" s="4">
        <v>-4500</v>
      </c>
      <c r="V76"/>
    </row>
    <row r="77" spans="5:22" x14ac:dyDescent="0.25">
      <c r="E77" s="56" t="s">
        <v>478</v>
      </c>
      <c r="F77" s="4">
        <v>24000</v>
      </c>
      <c r="G77"/>
      <c r="K77"/>
      <c r="L77"/>
      <c r="M77"/>
      <c r="N77"/>
      <c r="O77"/>
      <c r="P77"/>
      <c r="Q77"/>
      <c r="S77" s="58">
        <v>45499</v>
      </c>
      <c r="T77" t="s">
        <v>273</v>
      </c>
      <c r="U77" s="4">
        <v>100000</v>
      </c>
      <c r="V77"/>
    </row>
    <row r="78" spans="5:22" x14ac:dyDescent="0.25">
      <c r="E78" s="56" t="s">
        <v>935</v>
      </c>
      <c r="F78" s="4">
        <v>23500</v>
      </c>
      <c r="G78"/>
      <c r="K78"/>
      <c r="L78"/>
      <c r="M78"/>
      <c r="N78"/>
      <c r="O78"/>
      <c r="P78"/>
      <c r="Q78"/>
      <c r="S78" s="58">
        <v>45499</v>
      </c>
      <c r="T78" t="s">
        <v>270</v>
      </c>
      <c r="U78" s="4">
        <v>-9900</v>
      </c>
      <c r="V78"/>
    </row>
    <row r="79" spans="5:22" x14ac:dyDescent="0.25">
      <c r="E79" s="56" t="s">
        <v>219</v>
      </c>
      <c r="F79" s="4">
        <v>23300</v>
      </c>
      <c r="G79"/>
      <c r="K79"/>
      <c r="L79"/>
      <c r="M79"/>
      <c r="N79"/>
      <c r="O79"/>
      <c r="P79"/>
      <c r="Q79"/>
      <c r="S79" s="58">
        <v>45498</v>
      </c>
      <c r="T79" t="s">
        <v>276</v>
      </c>
      <c r="U79" s="4">
        <v>-76104</v>
      </c>
      <c r="V79"/>
    </row>
    <row r="80" spans="5:22" x14ac:dyDescent="0.25">
      <c r="E80" s="56" t="s">
        <v>161</v>
      </c>
      <c r="F80" s="4">
        <v>23000</v>
      </c>
      <c r="G80"/>
      <c r="K80"/>
      <c r="L80"/>
      <c r="M80"/>
      <c r="N80"/>
      <c r="O80"/>
      <c r="P80"/>
      <c r="Q80"/>
      <c r="S80" s="58">
        <v>45498</v>
      </c>
      <c r="T80" t="s">
        <v>199</v>
      </c>
      <c r="U80" s="4">
        <v>-3500</v>
      </c>
      <c r="V80"/>
    </row>
    <row r="81" spans="5:22" x14ac:dyDescent="0.25">
      <c r="E81" s="56" t="s">
        <v>824</v>
      </c>
      <c r="F81" s="4">
        <v>23000</v>
      </c>
      <c r="G81"/>
      <c r="K81"/>
      <c r="L81"/>
      <c r="M81"/>
      <c r="N81"/>
      <c r="O81"/>
      <c r="P81"/>
      <c r="Q81"/>
      <c r="S81" s="58">
        <v>45498</v>
      </c>
      <c r="T81" t="s">
        <v>280</v>
      </c>
      <c r="U81" s="4">
        <v>-14000</v>
      </c>
      <c r="V81"/>
    </row>
    <row r="82" spans="5:22" x14ac:dyDescent="0.25">
      <c r="E82" s="56" t="s">
        <v>899</v>
      </c>
      <c r="F82" s="4">
        <v>22340</v>
      </c>
      <c r="G82"/>
      <c r="K82"/>
      <c r="L82"/>
      <c r="M82"/>
      <c r="N82"/>
      <c r="O82"/>
      <c r="P82"/>
      <c r="Q82"/>
      <c r="S82" s="58">
        <v>45498</v>
      </c>
      <c r="T82" t="s">
        <v>204</v>
      </c>
      <c r="U82" s="4">
        <v>-42500</v>
      </c>
      <c r="V82"/>
    </row>
    <row r="83" spans="5:22" x14ac:dyDescent="0.25">
      <c r="E83" s="56" t="s">
        <v>669</v>
      </c>
      <c r="F83" s="4">
        <v>20000</v>
      </c>
      <c r="G83"/>
      <c r="K83"/>
      <c r="L83"/>
      <c r="M83"/>
      <c r="N83"/>
      <c r="O83"/>
      <c r="P83"/>
      <c r="Q83"/>
      <c r="S83" s="58">
        <v>45498</v>
      </c>
      <c r="T83" t="s">
        <v>175</v>
      </c>
      <c r="U83" s="4">
        <v>500000</v>
      </c>
      <c r="V83"/>
    </row>
    <row r="84" spans="5:22" x14ac:dyDescent="0.25">
      <c r="E84" s="56" t="s">
        <v>235</v>
      </c>
      <c r="F84" s="4">
        <v>20000</v>
      </c>
      <c r="G84"/>
      <c r="K84"/>
      <c r="L84"/>
      <c r="M84"/>
      <c r="N84"/>
      <c r="O84"/>
      <c r="P84"/>
      <c r="Q84"/>
      <c r="S84" s="58">
        <v>45497</v>
      </c>
      <c r="T84" t="s">
        <v>282</v>
      </c>
      <c r="U84" s="4">
        <v>-25800</v>
      </c>
      <c r="V84"/>
    </row>
    <row r="85" spans="5:22" x14ac:dyDescent="0.25">
      <c r="E85" s="56" t="s">
        <v>580</v>
      </c>
      <c r="F85" s="4">
        <v>18600</v>
      </c>
      <c r="G85"/>
      <c r="K85"/>
      <c r="L85"/>
      <c r="M85"/>
      <c r="N85"/>
      <c r="O85"/>
      <c r="P85"/>
      <c r="Q85"/>
      <c r="S85" s="58">
        <v>45497</v>
      </c>
      <c r="T85" t="s">
        <v>158</v>
      </c>
      <c r="U85" s="4">
        <v>-4500</v>
      </c>
      <c r="V85"/>
    </row>
    <row r="86" spans="5:22" x14ac:dyDescent="0.25">
      <c r="E86" s="56" t="s">
        <v>948</v>
      </c>
      <c r="F86" s="4">
        <v>18300</v>
      </c>
      <c r="G86"/>
      <c r="K86"/>
      <c r="L86"/>
      <c r="M86"/>
      <c r="N86"/>
      <c r="O86"/>
      <c r="P86"/>
      <c r="Q86"/>
      <c r="S86" s="58">
        <v>45497</v>
      </c>
      <c r="T86" t="s">
        <v>284</v>
      </c>
      <c r="U86" s="4">
        <v>-13000</v>
      </c>
      <c r="V86"/>
    </row>
    <row r="87" spans="5:22" x14ac:dyDescent="0.25">
      <c r="E87" s="56" t="s">
        <v>625</v>
      </c>
      <c r="F87" s="4">
        <v>18000</v>
      </c>
      <c r="G87"/>
      <c r="K87"/>
      <c r="L87"/>
      <c r="M87"/>
      <c r="N87"/>
      <c r="O87"/>
      <c r="P87"/>
      <c r="Q87"/>
      <c r="S87" s="58">
        <v>45497</v>
      </c>
      <c r="T87" t="s">
        <v>286</v>
      </c>
      <c r="U87" s="4">
        <v>170000</v>
      </c>
      <c r="V87"/>
    </row>
    <row r="88" spans="5:22" x14ac:dyDescent="0.25">
      <c r="E88" s="56" t="s">
        <v>250</v>
      </c>
      <c r="F88" s="4">
        <v>18000</v>
      </c>
      <c r="G88"/>
      <c r="K88"/>
      <c r="L88"/>
      <c r="M88"/>
      <c r="N88"/>
      <c r="O88"/>
      <c r="P88"/>
      <c r="Q88"/>
      <c r="S88" s="58">
        <v>45496</v>
      </c>
      <c r="T88" t="s">
        <v>289</v>
      </c>
      <c r="U88" s="4">
        <v>-10000</v>
      </c>
      <c r="V88"/>
    </row>
    <row r="89" spans="5:22" x14ac:dyDescent="0.25">
      <c r="E89" s="56" t="s">
        <v>212</v>
      </c>
      <c r="F89" s="4">
        <v>17000</v>
      </c>
      <c r="G89"/>
      <c r="K89"/>
      <c r="L89"/>
      <c r="M89"/>
      <c r="N89"/>
      <c r="O89"/>
      <c r="P89"/>
      <c r="Q89"/>
      <c r="S89" s="58">
        <v>45495</v>
      </c>
      <c r="T89" t="s">
        <v>180</v>
      </c>
      <c r="U89" s="4">
        <v>-4500</v>
      </c>
      <c r="V89"/>
    </row>
    <row r="90" spans="5:22" x14ac:dyDescent="0.25">
      <c r="E90" s="56" t="s">
        <v>441</v>
      </c>
      <c r="F90" s="4">
        <v>16900</v>
      </c>
      <c r="G90"/>
      <c r="K90"/>
      <c r="L90"/>
      <c r="M90"/>
      <c r="N90"/>
      <c r="O90"/>
      <c r="P90"/>
      <c r="Q90"/>
      <c r="S90" s="58">
        <v>45495</v>
      </c>
      <c r="T90" t="s">
        <v>292</v>
      </c>
      <c r="U90" s="4">
        <v>-100000</v>
      </c>
      <c r="V90"/>
    </row>
    <row r="91" spans="5:22" x14ac:dyDescent="0.25">
      <c r="E91" s="56" t="s">
        <v>186</v>
      </c>
      <c r="F91" s="4">
        <v>16400</v>
      </c>
      <c r="G91"/>
      <c r="K91"/>
      <c r="L91"/>
      <c r="M91"/>
      <c r="N91"/>
      <c r="O91"/>
      <c r="P91"/>
      <c r="Q91"/>
      <c r="S91" s="58">
        <v>45495</v>
      </c>
      <c r="T91" t="s">
        <v>191</v>
      </c>
      <c r="U91" s="4">
        <v>7711</v>
      </c>
      <c r="V91"/>
    </row>
    <row r="92" spans="5:22" x14ac:dyDescent="0.25">
      <c r="E92" s="56" t="s">
        <v>301</v>
      </c>
      <c r="F92" s="4">
        <v>16000</v>
      </c>
      <c r="G92"/>
      <c r="K92"/>
      <c r="L92"/>
      <c r="M92"/>
      <c r="N92"/>
      <c r="O92"/>
      <c r="P92"/>
      <c r="Q92"/>
      <c r="S92" s="58">
        <v>45495</v>
      </c>
      <c r="T92" t="s">
        <v>23</v>
      </c>
      <c r="U92" s="4">
        <v>-62000</v>
      </c>
      <c r="V92"/>
    </row>
    <row r="93" spans="5:22" x14ac:dyDescent="0.25">
      <c r="E93" s="56" t="s">
        <v>368</v>
      </c>
      <c r="F93" s="4">
        <v>15800</v>
      </c>
      <c r="G93"/>
      <c r="K93"/>
      <c r="L93"/>
      <c r="M93"/>
      <c r="N93"/>
      <c r="O93"/>
      <c r="P93"/>
      <c r="Q93"/>
      <c r="S93" s="58">
        <v>45493</v>
      </c>
      <c r="T93" t="s">
        <v>267</v>
      </c>
      <c r="U93" s="4">
        <v>-4500</v>
      </c>
      <c r="V93"/>
    </row>
    <row r="94" spans="5:22" x14ac:dyDescent="0.25">
      <c r="E94" s="56" t="s">
        <v>838</v>
      </c>
      <c r="F94" s="4">
        <v>14400</v>
      </c>
      <c r="G94"/>
      <c r="K94"/>
      <c r="L94"/>
      <c r="M94"/>
      <c r="N94"/>
      <c r="O94"/>
      <c r="P94"/>
      <c r="Q94"/>
      <c r="S94" s="58">
        <v>45493</v>
      </c>
      <c r="T94" t="s">
        <v>297</v>
      </c>
      <c r="U94" s="4">
        <v>-10500</v>
      </c>
      <c r="V94"/>
    </row>
    <row r="95" spans="5:22" x14ac:dyDescent="0.25">
      <c r="E95" s="56" t="s">
        <v>675</v>
      </c>
      <c r="F95" s="4">
        <v>14000</v>
      </c>
      <c r="G95"/>
      <c r="K95"/>
      <c r="L95"/>
      <c r="M95"/>
      <c r="N95"/>
      <c r="O95"/>
      <c r="P95"/>
      <c r="Q95"/>
      <c r="S95" s="58">
        <v>45492</v>
      </c>
      <c r="T95" t="s">
        <v>299</v>
      </c>
      <c r="U95" s="4">
        <v>-4500</v>
      </c>
      <c r="V95"/>
    </row>
    <row r="96" spans="5:22" x14ac:dyDescent="0.25">
      <c r="E96" s="56" t="s">
        <v>533</v>
      </c>
      <c r="F96" s="4">
        <v>14000</v>
      </c>
      <c r="G96"/>
      <c r="K96"/>
      <c r="L96"/>
      <c r="M96"/>
      <c r="N96"/>
      <c r="O96"/>
      <c r="P96"/>
      <c r="Q96"/>
      <c r="S96" s="58">
        <v>45492</v>
      </c>
      <c r="T96" t="s">
        <v>301</v>
      </c>
      <c r="U96" s="4">
        <v>-16000</v>
      </c>
      <c r="V96"/>
    </row>
    <row r="97" spans="5:22" x14ac:dyDescent="0.25">
      <c r="E97" s="56" t="s">
        <v>383</v>
      </c>
      <c r="F97" s="4">
        <v>14000</v>
      </c>
      <c r="G97"/>
      <c r="K97"/>
      <c r="L97"/>
      <c r="M97"/>
      <c r="N97"/>
      <c r="O97"/>
      <c r="P97"/>
      <c r="Q97"/>
      <c r="S97" s="58">
        <v>45491</v>
      </c>
      <c r="T97" t="s">
        <v>180</v>
      </c>
      <c r="U97" s="4">
        <v>-4500</v>
      </c>
      <c r="V97"/>
    </row>
    <row r="98" spans="5:22" x14ac:dyDescent="0.25">
      <c r="E98" s="56" t="s">
        <v>259</v>
      </c>
      <c r="F98" s="4">
        <v>13500</v>
      </c>
      <c r="G98"/>
      <c r="K98"/>
      <c r="L98"/>
      <c r="M98"/>
      <c r="N98"/>
      <c r="O98"/>
      <c r="P98"/>
      <c r="Q98"/>
      <c r="S98" s="58">
        <v>45491</v>
      </c>
      <c r="T98" t="s">
        <v>208</v>
      </c>
      <c r="U98" s="4">
        <v>-31016</v>
      </c>
      <c r="V98"/>
    </row>
    <row r="99" spans="5:22" x14ac:dyDescent="0.25">
      <c r="E99" s="56" t="s">
        <v>206</v>
      </c>
      <c r="F99" s="4">
        <v>13500</v>
      </c>
      <c r="G99"/>
      <c r="K99"/>
      <c r="L99"/>
      <c r="M99"/>
      <c r="N99"/>
      <c r="O99"/>
      <c r="P99"/>
      <c r="Q99"/>
      <c r="S99" s="58">
        <v>45489</v>
      </c>
      <c r="T99" t="s">
        <v>306</v>
      </c>
      <c r="U99" s="4">
        <v>-15000</v>
      </c>
      <c r="V99"/>
    </row>
    <row r="100" spans="5:22" x14ac:dyDescent="0.25">
      <c r="E100" s="56" t="s">
        <v>524</v>
      </c>
      <c r="F100" s="4">
        <v>13500</v>
      </c>
      <c r="G100"/>
      <c r="K100"/>
      <c r="L100"/>
      <c r="M100"/>
      <c r="N100"/>
      <c r="O100"/>
      <c r="P100"/>
      <c r="Q100"/>
      <c r="S100" s="58">
        <v>45489</v>
      </c>
      <c r="T100" t="s">
        <v>158</v>
      </c>
      <c r="U100" s="4">
        <v>-4500</v>
      </c>
      <c r="V100"/>
    </row>
    <row r="101" spans="5:22" x14ac:dyDescent="0.25">
      <c r="E101" s="56" t="s">
        <v>215</v>
      </c>
      <c r="F101" s="4">
        <v>13300</v>
      </c>
      <c r="G101"/>
      <c r="K101"/>
      <c r="L101"/>
      <c r="M101"/>
      <c r="N101"/>
      <c r="O101"/>
      <c r="P101"/>
      <c r="Q101"/>
      <c r="S101" s="58">
        <v>45488</v>
      </c>
      <c r="T101" t="s">
        <v>312</v>
      </c>
      <c r="U101" s="4">
        <v>-5200</v>
      </c>
      <c r="V101"/>
    </row>
    <row r="102" spans="5:22" x14ac:dyDescent="0.25">
      <c r="E102" s="56" t="s">
        <v>646</v>
      </c>
      <c r="F102" s="4">
        <v>13100</v>
      </c>
      <c r="G102"/>
      <c r="K102"/>
      <c r="L102"/>
      <c r="M102"/>
      <c r="N102"/>
      <c r="O102"/>
      <c r="P102"/>
      <c r="Q102"/>
      <c r="S102" s="58">
        <v>45488</v>
      </c>
      <c r="T102" t="s">
        <v>158</v>
      </c>
      <c r="U102" s="4">
        <v>-4500</v>
      </c>
      <c r="V102"/>
    </row>
    <row r="103" spans="5:22" x14ac:dyDescent="0.25">
      <c r="E103" s="56" t="s">
        <v>650</v>
      </c>
      <c r="F103" s="4">
        <v>13000</v>
      </c>
      <c r="G103"/>
      <c r="K103"/>
      <c r="L103"/>
      <c r="M103"/>
      <c r="N103"/>
      <c r="O103"/>
      <c r="P103"/>
      <c r="Q103"/>
      <c r="S103" s="58">
        <v>45488</v>
      </c>
      <c r="T103" t="s">
        <v>310</v>
      </c>
      <c r="U103" s="4">
        <v>-9900</v>
      </c>
      <c r="V103"/>
    </row>
    <row r="104" spans="5:22" x14ac:dyDescent="0.25">
      <c r="E104" s="56" t="s">
        <v>493</v>
      </c>
      <c r="F104" s="4">
        <v>13000</v>
      </c>
      <c r="K104"/>
      <c r="L104"/>
      <c r="M104"/>
      <c r="N104"/>
      <c r="O104"/>
      <c r="P104"/>
      <c r="Q104"/>
      <c r="S104" s="58">
        <v>45488</v>
      </c>
      <c r="T104" t="s">
        <v>204</v>
      </c>
      <c r="U104" s="4">
        <v>-40500</v>
      </c>
      <c r="V104"/>
    </row>
    <row r="105" spans="5:22" x14ac:dyDescent="0.25">
      <c r="E105" s="56" t="s">
        <v>463</v>
      </c>
      <c r="F105" s="4">
        <v>12000</v>
      </c>
      <c r="K105"/>
      <c r="L105"/>
      <c r="M105"/>
      <c r="N105"/>
      <c r="O105"/>
      <c r="P105"/>
      <c r="Q105"/>
      <c r="S105" s="58">
        <v>45488</v>
      </c>
      <c r="T105" t="s">
        <v>286</v>
      </c>
      <c r="U105" s="4">
        <v>40000</v>
      </c>
      <c r="V105"/>
    </row>
    <row r="106" spans="5:22" x14ac:dyDescent="0.25">
      <c r="E106" s="56" t="s">
        <v>254</v>
      </c>
      <c r="F106" s="4">
        <v>12000</v>
      </c>
      <c r="K106"/>
      <c r="L106"/>
      <c r="M106"/>
      <c r="N106"/>
      <c r="O106"/>
      <c r="P106"/>
      <c r="Q106"/>
      <c r="S106" s="58">
        <v>45485</v>
      </c>
      <c r="T106" t="s">
        <v>180</v>
      </c>
      <c r="U106" s="4">
        <v>-4500</v>
      </c>
      <c r="V106"/>
    </row>
    <row r="107" spans="5:22" x14ac:dyDescent="0.25">
      <c r="E107" s="56" t="s">
        <v>319</v>
      </c>
      <c r="F107" s="4">
        <v>12000</v>
      </c>
      <c r="K107"/>
      <c r="L107"/>
      <c r="M107"/>
      <c r="N107"/>
      <c r="O107"/>
      <c r="P107"/>
      <c r="Q107"/>
      <c r="S107" s="58">
        <v>45485</v>
      </c>
      <c r="T107" t="s">
        <v>306</v>
      </c>
      <c r="U107" s="4">
        <v>-12500</v>
      </c>
      <c r="V107"/>
    </row>
    <row r="108" spans="5:22" x14ac:dyDescent="0.25">
      <c r="E108" s="56" t="s">
        <v>821</v>
      </c>
      <c r="F108" s="4">
        <v>11500</v>
      </c>
      <c r="K108"/>
      <c r="L108"/>
      <c r="M108"/>
      <c r="N108"/>
      <c r="O108"/>
      <c r="P108"/>
      <c r="Q108"/>
      <c r="S108" s="58">
        <v>45484</v>
      </c>
      <c r="T108" t="s">
        <v>169</v>
      </c>
      <c r="U108" s="4">
        <v>-13400</v>
      </c>
      <c r="V108"/>
    </row>
    <row r="109" spans="5:22" x14ac:dyDescent="0.25">
      <c r="E109" s="56" t="s">
        <v>521</v>
      </c>
      <c r="F109" s="4">
        <v>11500</v>
      </c>
      <c r="K109"/>
      <c r="L109"/>
      <c r="M109"/>
      <c r="N109"/>
      <c r="O109"/>
      <c r="P109"/>
      <c r="Q109"/>
      <c r="S109" s="58">
        <v>45483</v>
      </c>
      <c r="T109" t="s">
        <v>319</v>
      </c>
      <c r="U109" s="4">
        <v>-12000</v>
      </c>
      <c r="V109"/>
    </row>
    <row r="110" spans="5:22" x14ac:dyDescent="0.25">
      <c r="E110" s="56" t="s">
        <v>231</v>
      </c>
      <c r="F110" s="4">
        <v>11000</v>
      </c>
      <c r="K110"/>
      <c r="L110"/>
      <c r="M110"/>
      <c r="N110"/>
      <c r="O110"/>
      <c r="P110"/>
      <c r="Q110"/>
      <c r="S110" s="58">
        <v>45483</v>
      </c>
      <c r="T110" t="s">
        <v>158</v>
      </c>
      <c r="U110" s="4">
        <v>-4500</v>
      </c>
      <c r="V110"/>
    </row>
    <row r="111" spans="5:22" x14ac:dyDescent="0.25">
      <c r="E111" s="56" t="s">
        <v>631</v>
      </c>
      <c r="F111" s="4">
        <v>11000</v>
      </c>
      <c r="K111"/>
      <c r="L111"/>
      <c r="M111"/>
      <c r="N111"/>
      <c r="O111"/>
      <c r="P111"/>
      <c r="Q111"/>
      <c r="S111" s="58">
        <v>45482</v>
      </c>
      <c r="T111" t="s">
        <v>158</v>
      </c>
      <c r="U111" s="4">
        <v>-4500</v>
      </c>
      <c r="V111"/>
    </row>
    <row r="112" spans="5:22" x14ac:dyDescent="0.25">
      <c r="E112" s="56" t="s">
        <v>673</v>
      </c>
      <c r="F112" s="4">
        <v>11000</v>
      </c>
      <c r="K112"/>
      <c r="L112"/>
      <c r="M112"/>
      <c r="N112"/>
      <c r="O112"/>
      <c r="P112"/>
      <c r="Q112"/>
      <c r="S112" s="58">
        <v>45482</v>
      </c>
      <c r="T112" t="s">
        <v>321</v>
      </c>
      <c r="U112" s="4">
        <v>-11000</v>
      </c>
      <c r="V112"/>
    </row>
    <row r="113" spans="5:22" x14ac:dyDescent="0.25">
      <c r="E113" s="56" t="s">
        <v>417</v>
      </c>
      <c r="F113" s="4">
        <v>10800</v>
      </c>
      <c r="K113"/>
      <c r="L113"/>
      <c r="M113"/>
      <c r="N113"/>
      <c r="O113"/>
      <c r="P113"/>
      <c r="Q113"/>
      <c r="S113" s="58">
        <v>45481</v>
      </c>
      <c r="T113" t="s">
        <v>324</v>
      </c>
      <c r="U113" s="4">
        <v>-2300</v>
      </c>
      <c r="V113"/>
    </row>
    <row r="114" spans="5:22" x14ac:dyDescent="0.25">
      <c r="E114" s="56" t="s">
        <v>679</v>
      </c>
      <c r="F114" s="4">
        <v>10770</v>
      </c>
      <c r="K114"/>
      <c r="L114"/>
      <c r="M114"/>
      <c r="N114"/>
      <c r="O114"/>
      <c r="P114"/>
      <c r="Q114"/>
      <c r="S114" s="58">
        <v>45481</v>
      </c>
      <c r="T114" t="s">
        <v>169</v>
      </c>
      <c r="U114" s="4">
        <v>-12900</v>
      </c>
      <c r="V114"/>
    </row>
    <row r="115" spans="5:22" x14ac:dyDescent="0.25">
      <c r="E115" s="56" t="s">
        <v>297</v>
      </c>
      <c r="F115" s="4">
        <v>10500</v>
      </c>
      <c r="K115"/>
      <c r="L115"/>
      <c r="M115"/>
      <c r="N115"/>
      <c r="O115"/>
      <c r="P115"/>
      <c r="Q115"/>
      <c r="S115" s="58">
        <v>45480</v>
      </c>
      <c r="T115" t="s">
        <v>327</v>
      </c>
      <c r="U115" s="4">
        <v>-50120</v>
      </c>
      <c r="V115"/>
    </row>
    <row r="116" spans="5:22" x14ac:dyDescent="0.25">
      <c r="E116" s="56" t="s">
        <v>849</v>
      </c>
      <c r="F116" s="4">
        <v>10000</v>
      </c>
      <c r="K116"/>
      <c r="L116"/>
      <c r="M116"/>
      <c r="N116"/>
      <c r="O116"/>
      <c r="P116"/>
      <c r="Q116"/>
      <c r="S116" s="58">
        <v>45480</v>
      </c>
      <c r="T116" t="s">
        <v>158</v>
      </c>
      <c r="U116" s="4">
        <v>-4500</v>
      </c>
      <c r="V116"/>
    </row>
    <row r="117" spans="5:22" x14ac:dyDescent="0.25">
      <c r="E117" s="56" t="s">
        <v>210</v>
      </c>
      <c r="F117" s="4">
        <v>10000</v>
      </c>
      <c r="K117"/>
      <c r="L117"/>
      <c r="M117"/>
      <c r="N117"/>
      <c r="O117"/>
      <c r="P117"/>
      <c r="Q117"/>
      <c r="S117" s="58">
        <v>45478</v>
      </c>
      <c r="T117" t="s">
        <v>245</v>
      </c>
      <c r="U117" s="4">
        <v>-91428</v>
      </c>
      <c r="V117"/>
    </row>
    <row r="118" spans="5:22" x14ac:dyDescent="0.25">
      <c r="E118" s="56" t="s">
        <v>680</v>
      </c>
      <c r="F118" s="4">
        <v>10000</v>
      </c>
      <c r="K118"/>
      <c r="L118"/>
      <c r="M118"/>
      <c r="N118"/>
      <c r="O118"/>
      <c r="P118"/>
      <c r="Q118"/>
      <c r="S118" s="58">
        <v>45478</v>
      </c>
      <c r="T118" t="s">
        <v>332</v>
      </c>
      <c r="U118" s="4">
        <v>-13000</v>
      </c>
      <c r="V118"/>
    </row>
    <row r="119" spans="5:22" x14ac:dyDescent="0.25">
      <c r="E119" s="56" t="s">
        <v>611</v>
      </c>
      <c r="F119" s="4">
        <v>10000</v>
      </c>
      <c r="K119"/>
      <c r="L119"/>
      <c r="M119"/>
      <c r="N119"/>
      <c r="O119"/>
      <c r="P119"/>
      <c r="Q119"/>
      <c r="S119" s="58">
        <v>45478</v>
      </c>
      <c r="T119" t="s">
        <v>158</v>
      </c>
      <c r="U119" s="4">
        <v>-4500</v>
      </c>
      <c r="V119"/>
    </row>
    <row r="120" spans="5:22" x14ac:dyDescent="0.25">
      <c r="E120" s="56" t="s">
        <v>586</v>
      </c>
      <c r="F120" s="4">
        <v>10000</v>
      </c>
      <c r="K120"/>
      <c r="L120"/>
      <c r="M120"/>
      <c r="N120"/>
      <c r="O120"/>
      <c r="P120"/>
      <c r="Q120"/>
      <c r="S120" s="58">
        <v>45478</v>
      </c>
      <c r="T120" t="s">
        <v>175</v>
      </c>
      <c r="U120" s="4">
        <v>200000</v>
      </c>
      <c r="V120"/>
    </row>
    <row r="121" spans="5:22" x14ac:dyDescent="0.25">
      <c r="E121" s="56" t="s">
        <v>310</v>
      </c>
      <c r="F121" s="4">
        <v>9900</v>
      </c>
      <c r="K121"/>
      <c r="L121"/>
      <c r="M121"/>
      <c r="N121"/>
      <c r="O121"/>
      <c r="P121"/>
      <c r="Q121"/>
      <c r="S121" s="58">
        <v>45477</v>
      </c>
      <c r="T121" t="s">
        <v>949</v>
      </c>
      <c r="U121" s="4">
        <v>-42858</v>
      </c>
      <c r="V121"/>
    </row>
    <row r="122" spans="5:22" x14ac:dyDescent="0.25">
      <c r="E122" s="56" t="s">
        <v>805</v>
      </c>
      <c r="F122" s="4">
        <v>9500</v>
      </c>
      <c r="K122"/>
      <c r="L122"/>
      <c r="M122"/>
      <c r="N122"/>
      <c r="O122"/>
      <c r="P122"/>
      <c r="Q122"/>
      <c r="S122" s="58">
        <v>45477</v>
      </c>
      <c r="T122" t="s">
        <v>242</v>
      </c>
      <c r="U122" s="4">
        <v>-15500</v>
      </c>
      <c r="V122"/>
    </row>
    <row r="123" spans="5:22" x14ac:dyDescent="0.25">
      <c r="E123" s="56" t="s">
        <v>507</v>
      </c>
      <c r="F123" s="4">
        <v>9500</v>
      </c>
      <c r="K123"/>
      <c r="L123"/>
      <c r="M123"/>
      <c r="N123"/>
      <c r="O123"/>
      <c r="P123"/>
      <c r="Q123"/>
      <c r="S123" s="58">
        <v>45476</v>
      </c>
      <c r="T123" t="s">
        <v>158</v>
      </c>
      <c r="U123" s="4">
        <v>-4500</v>
      </c>
      <c r="V123"/>
    </row>
    <row r="124" spans="5:22" x14ac:dyDescent="0.25">
      <c r="E124" s="56" t="s">
        <v>560</v>
      </c>
      <c r="F124" s="4">
        <v>9000</v>
      </c>
      <c r="K124"/>
      <c r="L124"/>
      <c r="M124"/>
      <c r="N124"/>
      <c r="O124"/>
      <c r="P124"/>
      <c r="Q124"/>
      <c r="S124" s="58">
        <v>45476</v>
      </c>
      <c r="T124" t="s">
        <v>321</v>
      </c>
      <c r="U124" s="4">
        <v>-12000</v>
      </c>
      <c r="V124"/>
    </row>
    <row r="125" spans="5:22" x14ac:dyDescent="0.25">
      <c r="E125" s="56" t="s">
        <v>474</v>
      </c>
      <c r="F125" s="4">
        <v>9000</v>
      </c>
      <c r="K125"/>
      <c r="L125"/>
      <c r="M125"/>
      <c r="N125"/>
      <c r="O125"/>
      <c r="P125"/>
      <c r="Q125"/>
      <c r="S125" s="58">
        <v>45475</v>
      </c>
      <c r="T125" t="s">
        <v>158</v>
      </c>
      <c r="U125" s="4">
        <v>-4500</v>
      </c>
      <c r="V125"/>
    </row>
    <row r="126" spans="5:22" x14ac:dyDescent="0.25">
      <c r="E126" s="56" t="s">
        <v>480</v>
      </c>
      <c r="F126" s="4">
        <v>9000</v>
      </c>
      <c r="K126"/>
      <c r="L126"/>
      <c r="M126"/>
      <c r="N126"/>
      <c r="O126"/>
      <c r="P126"/>
      <c r="Q126"/>
      <c r="S126" s="58">
        <v>45474</v>
      </c>
      <c r="T126" t="s">
        <v>340</v>
      </c>
      <c r="U126" s="4">
        <v>-13000</v>
      </c>
      <c r="V126"/>
    </row>
    <row r="127" spans="5:22" x14ac:dyDescent="0.25">
      <c r="E127" s="56" t="s">
        <v>398</v>
      </c>
      <c r="F127" s="4">
        <v>9000</v>
      </c>
      <c r="K127"/>
      <c r="L127"/>
      <c r="M127"/>
      <c r="N127"/>
      <c r="O127"/>
      <c r="P127"/>
      <c r="Q127"/>
      <c r="S127" s="58">
        <v>45473</v>
      </c>
      <c r="T127" t="s">
        <v>180</v>
      </c>
      <c r="U127" s="4">
        <v>-4500</v>
      </c>
      <c r="V127"/>
    </row>
    <row r="128" spans="5:22" x14ac:dyDescent="0.25">
      <c r="E128" s="56" t="s">
        <v>267</v>
      </c>
      <c r="F128" s="4">
        <v>9000</v>
      </c>
      <c r="K128"/>
      <c r="L128"/>
      <c r="M128"/>
      <c r="N128"/>
      <c r="O128"/>
      <c r="P128"/>
      <c r="Q128"/>
      <c r="S128" s="58">
        <v>45471</v>
      </c>
      <c r="T128" t="s">
        <v>284</v>
      </c>
      <c r="U128" s="4">
        <v>-13000</v>
      </c>
      <c r="V128"/>
    </row>
    <row r="129" spans="5:22" x14ac:dyDescent="0.25">
      <c r="E129" s="56" t="s">
        <v>945</v>
      </c>
      <c r="F129" s="4">
        <v>9000</v>
      </c>
      <c r="K129"/>
      <c r="L129"/>
      <c r="M129"/>
      <c r="N129"/>
      <c r="O129"/>
      <c r="P129"/>
      <c r="Q129"/>
      <c r="S129" s="58">
        <v>45470</v>
      </c>
      <c r="T129" t="s">
        <v>158</v>
      </c>
      <c r="U129" s="4">
        <v>-4500</v>
      </c>
      <c r="V129"/>
    </row>
    <row r="130" spans="5:22" x14ac:dyDescent="0.25">
      <c r="E130" s="56" t="s">
        <v>641</v>
      </c>
      <c r="F130" s="4">
        <v>8900</v>
      </c>
      <c r="K130"/>
      <c r="L130"/>
      <c r="M130"/>
      <c r="N130"/>
      <c r="O130"/>
      <c r="P130"/>
      <c r="Q130"/>
      <c r="S130" s="58">
        <v>45470</v>
      </c>
      <c r="T130" t="s">
        <v>257</v>
      </c>
      <c r="U130" s="4">
        <v>-12000</v>
      </c>
      <c r="V130"/>
    </row>
    <row r="131" spans="5:22" x14ac:dyDescent="0.25">
      <c r="E131" s="56" t="s">
        <v>182</v>
      </c>
      <c r="F131" s="4">
        <v>8500</v>
      </c>
      <c r="K131"/>
      <c r="L131"/>
      <c r="M131"/>
      <c r="N131"/>
      <c r="O131"/>
      <c r="P131"/>
      <c r="Q131"/>
      <c r="S131" s="58">
        <v>45469</v>
      </c>
      <c r="T131" t="s">
        <v>167</v>
      </c>
      <c r="U131" s="4">
        <v>-4500</v>
      </c>
      <c r="V131"/>
    </row>
    <row r="132" spans="5:22" x14ac:dyDescent="0.25">
      <c r="E132" s="56" t="s">
        <v>815</v>
      </c>
      <c r="F132" s="4">
        <v>7500</v>
      </c>
      <c r="K132"/>
      <c r="L132"/>
      <c r="M132"/>
      <c r="N132"/>
      <c r="O132"/>
      <c r="P132"/>
      <c r="Q132"/>
      <c r="S132" s="58">
        <v>45469</v>
      </c>
      <c r="T132" t="s">
        <v>257</v>
      </c>
      <c r="U132" s="4">
        <v>-14000</v>
      </c>
      <c r="V132"/>
    </row>
    <row r="133" spans="5:22" x14ac:dyDescent="0.25">
      <c r="E133" s="56" t="s">
        <v>678</v>
      </c>
      <c r="F133" s="4">
        <v>7500</v>
      </c>
      <c r="K133"/>
      <c r="L133"/>
      <c r="M133"/>
      <c r="N133"/>
      <c r="O133"/>
      <c r="P133"/>
      <c r="Q133"/>
      <c r="S133" s="58">
        <v>45468</v>
      </c>
      <c r="T133" t="s">
        <v>348</v>
      </c>
      <c r="U133" s="4">
        <v>-76104</v>
      </c>
      <c r="V133"/>
    </row>
    <row r="134" spans="5:22" x14ac:dyDescent="0.25">
      <c r="E134" s="56" t="s">
        <v>371</v>
      </c>
      <c r="F134" s="4">
        <v>7000</v>
      </c>
      <c r="K134"/>
      <c r="L134"/>
      <c r="M134"/>
      <c r="N134"/>
      <c r="O134"/>
      <c r="P134"/>
      <c r="Q134"/>
      <c r="S134" s="58">
        <v>45468</v>
      </c>
      <c r="T134" t="s">
        <v>352</v>
      </c>
      <c r="U134" s="4">
        <v>-13000</v>
      </c>
      <c r="V134"/>
    </row>
    <row r="135" spans="5:22" x14ac:dyDescent="0.25">
      <c r="E135" s="56" t="s">
        <v>226</v>
      </c>
      <c r="F135" s="4">
        <v>6700</v>
      </c>
      <c r="K135"/>
      <c r="L135"/>
      <c r="M135"/>
      <c r="N135"/>
      <c r="O135"/>
      <c r="P135"/>
      <c r="Q135"/>
      <c r="S135" s="58">
        <v>45468</v>
      </c>
      <c r="T135" t="s">
        <v>204</v>
      </c>
      <c r="U135" s="4">
        <v>-26900</v>
      </c>
      <c r="V135"/>
    </row>
    <row r="136" spans="5:22" x14ac:dyDescent="0.25">
      <c r="E136" s="56" t="s">
        <v>185</v>
      </c>
      <c r="F136" s="4">
        <v>6100</v>
      </c>
      <c r="K136"/>
      <c r="L136"/>
      <c r="M136"/>
      <c r="N136"/>
      <c r="O136"/>
      <c r="P136"/>
      <c r="Q136"/>
      <c r="S136" s="58">
        <v>45468</v>
      </c>
      <c r="T136" t="s">
        <v>175</v>
      </c>
      <c r="U136" s="4">
        <v>500000</v>
      </c>
      <c r="V136"/>
    </row>
    <row r="137" spans="5:22" x14ac:dyDescent="0.25">
      <c r="E137" s="56" t="s">
        <v>486</v>
      </c>
      <c r="F137" s="4">
        <v>6100</v>
      </c>
      <c r="K137"/>
      <c r="L137"/>
      <c r="M137"/>
      <c r="N137"/>
      <c r="O137"/>
      <c r="P137"/>
      <c r="Q137"/>
      <c r="S137" s="58">
        <v>45467</v>
      </c>
      <c r="T137" t="s">
        <v>158</v>
      </c>
      <c r="U137" s="4">
        <v>-4500</v>
      </c>
      <c r="V137"/>
    </row>
    <row r="138" spans="5:22" x14ac:dyDescent="0.25">
      <c r="E138" s="56" t="s">
        <v>796</v>
      </c>
      <c r="F138" s="4">
        <v>5400</v>
      </c>
      <c r="K138"/>
      <c r="L138"/>
      <c r="M138"/>
      <c r="N138"/>
      <c r="O138"/>
      <c r="P138"/>
      <c r="Q138"/>
      <c r="S138" s="58">
        <v>45467</v>
      </c>
      <c r="T138" t="s">
        <v>284</v>
      </c>
      <c r="U138" s="4">
        <v>-13000</v>
      </c>
      <c r="V138"/>
    </row>
    <row r="139" spans="5:22" x14ac:dyDescent="0.25">
      <c r="E139" s="56" t="s">
        <v>199</v>
      </c>
      <c r="F139" s="4">
        <v>5300</v>
      </c>
      <c r="K139"/>
      <c r="L139"/>
      <c r="M139"/>
      <c r="N139"/>
      <c r="O139"/>
      <c r="P139"/>
      <c r="Q139"/>
      <c r="S139" s="58">
        <v>45467</v>
      </c>
      <c r="T139" t="s">
        <v>286</v>
      </c>
      <c r="U139" s="4">
        <v>170000</v>
      </c>
      <c r="V139"/>
    </row>
    <row r="140" spans="5:22" x14ac:dyDescent="0.25">
      <c r="E140" s="56" t="s">
        <v>312</v>
      </c>
      <c r="F140" s="4">
        <v>5200</v>
      </c>
      <c r="K140"/>
      <c r="L140"/>
      <c r="M140"/>
      <c r="N140"/>
      <c r="O140"/>
      <c r="P140"/>
      <c r="Q140"/>
      <c r="S140" s="58">
        <v>45465</v>
      </c>
      <c r="T140" t="s">
        <v>359</v>
      </c>
      <c r="U140" s="4">
        <v>233</v>
      </c>
      <c r="V140"/>
    </row>
    <row r="141" spans="5:22" x14ac:dyDescent="0.25">
      <c r="E141" s="56" t="s">
        <v>578</v>
      </c>
      <c r="F141" s="4">
        <v>5100</v>
      </c>
      <c r="K141"/>
      <c r="L141"/>
      <c r="O141"/>
      <c r="P141"/>
      <c r="Q141"/>
      <c r="S141" s="58">
        <v>45465</v>
      </c>
      <c r="T141" t="s">
        <v>23</v>
      </c>
      <c r="U141" s="4">
        <v>-62000</v>
      </c>
      <c r="V141"/>
    </row>
    <row r="142" spans="5:22" x14ac:dyDescent="0.25">
      <c r="E142" s="56" t="s">
        <v>940</v>
      </c>
      <c r="F142" s="4">
        <v>5000</v>
      </c>
      <c r="K142"/>
      <c r="L142"/>
      <c r="O142"/>
      <c r="P142"/>
      <c r="Q142"/>
      <c r="S142" s="58">
        <v>45464</v>
      </c>
      <c r="T142" t="s">
        <v>191</v>
      </c>
      <c r="U142" s="4">
        <v>7060</v>
      </c>
      <c r="V142"/>
    </row>
    <row r="143" spans="5:22" x14ac:dyDescent="0.25">
      <c r="E143" s="56" t="s">
        <v>299</v>
      </c>
      <c r="F143" s="4">
        <v>4500</v>
      </c>
      <c r="K143"/>
      <c r="L143"/>
      <c r="O143"/>
      <c r="P143"/>
      <c r="Q143"/>
      <c r="S143" s="58">
        <v>45464</v>
      </c>
      <c r="T143" t="s">
        <v>361</v>
      </c>
      <c r="U143" s="4">
        <v>-4500</v>
      </c>
      <c r="V143"/>
    </row>
    <row r="144" spans="5:22" x14ac:dyDescent="0.25">
      <c r="E144" s="56" t="s">
        <v>572</v>
      </c>
      <c r="F144" s="4">
        <v>4500</v>
      </c>
      <c r="K144"/>
      <c r="L144"/>
      <c r="O144"/>
      <c r="P144"/>
      <c r="Q144"/>
      <c r="S144" s="58">
        <v>45463</v>
      </c>
      <c r="T144" t="s">
        <v>242</v>
      </c>
      <c r="U144" s="4">
        <v>-15500</v>
      </c>
      <c r="V144"/>
    </row>
    <row r="145" spans="5:22" x14ac:dyDescent="0.25">
      <c r="E145" s="56" t="s">
        <v>361</v>
      </c>
      <c r="F145" s="4">
        <v>4500</v>
      </c>
      <c r="K145"/>
      <c r="L145"/>
      <c r="O145"/>
      <c r="P145"/>
      <c r="Q145"/>
      <c r="S145" s="58">
        <v>45463</v>
      </c>
      <c r="T145" t="s">
        <v>158</v>
      </c>
      <c r="U145" s="4">
        <v>-4500</v>
      </c>
      <c r="V145"/>
    </row>
    <row r="146" spans="5:22" x14ac:dyDescent="0.25">
      <c r="E146" s="56" t="s">
        <v>324</v>
      </c>
      <c r="F146" s="4">
        <v>4300</v>
      </c>
      <c r="K146"/>
      <c r="L146"/>
      <c r="O146"/>
      <c r="P146"/>
      <c r="Q146"/>
      <c r="S146" s="58">
        <v>45462</v>
      </c>
      <c r="T146" t="s">
        <v>167</v>
      </c>
      <c r="U146" s="4">
        <v>-4500</v>
      </c>
      <c r="V146"/>
    </row>
    <row r="147" spans="5:22" x14ac:dyDescent="0.25">
      <c r="E147" s="56" t="s">
        <v>194</v>
      </c>
      <c r="F147" s="4">
        <v>3000</v>
      </c>
      <c r="K147"/>
      <c r="L147"/>
      <c r="P147"/>
      <c r="Q147"/>
      <c r="S147" s="58">
        <v>45462</v>
      </c>
      <c r="T147" t="s">
        <v>9</v>
      </c>
      <c r="U147" s="4">
        <v>-23240</v>
      </c>
      <c r="V147"/>
    </row>
    <row r="148" spans="5:22" x14ac:dyDescent="0.25">
      <c r="E148" s="56" t="s">
        <v>484</v>
      </c>
      <c r="F148" s="4">
        <v>2240</v>
      </c>
      <c r="K148"/>
      <c r="L148"/>
      <c r="P148"/>
      <c r="Q148"/>
      <c r="S148" s="58">
        <v>45462</v>
      </c>
      <c r="T148" t="s">
        <v>368</v>
      </c>
      <c r="U148" s="4">
        <v>-15800</v>
      </c>
      <c r="V148"/>
    </row>
    <row r="149" spans="5:22" x14ac:dyDescent="0.25">
      <c r="E149" s="56" t="s">
        <v>500</v>
      </c>
      <c r="F149" s="4">
        <v>500</v>
      </c>
      <c r="K149"/>
      <c r="L149"/>
      <c r="P149"/>
      <c r="Q149"/>
      <c r="S149" s="58">
        <v>45461</v>
      </c>
      <c r="T149" t="s">
        <v>208</v>
      </c>
      <c r="U149" s="4">
        <v>-31067</v>
      </c>
      <c r="V149"/>
    </row>
    <row r="150" spans="5:22" x14ac:dyDescent="0.25">
      <c r="E150" s="56" t="s">
        <v>175</v>
      </c>
      <c r="F150" s="4">
        <v>0</v>
      </c>
      <c r="K150"/>
      <c r="L150"/>
      <c r="P150"/>
      <c r="Q150"/>
      <c r="S150" s="58">
        <v>45461</v>
      </c>
      <c r="T150" t="s">
        <v>375</v>
      </c>
      <c r="U150" s="4">
        <v>-4000</v>
      </c>
      <c r="V150"/>
    </row>
    <row r="151" spans="5:22" x14ac:dyDescent="0.25">
      <c r="E151" s="56" t="s">
        <v>359</v>
      </c>
      <c r="F151" s="4">
        <v>0</v>
      </c>
      <c r="K151"/>
      <c r="L151"/>
      <c r="P151"/>
      <c r="Q151"/>
      <c r="S151" s="58">
        <v>45461</v>
      </c>
      <c r="T151" t="s">
        <v>373</v>
      </c>
      <c r="U151" s="4">
        <v>-9000</v>
      </c>
      <c r="V151"/>
    </row>
    <row r="152" spans="5:22" x14ac:dyDescent="0.25">
      <c r="E152" s="56" t="s">
        <v>191</v>
      </c>
      <c r="F152" s="4">
        <v>0</v>
      </c>
      <c r="K152"/>
      <c r="L152"/>
      <c r="P152"/>
      <c r="Q152"/>
      <c r="S152" s="58">
        <v>45461</v>
      </c>
      <c r="T152" t="s">
        <v>371</v>
      </c>
      <c r="U152" s="4">
        <v>-7000</v>
      </c>
      <c r="V152"/>
    </row>
    <row r="153" spans="5:22" x14ac:dyDescent="0.25">
      <c r="E153" s="56" t="s">
        <v>405</v>
      </c>
      <c r="F153" s="4">
        <v>0</v>
      </c>
      <c r="K153"/>
      <c r="L153"/>
      <c r="P153"/>
      <c r="Q153"/>
      <c r="S153" s="58">
        <v>45460</v>
      </c>
      <c r="T153" t="s">
        <v>167</v>
      </c>
      <c r="U153" s="4">
        <v>-4500</v>
      </c>
      <c r="V153"/>
    </row>
    <row r="154" spans="5:22" x14ac:dyDescent="0.25">
      <c r="E154" s="56" t="s">
        <v>402</v>
      </c>
      <c r="F154" s="4">
        <v>0</v>
      </c>
      <c r="K154"/>
      <c r="L154"/>
      <c r="P154"/>
      <c r="Q154"/>
      <c r="S154" s="58">
        <v>45460</v>
      </c>
      <c r="T154" t="s">
        <v>379</v>
      </c>
      <c r="U154" s="4">
        <v>-12000</v>
      </c>
      <c r="V154"/>
    </row>
    <row r="155" spans="5:22" x14ac:dyDescent="0.25">
      <c r="E155" s="56" t="s">
        <v>178</v>
      </c>
      <c r="F155" s="4">
        <v>0</v>
      </c>
      <c r="K155"/>
      <c r="L155"/>
      <c r="P155"/>
      <c r="Q155"/>
      <c r="S155" s="58">
        <v>45458</v>
      </c>
      <c r="T155" t="s">
        <v>158</v>
      </c>
      <c r="U155" s="4">
        <v>-4500</v>
      </c>
      <c r="V155"/>
    </row>
    <row r="156" spans="5:22" x14ac:dyDescent="0.25">
      <c r="E156" s="56" t="s">
        <v>615</v>
      </c>
      <c r="F156" s="4">
        <v>0</v>
      </c>
      <c r="K156"/>
      <c r="L156"/>
      <c r="P156"/>
      <c r="Q156"/>
      <c r="S156" s="58">
        <v>45457</v>
      </c>
      <c r="T156" t="s">
        <v>257</v>
      </c>
      <c r="U156" s="4">
        <v>-13000</v>
      </c>
      <c r="V156"/>
    </row>
    <row r="157" spans="5:22" x14ac:dyDescent="0.25">
      <c r="E157" s="56" t="s">
        <v>923</v>
      </c>
      <c r="F157" s="4">
        <v>0</v>
      </c>
      <c r="K157"/>
      <c r="L157"/>
      <c r="P157"/>
      <c r="Q157"/>
      <c r="S157" s="58">
        <v>45456</v>
      </c>
      <c r="T157" t="s">
        <v>158</v>
      </c>
      <c r="U157" s="4">
        <v>-4500</v>
      </c>
      <c r="V157"/>
    </row>
    <row r="158" spans="5:22" x14ac:dyDescent="0.25">
      <c r="E158"/>
      <c r="F158"/>
      <c r="K158"/>
      <c r="L158"/>
      <c r="P158"/>
      <c r="Q158"/>
      <c r="S158" s="58">
        <v>45456</v>
      </c>
      <c r="T158" t="s">
        <v>383</v>
      </c>
      <c r="U158" s="4">
        <v>-14000</v>
      </c>
      <c r="V158"/>
    </row>
    <row r="159" spans="5:22" x14ac:dyDescent="0.25">
      <c r="E159"/>
      <c r="F159"/>
      <c r="K159"/>
      <c r="L159"/>
      <c r="P159"/>
      <c r="Q159"/>
      <c r="S159" s="58">
        <v>45455</v>
      </c>
      <c r="T159" t="s">
        <v>158</v>
      </c>
      <c r="U159" s="4">
        <v>-4500</v>
      </c>
      <c r="V159"/>
    </row>
    <row r="160" spans="5:22" x14ac:dyDescent="0.25">
      <c r="E160"/>
      <c r="F160"/>
      <c r="K160"/>
      <c r="P160"/>
      <c r="Q160"/>
      <c r="S160" s="58">
        <v>45455</v>
      </c>
      <c r="T160" t="s">
        <v>373</v>
      </c>
      <c r="U160" s="4">
        <v>-10300</v>
      </c>
      <c r="V160"/>
    </row>
    <row r="161" spans="5:22" x14ac:dyDescent="0.25">
      <c r="E161"/>
      <c r="F161"/>
      <c r="K161"/>
      <c r="P161"/>
      <c r="Q161"/>
      <c r="S161" s="58">
        <v>45454</v>
      </c>
      <c r="T161" t="s">
        <v>389</v>
      </c>
      <c r="U161" s="4">
        <v>-112400</v>
      </c>
      <c r="V161"/>
    </row>
    <row r="162" spans="5:22" x14ac:dyDescent="0.25">
      <c r="E162"/>
      <c r="F162"/>
      <c r="K162"/>
      <c r="P162"/>
      <c r="Q162"/>
      <c r="S162" s="58">
        <v>45454</v>
      </c>
      <c r="T162" t="s">
        <v>284</v>
      </c>
      <c r="U162" s="4">
        <v>-13000</v>
      </c>
      <c r="V162"/>
    </row>
    <row r="163" spans="5:22" x14ac:dyDescent="0.25">
      <c r="E163"/>
      <c r="F163"/>
      <c r="K163"/>
      <c r="P163"/>
      <c r="Q163"/>
      <c r="S163" s="58">
        <v>45454</v>
      </c>
      <c r="T163" t="s">
        <v>175</v>
      </c>
      <c r="U163" s="4">
        <v>110000</v>
      </c>
      <c r="V163"/>
    </row>
    <row r="164" spans="5:22" x14ac:dyDescent="0.25">
      <c r="E164"/>
      <c r="F164"/>
      <c r="K164"/>
      <c r="P164"/>
      <c r="Q164"/>
      <c r="S164" s="58">
        <v>45453</v>
      </c>
      <c r="T164" t="s">
        <v>352</v>
      </c>
      <c r="U164" s="4">
        <v>-14000</v>
      </c>
      <c r="V164"/>
    </row>
    <row r="165" spans="5:22" x14ac:dyDescent="0.25">
      <c r="E165"/>
      <c r="F165"/>
      <c r="K165"/>
      <c r="P165"/>
      <c r="Q165"/>
      <c r="S165" s="58">
        <v>45453</v>
      </c>
      <c r="T165" t="s">
        <v>158</v>
      </c>
      <c r="U165" s="4">
        <v>-4500</v>
      </c>
      <c r="V165"/>
    </row>
    <row r="166" spans="5:22" x14ac:dyDescent="0.25">
      <c r="E166"/>
      <c r="F166"/>
      <c r="K166"/>
      <c r="P166"/>
      <c r="Q166"/>
      <c r="S166" s="58">
        <v>45451</v>
      </c>
      <c r="T166" t="s">
        <v>158</v>
      </c>
      <c r="U166" s="4">
        <v>-4500</v>
      </c>
      <c r="V166"/>
    </row>
    <row r="167" spans="5:22" x14ac:dyDescent="0.25">
      <c r="E167"/>
      <c r="F167"/>
      <c r="K167"/>
      <c r="P167"/>
      <c r="Q167"/>
      <c r="S167" s="58">
        <v>45449</v>
      </c>
      <c r="T167" t="s">
        <v>248</v>
      </c>
      <c r="U167" s="4">
        <v>-18603</v>
      </c>
      <c r="V167"/>
    </row>
    <row r="168" spans="5:22" x14ac:dyDescent="0.25">
      <c r="E168"/>
      <c r="F168"/>
      <c r="K168"/>
      <c r="P168"/>
      <c r="Q168"/>
      <c r="S168" s="58">
        <v>45449</v>
      </c>
      <c r="T168" t="s">
        <v>158</v>
      </c>
      <c r="U168" s="4">
        <v>-4500</v>
      </c>
      <c r="V168"/>
    </row>
    <row r="169" spans="5:22" x14ac:dyDescent="0.25">
      <c r="E169"/>
      <c r="F169"/>
      <c r="K169"/>
      <c r="P169"/>
      <c r="Q169"/>
      <c r="S169" s="58">
        <v>45448</v>
      </c>
      <c r="T169" t="s">
        <v>167</v>
      </c>
      <c r="U169" s="4">
        <v>-4500</v>
      </c>
      <c r="V169"/>
    </row>
    <row r="170" spans="5:22" x14ac:dyDescent="0.25">
      <c r="E170"/>
      <c r="F170"/>
      <c r="K170"/>
      <c r="P170"/>
      <c r="Q170"/>
      <c r="S170" s="58">
        <v>45448</v>
      </c>
      <c r="T170" t="s">
        <v>245</v>
      </c>
      <c r="U170" s="4">
        <v>-91428</v>
      </c>
      <c r="V170"/>
    </row>
    <row r="171" spans="5:22" x14ac:dyDescent="0.25">
      <c r="E171"/>
      <c r="F171"/>
      <c r="K171"/>
      <c r="P171"/>
      <c r="Q171"/>
      <c r="S171" s="58">
        <v>45448</v>
      </c>
      <c r="T171" t="s">
        <v>405</v>
      </c>
      <c r="U171" s="4">
        <v>311082</v>
      </c>
      <c r="V171"/>
    </row>
    <row r="172" spans="5:22" x14ac:dyDescent="0.25">
      <c r="E172"/>
      <c r="F172"/>
      <c r="K172"/>
      <c r="P172"/>
      <c r="Q172"/>
      <c r="S172" s="58">
        <v>45448</v>
      </c>
      <c r="T172" t="s">
        <v>332</v>
      </c>
      <c r="U172" s="4">
        <v>-13000</v>
      </c>
      <c r="V172"/>
    </row>
    <row r="173" spans="5:22" x14ac:dyDescent="0.25">
      <c r="E173"/>
      <c r="F173"/>
      <c r="K173"/>
      <c r="P173"/>
      <c r="Q173"/>
      <c r="S173" s="58">
        <v>45448</v>
      </c>
      <c r="T173" t="s">
        <v>237</v>
      </c>
      <c r="U173" s="4">
        <v>-1200</v>
      </c>
      <c r="V173"/>
    </row>
    <row r="174" spans="5:22" x14ac:dyDescent="0.25">
      <c r="E174"/>
      <c r="F174"/>
      <c r="K174"/>
      <c r="P174"/>
      <c r="Q174"/>
      <c r="S174" s="58">
        <v>45448</v>
      </c>
      <c r="T174" t="s">
        <v>398</v>
      </c>
      <c r="U174" s="4">
        <v>-9000</v>
      </c>
      <c r="V174"/>
    </row>
    <row r="175" spans="5:22" x14ac:dyDescent="0.25">
      <c r="E175"/>
      <c r="F175"/>
      <c r="K175"/>
      <c r="P175"/>
      <c r="Q175"/>
      <c r="S175" s="58">
        <v>45448</v>
      </c>
      <c r="T175" t="s">
        <v>402</v>
      </c>
      <c r="U175" s="4">
        <v>1</v>
      </c>
      <c r="V175"/>
    </row>
    <row r="176" spans="5:22" x14ac:dyDescent="0.25">
      <c r="E176"/>
      <c r="F176"/>
      <c r="K176"/>
      <c r="P176"/>
      <c r="Q176"/>
      <c r="S176" s="58">
        <v>45447</v>
      </c>
      <c r="T176" t="s">
        <v>263</v>
      </c>
      <c r="U176" s="4">
        <v>19000</v>
      </c>
      <c r="V176"/>
    </row>
    <row r="177" spans="5:22" x14ac:dyDescent="0.25">
      <c r="E177"/>
      <c r="F177"/>
      <c r="K177"/>
      <c r="P177"/>
      <c r="Q177"/>
      <c r="S177" s="58">
        <v>45447</v>
      </c>
      <c r="T177" t="s">
        <v>409</v>
      </c>
      <c r="U177" s="4">
        <v>-30000</v>
      </c>
      <c r="V177"/>
    </row>
    <row r="178" spans="5:22" x14ac:dyDescent="0.25">
      <c r="E178"/>
      <c r="F178"/>
      <c r="K178"/>
      <c r="P178"/>
      <c r="Q178"/>
      <c r="S178" s="58">
        <v>45446</v>
      </c>
      <c r="T178" t="s">
        <v>412</v>
      </c>
      <c r="U178" s="4">
        <v>-41000</v>
      </c>
      <c r="V178"/>
    </row>
    <row r="179" spans="5:22" x14ac:dyDescent="0.25">
      <c r="E179"/>
      <c r="F179"/>
      <c r="K179"/>
      <c r="P179"/>
      <c r="Q179"/>
      <c r="S179" s="58">
        <v>45446</v>
      </c>
      <c r="T179" t="s">
        <v>158</v>
      </c>
      <c r="U179" s="4">
        <v>-4500</v>
      </c>
      <c r="V179"/>
    </row>
    <row r="180" spans="5:22" x14ac:dyDescent="0.25">
      <c r="E180"/>
      <c r="F180"/>
      <c r="K180"/>
      <c r="P180"/>
      <c r="Q180"/>
      <c r="S180" s="58">
        <v>45445</v>
      </c>
      <c r="T180" t="s">
        <v>414</v>
      </c>
      <c r="U180" s="4">
        <v>-37000</v>
      </c>
      <c r="V180"/>
    </row>
    <row r="181" spans="5:22" x14ac:dyDescent="0.25">
      <c r="E181"/>
      <c r="F181"/>
      <c r="K181"/>
      <c r="P181"/>
      <c r="Q181"/>
      <c r="S181" s="58">
        <v>45445</v>
      </c>
      <c r="T181" t="s">
        <v>158</v>
      </c>
      <c r="U181" s="4">
        <v>-4500</v>
      </c>
      <c r="V181"/>
    </row>
    <row r="182" spans="5:22" x14ac:dyDescent="0.25">
      <c r="E182"/>
      <c r="F182"/>
      <c r="K182"/>
      <c r="P182"/>
      <c r="Q182"/>
      <c r="S182" s="58">
        <v>45444</v>
      </c>
      <c r="T182" t="s">
        <v>417</v>
      </c>
      <c r="U182" s="4">
        <v>-10800</v>
      </c>
      <c r="V182"/>
    </row>
    <row r="183" spans="5:22" x14ac:dyDescent="0.25">
      <c r="E183"/>
      <c r="F183"/>
      <c r="K183"/>
      <c r="P183"/>
      <c r="Q183"/>
      <c r="S183" s="58">
        <v>45443</v>
      </c>
      <c r="T183" t="s">
        <v>420</v>
      </c>
      <c r="U183" s="4">
        <v>-290000</v>
      </c>
      <c r="V183"/>
    </row>
    <row r="184" spans="5:22" x14ac:dyDescent="0.25">
      <c r="E184"/>
      <c r="F184"/>
      <c r="K184"/>
      <c r="P184"/>
      <c r="Q184"/>
      <c r="S184" s="58">
        <v>45443</v>
      </c>
      <c r="T184" t="s">
        <v>158</v>
      </c>
      <c r="U184" s="4">
        <v>-4500</v>
      </c>
      <c r="V184"/>
    </row>
    <row r="185" spans="5:22" x14ac:dyDescent="0.25">
      <c r="E185"/>
      <c r="F185"/>
      <c r="K185"/>
      <c r="P185"/>
      <c r="Q185"/>
      <c r="S185" s="58">
        <v>45443</v>
      </c>
      <c r="T185" t="s">
        <v>280</v>
      </c>
      <c r="U185" s="4">
        <v>-13500</v>
      </c>
      <c r="V185"/>
    </row>
    <row r="186" spans="5:22" x14ac:dyDescent="0.25">
      <c r="E186"/>
      <c r="F186"/>
      <c r="K186"/>
      <c r="P186"/>
      <c r="Q186"/>
      <c r="S186" s="58">
        <v>45443</v>
      </c>
      <c r="T186" t="s">
        <v>324</v>
      </c>
      <c r="U186" s="4">
        <v>-2000</v>
      </c>
      <c r="V186"/>
    </row>
    <row r="187" spans="5:22" x14ac:dyDescent="0.25">
      <c r="E187"/>
      <c r="F187"/>
      <c r="K187"/>
      <c r="P187"/>
      <c r="Q187"/>
      <c r="S187" s="58">
        <v>45442</v>
      </c>
      <c r="T187" t="s">
        <v>158</v>
      </c>
      <c r="U187" s="4">
        <v>-4500</v>
      </c>
      <c r="V187"/>
    </row>
    <row r="188" spans="5:22" x14ac:dyDescent="0.25">
      <c r="E188"/>
      <c r="F188"/>
      <c r="K188"/>
      <c r="P188"/>
      <c r="Q188"/>
      <c r="S188" s="58">
        <v>45442</v>
      </c>
      <c r="T188" t="s">
        <v>321</v>
      </c>
      <c r="U188" s="4">
        <v>-11000</v>
      </c>
      <c r="V188"/>
    </row>
    <row r="189" spans="5:22" x14ac:dyDescent="0.25">
      <c r="E189"/>
      <c r="F189"/>
      <c r="K189"/>
      <c r="P189"/>
      <c r="Q189"/>
      <c r="S189" s="58">
        <v>45441</v>
      </c>
      <c r="T189" t="s">
        <v>379</v>
      </c>
      <c r="U189" s="4">
        <v>-12000</v>
      </c>
      <c r="V189"/>
    </row>
    <row r="190" spans="5:22" x14ac:dyDescent="0.25">
      <c r="E190"/>
      <c r="F190"/>
      <c r="K190"/>
      <c r="P190"/>
      <c r="Q190"/>
      <c r="S190" s="58">
        <v>45440</v>
      </c>
      <c r="T190" t="s">
        <v>248</v>
      </c>
      <c r="U190" s="4">
        <v>-25790</v>
      </c>
      <c r="V190"/>
    </row>
    <row r="191" spans="5:22" x14ac:dyDescent="0.25">
      <c r="E191"/>
      <c r="F191"/>
      <c r="K191"/>
      <c r="P191"/>
      <c r="Q191"/>
      <c r="S191" s="58">
        <v>45440</v>
      </c>
      <c r="T191" t="s">
        <v>429</v>
      </c>
      <c r="U191" s="4">
        <v>-77800</v>
      </c>
      <c r="V191"/>
    </row>
    <row r="192" spans="5:22" x14ac:dyDescent="0.25">
      <c r="E192"/>
      <c r="F192"/>
      <c r="K192"/>
      <c r="P192"/>
      <c r="Q192"/>
      <c r="S192" s="58">
        <v>45440</v>
      </c>
      <c r="T192" t="s">
        <v>352</v>
      </c>
      <c r="U192" s="4">
        <v>-14000</v>
      </c>
      <c r="V192"/>
    </row>
    <row r="193" spans="5:22" x14ac:dyDescent="0.25">
      <c r="E193"/>
      <c r="F193"/>
      <c r="K193"/>
      <c r="P193"/>
      <c r="Q193"/>
      <c r="S193" s="58">
        <v>45440</v>
      </c>
      <c r="T193" t="s">
        <v>427</v>
      </c>
      <c r="U193" s="4">
        <v>-25600</v>
      </c>
      <c r="V193"/>
    </row>
    <row r="194" spans="5:22" x14ac:dyDescent="0.25">
      <c r="E194"/>
      <c r="F194"/>
      <c r="K194"/>
      <c r="P194"/>
      <c r="Q194"/>
      <c r="S194" s="58">
        <v>45439</v>
      </c>
      <c r="T194" t="s">
        <v>167</v>
      </c>
      <c r="U194" s="4">
        <v>-4500</v>
      </c>
      <c r="V194"/>
    </row>
    <row r="195" spans="5:22" x14ac:dyDescent="0.25">
      <c r="E195"/>
      <c r="F195"/>
      <c r="K195"/>
      <c r="P195"/>
      <c r="Q195"/>
      <c r="S195" s="58">
        <v>45439</v>
      </c>
      <c r="T195" t="s">
        <v>433</v>
      </c>
      <c r="U195" s="4">
        <v>-76104</v>
      </c>
      <c r="V195"/>
    </row>
    <row r="196" spans="5:22" x14ac:dyDescent="0.25">
      <c r="E196"/>
      <c r="F196"/>
      <c r="K196"/>
      <c r="P196"/>
      <c r="Q196"/>
      <c r="S196" s="58">
        <v>45439</v>
      </c>
      <c r="T196" t="s">
        <v>375</v>
      </c>
      <c r="U196" s="4">
        <v>-7000</v>
      </c>
      <c r="V196"/>
    </row>
    <row r="197" spans="5:22" x14ac:dyDescent="0.25">
      <c r="E197"/>
      <c r="F197"/>
      <c r="K197"/>
      <c r="P197"/>
      <c r="Q197"/>
      <c r="S197" s="58">
        <v>45439</v>
      </c>
      <c r="T197" t="s">
        <v>273</v>
      </c>
      <c r="U197" s="4">
        <v>300000</v>
      </c>
      <c r="V197"/>
    </row>
    <row r="198" spans="5:22" x14ac:dyDescent="0.25">
      <c r="E198"/>
      <c r="F198"/>
      <c r="K198"/>
      <c r="P198"/>
      <c r="Q198"/>
      <c r="S198" s="58">
        <v>45439</v>
      </c>
      <c r="T198" t="s">
        <v>242</v>
      </c>
      <c r="U198" s="4">
        <v>-14500</v>
      </c>
      <c r="V198"/>
    </row>
    <row r="199" spans="5:22" x14ac:dyDescent="0.25">
      <c r="E199"/>
      <c r="F199"/>
      <c r="K199"/>
      <c r="P199"/>
      <c r="Q199"/>
      <c r="S199" s="58">
        <v>45437</v>
      </c>
      <c r="T199" t="s">
        <v>167</v>
      </c>
      <c r="U199" s="4">
        <v>-4500</v>
      </c>
      <c r="V199"/>
    </row>
    <row r="200" spans="5:22" x14ac:dyDescent="0.25">
      <c r="E200"/>
      <c r="F200"/>
      <c r="K200"/>
      <c r="P200"/>
      <c r="Q200"/>
      <c r="S200" s="58">
        <v>45437</v>
      </c>
      <c r="T200" t="s">
        <v>265</v>
      </c>
      <c r="U200" s="4">
        <v>-254800</v>
      </c>
      <c r="V200"/>
    </row>
    <row r="201" spans="5:22" x14ac:dyDescent="0.25">
      <c r="E201"/>
      <c r="F201"/>
      <c r="K201"/>
      <c r="P201"/>
      <c r="Q201"/>
      <c r="S201" s="58">
        <v>45437</v>
      </c>
      <c r="T201" t="s">
        <v>441</v>
      </c>
      <c r="U201" s="4">
        <v>-16900</v>
      </c>
      <c r="V201"/>
    </row>
    <row r="202" spans="5:22" x14ac:dyDescent="0.25">
      <c r="E202"/>
      <c r="F202"/>
      <c r="K202"/>
      <c r="P202"/>
      <c r="Q202"/>
      <c r="S202" s="58">
        <v>45436</v>
      </c>
      <c r="T202" t="s">
        <v>375</v>
      </c>
      <c r="U202" s="4">
        <v>-6000</v>
      </c>
      <c r="V202"/>
    </row>
    <row r="203" spans="5:22" x14ac:dyDescent="0.25">
      <c r="E203"/>
      <c r="F203"/>
      <c r="K203"/>
      <c r="P203"/>
      <c r="Q203"/>
      <c r="S203" s="58">
        <v>45436</v>
      </c>
      <c r="T203" t="s">
        <v>340</v>
      </c>
      <c r="U203" s="4">
        <v>-13000</v>
      </c>
      <c r="V203"/>
    </row>
    <row r="204" spans="5:22" x14ac:dyDescent="0.25">
      <c r="E204"/>
      <c r="F204"/>
      <c r="K204"/>
      <c r="P204"/>
      <c r="Q204"/>
      <c r="S204" s="58">
        <v>45436</v>
      </c>
      <c r="T204" t="s">
        <v>158</v>
      </c>
      <c r="U204" s="4">
        <v>-4500</v>
      </c>
      <c r="V204"/>
    </row>
    <row r="205" spans="5:22" x14ac:dyDescent="0.25">
      <c r="E205"/>
      <c r="F205"/>
      <c r="K205"/>
      <c r="P205"/>
      <c r="Q205"/>
      <c r="S205" s="58">
        <v>45436</v>
      </c>
      <c r="T205" t="s">
        <v>286</v>
      </c>
      <c r="U205" s="4">
        <v>170000</v>
      </c>
      <c r="V205"/>
    </row>
    <row r="206" spans="5:22" x14ac:dyDescent="0.25">
      <c r="E206"/>
      <c r="F206"/>
      <c r="K206"/>
      <c r="P206"/>
      <c r="Q206"/>
      <c r="S206" s="58">
        <v>45436</v>
      </c>
      <c r="T206" t="s">
        <v>175</v>
      </c>
      <c r="U206" s="4">
        <v>600000</v>
      </c>
      <c r="V206"/>
    </row>
    <row r="207" spans="5:22" x14ac:dyDescent="0.25">
      <c r="E207"/>
      <c r="F207"/>
      <c r="K207"/>
      <c r="P207"/>
      <c r="Q207"/>
      <c r="S207" s="58">
        <v>45435</v>
      </c>
      <c r="T207" t="s">
        <v>158</v>
      </c>
      <c r="U207" s="4">
        <v>-4500</v>
      </c>
      <c r="V207"/>
    </row>
    <row r="208" spans="5:22" x14ac:dyDescent="0.25">
      <c r="E208"/>
      <c r="F208"/>
      <c r="K208"/>
      <c r="P208"/>
      <c r="Q208"/>
      <c r="S208" s="58">
        <v>45435</v>
      </c>
      <c r="T208" t="s">
        <v>23</v>
      </c>
      <c r="U208" s="4">
        <v>-62000</v>
      </c>
      <c r="V208"/>
    </row>
    <row r="209" spans="5:22" x14ac:dyDescent="0.25">
      <c r="E209"/>
      <c r="F209"/>
      <c r="K209"/>
      <c r="P209"/>
      <c r="Q209"/>
      <c r="S209" s="58">
        <v>45435</v>
      </c>
      <c r="T209" t="s">
        <v>451</v>
      </c>
      <c r="U209" s="4">
        <v>-10000</v>
      </c>
      <c r="V209"/>
    </row>
    <row r="210" spans="5:22" x14ac:dyDescent="0.25">
      <c r="E210"/>
      <c r="F210"/>
      <c r="K210"/>
      <c r="P210"/>
      <c r="Q210"/>
      <c r="S210" s="58">
        <v>45434</v>
      </c>
      <c r="T210" t="s">
        <v>375</v>
      </c>
      <c r="U210" s="4">
        <v>-6500</v>
      </c>
      <c r="V210"/>
    </row>
    <row r="211" spans="5:22" x14ac:dyDescent="0.25">
      <c r="E211"/>
      <c r="F211"/>
      <c r="K211"/>
      <c r="P211"/>
      <c r="Q211"/>
      <c r="S211" s="58">
        <v>45434</v>
      </c>
      <c r="T211" t="s">
        <v>454</v>
      </c>
      <c r="U211" s="4">
        <v>-13000</v>
      </c>
      <c r="V211"/>
    </row>
    <row r="212" spans="5:22" x14ac:dyDescent="0.25">
      <c r="E212"/>
      <c r="F212"/>
      <c r="K212"/>
      <c r="P212"/>
      <c r="Q212"/>
      <c r="S212" s="58">
        <v>45433</v>
      </c>
      <c r="T212" t="s">
        <v>457</v>
      </c>
      <c r="U212" s="4">
        <v>-13000</v>
      </c>
      <c r="V212"/>
    </row>
    <row r="213" spans="5:22" x14ac:dyDescent="0.25">
      <c r="E213"/>
      <c r="F213"/>
      <c r="K213"/>
      <c r="P213"/>
      <c r="Q213"/>
      <c r="S213" s="58">
        <v>45433</v>
      </c>
      <c r="T213" t="s">
        <v>191</v>
      </c>
      <c r="U213" s="4">
        <v>5831</v>
      </c>
      <c r="V213"/>
    </row>
    <row r="214" spans="5:22" x14ac:dyDescent="0.25">
      <c r="E214"/>
      <c r="F214"/>
      <c r="K214"/>
      <c r="P214"/>
      <c r="Q214"/>
      <c r="S214" s="58">
        <v>45432</v>
      </c>
      <c r="T214" t="s">
        <v>167</v>
      </c>
      <c r="U214" s="4">
        <v>-9000</v>
      </c>
      <c r="V214"/>
    </row>
    <row r="215" spans="5:22" x14ac:dyDescent="0.25">
      <c r="E215"/>
      <c r="F215"/>
      <c r="K215"/>
      <c r="P215"/>
      <c r="Q215"/>
      <c r="S215" s="58">
        <v>45432</v>
      </c>
      <c r="T215" t="s">
        <v>375</v>
      </c>
      <c r="U215" s="4">
        <v>-7500</v>
      </c>
      <c r="V215"/>
    </row>
    <row r="216" spans="5:22" x14ac:dyDescent="0.25">
      <c r="E216"/>
      <c r="F216"/>
      <c r="K216"/>
      <c r="P216"/>
      <c r="Q216"/>
      <c r="S216" s="58">
        <v>45432</v>
      </c>
      <c r="T216" t="s">
        <v>454</v>
      </c>
      <c r="U216" s="4">
        <v>-13000</v>
      </c>
      <c r="V216"/>
    </row>
    <row r="217" spans="5:22" x14ac:dyDescent="0.25">
      <c r="E217"/>
      <c r="F217"/>
      <c r="K217"/>
      <c r="P217"/>
      <c r="Q217"/>
      <c r="S217" s="58">
        <v>45430</v>
      </c>
      <c r="T217" t="s">
        <v>167</v>
      </c>
      <c r="U217" s="4">
        <v>-2400</v>
      </c>
      <c r="V217"/>
    </row>
    <row r="218" spans="5:22" x14ac:dyDescent="0.25">
      <c r="E218"/>
      <c r="F218"/>
      <c r="K218"/>
      <c r="P218"/>
      <c r="Q218"/>
      <c r="S218" s="58">
        <v>45430</v>
      </c>
      <c r="T218" t="s">
        <v>208</v>
      </c>
      <c r="U218" s="4">
        <v>-30440</v>
      </c>
      <c r="V218"/>
    </row>
    <row r="219" spans="5:22" x14ac:dyDescent="0.25">
      <c r="E219"/>
      <c r="F219"/>
      <c r="K219"/>
      <c r="P219"/>
      <c r="Q219"/>
      <c r="S219" s="58">
        <v>45430</v>
      </c>
      <c r="T219" t="s">
        <v>463</v>
      </c>
      <c r="U219" s="4">
        <v>-12000</v>
      </c>
      <c r="V219"/>
    </row>
    <row r="220" spans="5:22" x14ac:dyDescent="0.25">
      <c r="E220"/>
      <c r="F220"/>
      <c r="K220"/>
      <c r="P220"/>
      <c r="Q220"/>
      <c r="S220" s="58">
        <v>45429</v>
      </c>
      <c r="T220" t="s">
        <v>352</v>
      </c>
      <c r="U220" s="4">
        <v>-13000</v>
      </c>
      <c r="V220"/>
    </row>
    <row r="221" spans="5:22" x14ac:dyDescent="0.25">
      <c r="E221"/>
      <c r="F221"/>
      <c r="K221"/>
      <c r="P221"/>
      <c r="Q221"/>
      <c r="S221" s="58">
        <v>45429</v>
      </c>
      <c r="T221" t="s">
        <v>158</v>
      </c>
      <c r="U221" s="4">
        <v>-4500</v>
      </c>
      <c r="V221"/>
    </row>
    <row r="222" spans="5:22" x14ac:dyDescent="0.25">
      <c r="E222"/>
      <c r="F222"/>
      <c r="K222"/>
      <c r="P222"/>
      <c r="Q222"/>
      <c r="S222" s="58">
        <v>45428</v>
      </c>
      <c r="T222" t="s">
        <v>375</v>
      </c>
      <c r="U222" s="4">
        <v>-5500</v>
      </c>
      <c r="V222"/>
    </row>
    <row r="223" spans="5:22" x14ac:dyDescent="0.25">
      <c r="E223"/>
      <c r="F223"/>
      <c r="K223"/>
      <c r="P223"/>
      <c r="Q223"/>
      <c r="S223" s="58">
        <v>45428</v>
      </c>
      <c r="T223" t="s">
        <v>158</v>
      </c>
      <c r="U223" s="4">
        <v>-4500</v>
      </c>
      <c r="V223"/>
    </row>
    <row r="224" spans="5:22" x14ac:dyDescent="0.25">
      <c r="E224"/>
      <c r="F224"/>
      <c r="K224"/>
      <c r="P224"/>
      <c r="Q224"/>
      <c r="S224" s="58">
        <v>45428</v>
      </c>
      <c r="T224" t="s">
        <v>451</v>
      </c>
      <c r="U224" s="4">
        <v>-10000</v>
      </c>
      <c r="V224"/>
    </row>
    <row r="225" spans="5:22" x14ac:dyDescent="0.25">
      <c r="E225"/>
      <c r="F225"/>
      <c r="K225"/>
      <c r="P225"/>
      <c r="Q225"/>
      <c r="S225" s="58">
        <v>45427</v>
      </c>
      <c r="T225" t="s">
        <v>472</v>
      </c>
      <c r="U225" s="4">
        <v>-83000</v>
      </c>
      <c r="V225"/>
    </row>
    <row r="226" spans="5:22" x14ac:dyDescent="0.25">
      <c r="E226"/>
      <c r="F226"/>
      <c r="K226"/>
      <c r="P226"/>
      <c r="Q226"/>
      <c r="S226" s="58">
        <v>45427</v>
      </c>
      <c r="T226" t="s">
        <v>474</v>
      </c>
      <c r="U226" s="4">
        <v>-4500</v>
      </c>
      <c r="V226"/>
    </row>
    <row r="227" spans="5:22" x14ac:dyDescent="0.25">
      <c r="E227"/>
      <c r="F227"/>
      <c r="K227"/>
      <c r="P227"/>
      <c r="Q227"/>
      <c r="S227" s="58">
        <v>45426</v>
      </c>
      <c r="T227" t="s">
        <v>457</v>
      </c>
      <c r="U227" s="4">
        <v>-24000</v>
      </c>
      <c r="V227"/>
    </row>
    <row r="228" spans="5:22" x14ac:dyDescent="0.25">
      <c r="E228"/>
      <c r="F228"/>
      <c r="K228"/>
      <c r="P228"/>
      <c r="Q228"/>
      <c r="S228" s="58">
        <v>45425</v>
      </c>
      <c r="T228" t="s">
        <v>375</v>
      </c>
      <c r="U228" s="4">
        <v>-7500</v>
      </c>
      <c r="V228"/>
    </row>
    <row r="229" spans="5:22" x14ac:dyDescent="0.25">
      <c r="E229"/>
      <c r="F229"/>
      <c r="P229"/>
      <c r="Q229"/>
      <c r="S229" s="58">
        <v>45424</v>
      </c>
      <c r="T229" t="s">
        <v>478</v>
      </c>
      <c r="U229" s="4">
        <v>-12000</v>
      </c>
      <c r="V229"/>
    </row>
    <row r="230" spans="5:22" x14ac:dyDescent="0.25">
      <c r="E230"/>
      <c r="F230"/>
      <c r="P230"/>
      <c r="Q230"/>
      <c r="S230" s="58">
        <v>45424</v>
      </c>
      <c r="T230" t="s">
        <v>480</v>
      </c>
      <c r="U230" s="4">
        <v>-9000</v>
      </c>
      <c r="V230"/>
    </row>
    <row r="231" spans="5:22" x14ac:dyDescent="0.25">
      <c r="E231"/>
      <c r="F231"/>
      <c r="P231"/>
      <c r="Q231"/>
      <c r="S231" s="58">
        <v>45424</v>
      </c>
      <c r="T231" t="s">
        <v>286</v>
      </c>
      <c r="U231" s="4">
        <v>300000</v>
      </c>
      <c r="V231"/>
    </row>
    <row r="232" spans="5:22" x14ac:dyDescent="0.25">
      <c r="E232"/>
      <c r="F232"/>
      <c r="P232"/>
      <c r="Q232"/>
      <c r="S232" s="58">
        <v>45423</v>
      </c>
      <c r="T232" t="s">
        <v>484</v>
      </c>
      <c r="U232" s="4">
        <v>-2240</v>
      </c>
      <c r="V232"/>
    </row>
    <row r="233" spans="5:22" x14ac:dyDescent="0.25">
      <c r="E233"/>
      <c r="F233"/>
      <c r="P233"/>
      <c r="Q233"/>
      <c r="S233" s="58">
        <v>45423</v>
      </c>
      <c r="T233" t="s">
        <v>483</v>
      </c>
      <c r="U233" s="4">
        <v>-169253</v>
      </c>
      <c r="V233"/>
    </row>
    <row r="234" spans="5:22" x14ac:dyDescent="0.25">
      <c r="E234"/>
      <c r="F234"/>
      <c r="P234"/>
      <c r="Q234"/>
      <c r="S234" s="58">
        <v>45423</v>
      </c>
      <c r="T234" t="s">
        <v>948</v>
      </c>
      <c r="U234" s="4">
        <v>-18300</v>
      </c>
      <c r="V234"/>
    </row>
    <row r="235" spans="5:22" x14ac:dyDescent="0.25">
      <c r="E235"/>
      <c r="F235"/>
      <c r="P235"/>
      <c r="Q235"/>
      <c r="S235" s="58">
        <v>45423</v>
      </c>
      <c r="T235" t="s">
        <v>486</v>
      </c>
      <c r="U235" s="4">
        <v>-6100</v>
      </c>
      <c r="V235"/>
    </row>
    <row r="236" spans="5:22" x14ac:dyDescent="0.25">
      <c r="E236"/>
      <c r="F236"/>
      <c r="P236"/>
      <c r="Q236"/>
      <c r="S236" s="58">
        <v>45422</v>
      </c>
      <c r="T236" t="s">
        <v>327</v>
      </c>
      <c r="U236" s="4">
        <v>-64390</v>
      </c>
      <c r="V236"/>
    </row>
    <row r="237" spans="5:22" x14ac:dyDescent="0.25">
      <c r="E237"/>
      <c r="F237"/>
      <c r="P237"/>
      <c r="Q237"/>
      <c r="S237" s="58">
        <v>45422</v>
      </c>
      <c r="T237" t="s">
        <v>242</v>
      </c>
      <c r="U237" s="4">
        <v>-14900</v>
      </c>
      <c r="V237"/>
    </row>
    <row r="238" spans="5:22" x14ac:dyDescent="0.25">
      <c r="E238"/>
      <c r="F238"/>
      <c r="P238"/>
      <c r="Q238"/>
      <c r="S238" s="58">
        <v>45422</v>
      </c>
      <c r="T238" t="s">
        <v>186</v>
      </c>
      <c r="U238" s="4">
        <v>-4100</v>
      </c>
      <c r="V238"/>
    </row>
    <row r="239" spans="5:22" x14ac:dyDescent="0.25">
      <c r="E239"/>
      <c r="F239"/>
      <c r="P239"/>
      <c r="Q239"/>
      <c r="S239" s="58">
        <v>45422</v>
      </c>
      <c r="T239" t="s">
        <v>185</v>
      </c>
      <c r="U239" s="4">
        <v>-1500</v>
      </c>
      <c r="V239"/>
    </row>
    <row r="240" spans="5:22" x14ac:dyDescent="0.25">
      <c r="E240"/>
      <c r="F240"/>
      <c r="P240"/>
      <c r="Q240"/>
      <c r="S240" s="58">
        <v>45421</v>
      </c>
      <c r="T240" t="s">
        <v>375</v>
      </c>
      <c r="U240" s="4">
        <v>-6500</v>
      </c>
      <c r="V240"/>
    </row>
    <row r="241" spans="5:22" x14ac:dyDescent="0.25">
      <c r="E241"/>
      <c r="F241"/>
      <c r="P241"/>
      <c r="Q241"/>
      <c r="S241" s="58">
        <v>45421</v>
      </c>
      <c r="T241" t="s">
        <v>420</v>
      </c>
      <c r="U241" s="4">
        <v>-390000</v>
      </c>
      <c r="V241"/>
    </row>
    <row r="242" spans="5:22" x14ac:dyDescent="0.25">
      <c r="E242"/>
      <c r="F242"/>
      <c r="P242"/>
      <c r="Q242"/>
      <c r="S242" s="58">
        <v>45421</v>
      </c>
      <c r="T242" t="s">
        <v>493</v>
      </c>
      <c r="U242" s="4">
        <v>-13000</v>
      </c>
      <c r="V242"/>
    </row>
    <row r="243" spans="5:22" x14ac:dyDescent="0.25">
      <c r="E243"/>
      <c r="F243"/>
      <c r="P243"/>
      <c r="Q243"/>
      <c r="S243" s="58">
        <v>45420</v>
      </c>
      <c r="T243" t="s">
        <v>167</v>
      </c>
      <c r="U243" s="4">
        <v>-9000</v>
      </c>
      <c r="V243"/>
    </row>
    <row r="244" spans="5:22" x14ac:dyDescent="0.25">
      <c r="E244"/>
      <c r="F244"/>
      <c r="P244"/>
      <c r="Q244"/>
      <c r="S244" s="58">
        <v>45420</v>
      </c>
      <c r="T244" t="s">
        <v>500</v>
      </c>
      <c r="U244" s="4">
        <v>-500</v>
      </c>
      <c r="V244"/>
    </row>
    <row r="245" spans="5:22" x14ac:dyDescent="0.25">
      <c r="E245"/>
      <c r="F245"/>
      <c r="P245"/>
      <c r="Q245"/>
      <c r="S245" s="58">
        <v>45420</v>
      </c>
      <c r="T245" t="s">
        <v>175</v>
      </c>
      <c r="U245" s="4">
        <v>430000</v>
      </c>
      <c r="V245"/>
    </row>
    <row r="246" spans="5:22" x14ac:dyDescent="0.25">
      <c r="E246"/>
      <c r="F246"/>
      <c r="P246"/>
      <c r="Q246"/>
      <c r="S246" s="58">
        <v>45420</v>
      </c>
      <c r="T246" t="s">
        <v>963</v>
      </c>
      <c r="U246" s="4">
        <v>-100000</v>
      </c>
      <c r="V246"/>
    </row>
    <row r="247" spans="5:22" x14ac:dyDescent="0.25">
      <c r="E247"/>
      <c r="F247"/>
      <c r="P247"/>
      <c r="Q247"/>
      <c r="S247" s="58">
        <v>45419</v>
      </c>
      <c r="T247" t="s">
        <v>507</v>
      </c>
      <c r="U247" s="4">
        <v>-9500</v>
      </c>
      <c r="V247"/>
    </row>
    <row r="248" spans="5:22" x14ac:dyDescent="0.25">
      <c r="E248"/>
      <c r="F248"/>
      <c r="P248"/>
      <c r="Q248"/>
      <c r="S248" s="58">
        <v>45419</v>
      </c>
      <c r="T248" t="s">
        <v>245</v>
      </c>
      <c r="U248" s="4">
        <v>-91428</v>
      </c>
      <c r="V248"/>
    </row>
    <row r="249" spans="5:22" x14ac:dyDescent="0.25">
      <c r="E249"/>
      <c r="F249"/>
      <c r="P249"/>
      <c r="Q249"/>
      <c r="S249" s="58">
        <v>45419</v>
      </c>
      <c r="T249" t="s">
        <v>186</v>
      </c>
      <c r="U249" s="4">
        <v>-4100</v>
      </c>
      <c r="V249"/>
    </row>
    <row r="250" spans="5:22" x14ac:dyDescent="0.25">
      <c r="E250"/>
      <c r="F250"/>
      <c r="P250"/>
      <c r="Q250"/>
      <c r="S250" s="58">
        <v>45419</v>
      </c>
      <c r="T250" t="s">
        <v>237</v>
      </c>
      <c r="U250" s="4">
        <v>-3900</v>
      </c>
      <c r="V250"/>
    </row>
    <row r="251" spans="5:22" x14ac:dyDescent="0.25">
      <c r="E251"/>
      <c r="F251"/>
      <c r="P251"/>
      <c r="Q251"/>
      <c r="S251" s="58">
        <v>45419</v>
      </c>
      <c r="T251" t="s">
        <v>185</v>
      </c>
      <c r="U251" s="4">
        <v>-1600</v>
      </c>
      <c r="V251"/>
    </row>
    <row r="252" spans="5:22" x14ac:dyDescent="0.25">
      <c r="E252"/>
      <c r="F252"/>
      <c r="P252"/>
      <c r="Q252"/>
      <c r="S252" s="58">
        <v>45418</v>
      </c>
      <c r="T252" t="s">
        <v>510</v>
      </c>
      <c r="U252" s="4">
        <v>-38000</v>
      </c>
      <c r="V252"/>
    </row>
    <row r="253" spans="5:22" x14ac:dyDescent="0.25">
      <c r="E253"/>
      <c r="F253"/>
      <c r="P253"/>
      <c r="Q253"/>
      <c r="S253" s="58">
        <v>45416</v>
      </c>
      <c r="T253" t="s">
        <v>327</v>
      </c>
      <c r="U253" s="4">
        <v>-28798</v>
      </c>
      <c r="V253"/>
    </row>
    <row r="254" spans="5:22" x14ac:dyDescent="0.25">
      <c r="E254"/>
      <c r="F254"/>
      <c r="P254"/>
      <c r="Q254"/>
      <c r="S254" s="58">
        <v>45416</v>
      </c>
      <c r="T254" t="s">
        <v>373</v>
      </c>
      <c r="U254" s="4">
        <v>-8100</v>
      </c>
      <c r="V254"/>
    </row>
    <row r="255" spans="5:22" x14ac:dyDescent="0.25">
      <c r="E255"/>
      <c r="F255"/>
      <c r="P255"/>
      <c r="Q255"/>
      <c r="S255" s="58">
        <v>45415</v>
      </c>
      <c r="T255" t="s">
        <v>167</v>
      </c>
      <c r="U255" s="4">
        <v>-9000</v>
      </c>
      <c r="V255"/>
    </row>
    <row r="256" spans="5:22" x14ac:dyDescent="0.25">
      <c r="E256"/>
      <c r="F256"/>
      <c r="P256"/>
      <c r="Q256"/>
      <c r="S256" s="58">
        <v>45415</v>
      </c>
      <c r="T256" t="s">
        <v>375</v>
      </c>
      <c r="U256" s="4">
        <v>-6500</v>
      </c>
      <c r="V256"/>
    </row>
    <row r="257" spans="5:22" x14ac:dyDescent="0.25">
      <c r="E257"/>
      <c r="F257"/>
      <c r="P257"/>
      <c r="Q257"/>
      <c r="S257" s="58">
        <v>45415</v>
      </c>
      <c r="T257" t="s">
        <v>515</v>
      </c>
      <c r="U257" s="4">
        <v>-15000</v>
      </c>
      <c r="V257"/>
    </row>
    <row r="258" spans="5:22" x14ac:dyDescent="0.25">
      <c r="E258"/>
      <c r="F258"/>
      <c r="P258"/>
      <c r="Q258"/>
      <c r="S258" s="58">
        <v>45414</v>
      </c>
      <c r="T258" t="s">
        <v>454</v>
      </c>
      <c r="U258" s="4">
        <v>-12000</v>
      </c>
      <c r="V258"/>
    </row>
    <row r="259" spans="5:22" x14ac:dyDescent="0.25">
      <c r="E259"/>
      <c r="F259"/>
      <c r="P259"/>
      <c r="Q259"/>
      <c r="S259" s="58">
        <v>45414</v>
      </c>
      <c r="T259" t="s">
        <v>474</v>
      </c>
      <c r="U259" s="4">
        <v>-4500</v>
      </c>
      <c r="V259"/>
    </row>
    <row r="260" spans="5:22" x14ac:dyDescent="0.25">
      <c r="E260"/>
      <c r="F260"/>
      <c r="P260"/>
      <c r="Q260"/>
      <c r="S260" s="58">
        <v>45412</v>
      </c>
      <c r="T260" t="s">
        <v>158</v>
      </c>
      <c r="U260" s="4">
        <v>-4500</v>
      </c>
      <c r="V260"/>
    </row>
    <row r="261" spans="5:22" x14ac:dyDescent="0.25">
      <c r="E261"/>
      <c r="F261"/>
      <c r="P261"/>
      <c r="Q261"/>
      <c r="S261" s="58">
        <v>45412</v>
      </c>
      <c r="T261" t="s">
        <v>521</v>
      </c>
      <c r="U261" s="4">
        <v>-11500</v>
      </c>
      <c r="V261"/>
    </row>
    <row r="262" spans="5:22" x14ac:dyDescent="0.25">
      <c r="E262"/>
      <c r="F262"/>
      <c r="P262"/>
      <c r="Q262"/>
      <c r="S262" s="58">
        <v>45411</v>
      </c>
      <c r="T262" t="s">
        <v>524</v>
      </c>
      <c r="U262" s="4">
        <v>-13500</v>
      </c>
      <c r="V262"/>
    </row>
    <row r="263" spans="5:22" x14ac:dyDescent="0.25">
      <c r="E263"/>
      <c r="F263"/>
      <c r="P263"/>
      <c r="Q263"/>
      <c r="S263" s="58">
        <v>45411</v>
      </c>
      <c r="T263" t="s">
        <v>375</v>
      </c>
      <c r="U263" s="4">
        <v>-7000</v>
      </c>
      <c r="V263"/>
    </row>
    <row r="264" spans="5:22" x14ac:dyDescent="0.25">
      <c r="E264"/>
      <c r="F264"/>
      <c r="P264"/>
      <c r="Q264"/>
      <c r="S264" s="58">
        <v>45411</v>
      </c>
      <c r="T264" t="s">
        <v>248</v>
      </c>
      <c r="U264" s="4">
        <v>-38811</v>
      </c>
      <c r="V264"/>
    </row>
    <row r="265" spans="5:22" x14ac:dyDescent="0.25">
      <c r="E265"/>
      <c r="F265"/>
      <c r="P265"/>
      <c r="Q265"/>
      <c r="S265" s="58">
        <v>45410</v>
      </c>
      <c r="T265" t="s">
        <v>158</v>
      </c>
      <c r="U265" s="4">
        <v>-4500</v>
      </c>
      <c r="V265"/>
    </row>
    <row r="266" spans="5:22" x14ac:dyDescent="0.25">
      <c r="E266"/>
      <c r="F266"/>
      <c r="P266"/>
      <c r="Q266"/>
      <c r="S266" s="58">
        <v>45410</v>
      </c>
      <c r="T266" t="s">
        <v>9</v>
      </c>
      <c r="U266" s="4">
        <v>-21190</v>
      </c>
      <c r="V266"/>
    </row>
    <row r="267" spans="5:22" x14ac:dyDescent="0.25">
      <c r="E267"/>
      <c r="F267"/>
      <c r="P267"/>
      <c r="Q267"/>
      <c r="S267" s="58">
        <v>45408</v>
      </c>
      <c r="T267" t="s">
        <v>167</v>
      </c>
      <c r="U267" s="4">
        <v>-4500</v>
      </c>
      <c r="V267"/>
    </row>
    <row r="268" spans="5:22" x14ac:dyDescent="0.25">
      <c r="E268"/>
      <c r="F268"/>
      <c r="P268"/>
      <c r="Q268"/>
      <c r="S268" s="58">
        <v>45408</v>
      </c>
      <c r="T268" t="s">
        <v>375</v>
      </c>
      <c r="U268" s="4">
        <v>-7000</v>
      </c>
      <c r="V268"/>
    </row>
    <row r="269" spans="5:22" x14ac:dyDescent="0.25">
      <c r="E269"/>
      <c r="F269"/>
      <c r="P269"/>
      <c r="Q269"/>
      <c r="S269" s="58">
        <v>45408</v>
      </c>
      <c r="T269" t="s">
        <v>451</v>
      </c>
      <c r="U269" s="4">
        <v>-10000</v>
      </c>
      <c r="V269"/>
    </row>
    <row r="270" spans="5:22" x14ac:dyDescent="0.25">
      <c r="E270"/>
      <c r="F270"/>
      <c r="P270"/>
      <c r="Q270"/>
      <c r="S270" s="58">
        <v>45407</v>
      </c>
      <c r="T270" t="s">
        <v>947</v>
      </c>
      <c r="U270" s="4">
        <v>-76104</v>
      </c>
      <c r="V270"/>
    </row>
    <row r="271" spans="5:22" x14ac:dyDescent="0.25">
      <c r="E271"/>
      <c r="F271"/>
      <c r="P271"/>
      <c r="Q271"/>
      <c r="S271" s="58">
        <v>45407</v>
      </c>
      <c r="T271" t="s">
        <v>533</v>
      </c>
      <c r="U271" s="4">
        <v>-14000</v>
      </c>
      <c r="V271"/>
    </row>
    <row r="272" spans="5:22" x14ac:dyDescent="0.25">
      <c r="E272"/>
      <c r="F272"/>
      <c r="P272"/>
      <c r="Q272"/>
      <c r="S272" s="58">
        <v>45407</v>
      </c>
      <c r="T272" t="s">
        <v>175</v>
      </c>
      <c r="U272" s="4">
        <v>300000</v>
      </c>
      <c r="V272"/>
    </row>
    <row r="273" spans="5:22" x14ac:dyDescent="0.25">
      <c r="E273"/>
      <c r="F273"/>
      <c r="P273"/>
      <c r="Q273"/>
      <c r="S273" s="58">
        <v>45406</v>
      </c>
      <c r="T273" t="s">
        <v>457</v>
      </c>
      <c r="U273" s="4">
        <v>-13000</v>
      </c>
      <c r="V273"/>
    </row>
    <row r="274" spans="5:22" x14ac:dyDescent="0.25">
      <c r="E274"/>
      <c r="F274"/>
      <c r="P274"/>
      <c r="Q274"/>
      <c r="S274" s="58">
        <v>45406</v>
      </c>
      <c r="T274" t="s">
        <v>539</v>
      </c>
      <c r="U274" s="4">
        <v>-6500</v>
      </c>
      <c r="V274"/>
    </row>
    <row r="275" spans="5:22" x14ac:dyDescent="0.25">
      <c r="E275"/>
      <c r="F275"/>
      <c r="P275"/>
      <c r="Q275"/>
      <c r="S275" s="58">
        <v>45406</v>
      </c>
      <c r="T275" t="s">
        <v>158</v>
      </c>
      <c r="U275" s="4">
        <v>-4500</v>
      </c>
      <c r="V275"/>
    </row>
    <row r="276" spans="5:22" x14ac:dyDescent="0.25">
      <c r="E276"/>
      <c r="F276"/>
      <c r="P276"/>
      <c r="Q276"/>
      <c r="S276" s="58">
        <v>45406</v>
      </c>
      <c r="T276" t="s">
        <v>286</v>
      </c>
      <c r="U276" s="4">
        <v>170000</v>
      </c>
      <c r="V276"/>
    </row>
    <row r="277" spans="5:22" x14ac:dyDescent="0.25">
      <c r="E277"/>
      <c r="F277"/>
      <c r="P277"/>
      <c r="Q277"/>
      <c r="S277" s="58">
        <v>45405</v>
      </c>
      <c r="T277" t="s">
        <v>23</v>
      </c>
      <c r="U277" s="4">
        <v>-62000</v>
      </c>
      <c r="V277"/>
    </row>
    <row r="278" spans="5:22" x14ac:dyDescent="0.25">
      <c r="E278"/>
      <c r="F278"/>
      <c r="P278"/>
      <c r="Q278"/>
      <c r="S278" s="58">
        <v>45404</v>
      </c>
      <c r="T278" t="s">
        <v>242</v>
      </c>
      <c r="U278" s="4">
        <v>-12900</v>
      </c>
      <c r="V278"/>
    </row>
    <row r="279" spans="5:22" x14ac:dyDescent="0.25">
      <c r="E279"/>
      <c r="F279"/>
      <c r="P279"/>
      <c r="Q279"/>
      <c r="S279" s="58">
        <v>45404</v>
      </c>
      <c r="T279" t="s">
        <v>158</v>
      </c>
      <c r="U279" s="4">
        <v>-4500</v>
      </c>
      <c r="V279"/>
    </row>
    <row r="280" spans="5:22" x14ac:dyDescent="0.25">
      <c r="E280"/>
      <c r="F280"/>
      <c r="P280"/>
      <c r="Q280"/>
      <c r="S280" s="58">
        <v>45404</v>
      </c>
      <c r="T280" t="s">
        <v>191</v>
      </c>
      <c r="U280" s="4">
        <v>5208</v>
      </c>
      <c r="V280"/>
    </row>
    <row r="281" spans="5:22" x14ac:dyDescent="0.25">
      <c r="E281"/>
      <c r="F281"/>
      <c r="P281"/>
      <c r="Q281"/>
      <c r="S281" s="58">
        <v>45404</v>
      </c>
      <c r="T281" t="s">
        <v>286</v>
      </c>
      <c r="U281" s="4">
        <v>50000</v>
      </c>
      <c r="V281"/>
    </row>
    <row r="282" spans="5:22" x14ac:dyDescent="0.25">
      <c r="E282"/>
      <c r="F282"/>
      <c r="P282"/>
      <c r="Q282"/>
      <c r="S282" s="58">
        <v>45403</v>
      </c>
      <c r="T282" t="s">
        <v>158</v>
      </c>
      <c r="U282" s="4">
        <v>-4500</v>
      </c>
      <c r="V282"/>
    </row>
    <row r="283" spans="5:22" x14ac:dyDescent="0.25">
      <c r="E283"/>
      <c r="F283"/>
      <c r="P283"/>
      <c r="Q283"/>
      <c r="S283" s="58">
        <v>45402</v>
      </c>
      <c r="T283" t="s">
        <v>154</v>
      </c>
      <c r="U283" s="4">
        <v>0</v>
      </c>
      <c r="V283"/>
    </row>
    <row r="284" spans="5:22" x14ac:dyDescent="0.25">
      <c r="E284"/>
      <c r="F284"/>
      <c r="P284"/>
      <c r="Q284"/>
      <c r="S284" s="58">
        <v>45402</v>
      </c>
      <c r="T284" t="s">
        <v>204</v>
      </c>
      <c r="U284" s="4">
        <v>-38000</v>
      </c>
      <c r="V284"/>
    </row>
    <row r="285" spans="5:22" x14ac:dyDescent="0.25">
      <c r="E285"/>
      <c r="F285"/>
      <c r="P285"/>
      <c r="Q285"/>
      <c r="S285" s="58">
        <v>45402</v>
      </c>
      <c r="T285" t="s">
        <v>9</v>
      </c>
      <c r="U285" s="4">
        <v>-46550</v>
      </c>
      <c r="V285"/>
    </row>
    <row r="286" spans="5:22" x14ac:dyDescent="0.25">
      <c r="E286"/>
      <c r="F286"/>
      <c r="P286"/>
      <c r="Q286"/>
      <c r="S286" s="58">
        <v>45401</v>
      </c>
      <c r="T286" t="s">
        <v>263</v>
      </c>
      <c r="U286" s="4">
        <v>-21000</v>
      </c>
      <c r="V286"/>
    </row>
    <row r="287" spans="5:22" x14ac:dyDescent="0.25">
      <c r="E287"/>
      <c r="F287"/>
      <c r="P287"/>
      <c r="Q287"/>
      <c r="S287" s="58">
        <v>45401</v>
      </c>
      <c r="T287" t="s">
        <v>539</v>
      </c>
      <c r="U287" s="4">
        <v>-7500</v>
      </c>
      <c r="V287"/>
    </row>
    <row r="288" spans="5:22" x14ac:dyDescent="0.25">
      <c r="E288"/>
      <c r="F288"/>
      <c r="P288"/>
      <c r="Q288"/>
      <c r="S288" s="58">
        <v>45401</v>
      </c>
      <c r="T288" t="s">
        <v>158</v>
      </c>
      <c r="U288" s="4">
        <v>-4500</v>
      </c>
      <c r="V288"/>
    </row>
    <row r="289" spans="5:22" x14ac:dyDescent="0.25">
      <c r="E289"/>
      <c r="F289"/>
      <c r="P289"/>
      <c r="Q289"/>
      <c r="S289" s="58">
        <v>45400</v>
      </c>
      <c r="T289" t="s">
        <v>554</v>
      </c>
      <c r="U289" s="4">
        <v>-31090</v>
      </c>
      <c r="V289"/>
    </row>
    <row r="290" spans="5:22" x14ac:dyDescent="0.25">
      <c r="E290"/>
      <c r="F290"/>
      <c r="P290"/>
      <c r="Q290"/>
      <c r="S290" s="58">
        <v>45399</v>
      </c>
      <c r="T290" t="s">
        <v>167</v>
      </c>
      <c r="U290" s="4">
        <v>-2000</v>
      </c>
      <c r="V290"/>
    </row>
    <row r="291" spans="5:22" x14ac:dyDescent="0.25">
      <c r="E291"/>
      <c r="F291"/>
      <c r="P291"/>
      <c r="Q291"/>
      <c r="S291" s="58">
        <v>45399</v>
      </c>
      <c r="T291" t="s">
        <v>539</v>
      </c>
      <c r="U291" s="4">
        <v>-7000</v>
      </c>
      <c r="V291"/>
    </row>
    <row r="292" spans="5:22" x14ac:dyDescent="0.25">
      <c r="E292"/>
      <c r="F292"/>
      <c r="P292"/>
      <c r="Q292"/>
      <c r="S292" s="58">
        <v>45399</v>
      </c>
      <c r="T292" t="s">
        <v>158</v>
      </c>
      <c r="U292" s="4">
        <v>-4500</v>
      </c>
      <c r="V292"/>
    </row>
    <row r="293" spans="5:22" x14ac:dyDescent="0.25">
      <c r="E293"/>
      <c r="F293"/>
      <c r="P293"/>
      <c r="Q293"/>
      <c r="S293" s="58">
        <v>45399</v>
      </c>
      <c r="T293" t="s">
        <v>219</v>
      </c>
      <c r="U293" s="4">
        <v>-13300</v>
      </c>
      <c r="V293"/>
    </row>
    <row r="294" spans="5:22" x14ac:dyDescent="0.25">
      <c r="E294"/>
      <c r="F294"/>
      <c r="P294"/>
      <c r="Q294"/>
      <c r="S294" s="58">
        <v>45398</v>
      </c>
      <c r="T294" t="s">
        <v>560</v>
      </c>
      <c r="U294" s="4">
        <v>-9000</v>
      </c>
      <c r="V294"/>
    </row>
    <row r="295" spans="5:22" x14ac:dyDescent="0.25">
      <c r="E295"/>
      <c r="F295"/>
      <c r="P295"/>
      <c r="Q295"/>
      <c r="S295" s="58">
        <v>45398</v>
      </c>
      <c r="T295" t="s">
        <v>158</v>
      </c>
      <c r="U295" s="4">
        <v>-4500</v>
      </c>
      <c r="V295"/>
    </row>
    <row r="296" spans="5:22" x14ac:dyDescent="0.25">
      <c r="E296"/>
      <c r="F296"/>
      <c r="P296"/>
      <c r="Q296"/>
      <c r="S296" s="58">
        <v>45397</v>
      </c>
      <c r="T296" t="s">
        <v>263</v>
      </c>
      <c r="U296" s="4">
        <v>-15000</v>
      </c>
      <c r="V296"/>
    </row>
    <row r="297" spans="5:22" x14ac:dyDescent="0.25">
      <c r="E297"/>
      <c r="F297"/>
      <c r="P297"/>
      <c r="Q297"/>
      <c r="S297" s="58">
        <v>45395</v>
      </c>
      <c r="T297" t="s">
        <v>158</v>
      </c>
      <c r="U297" s="4">
        <v>-8300</v>
      </c>
      <c r="V297"/>
    </row>
    <row r="298" spans="5:22" x14ac:dyDescent="0.25">
      <c r="E298"/>
      <c r="F298"/>
      <c r="P298"/>
      <c r="Q298"/>
      <c r="S298" s="58">
        <v>45394</v>
      </c>
      <c r="T298" t="s">
        <v>332</v>
      </c>
      <c r="U298" s="4">
        <v>-13000</v>
      </c>
      <c r="V298"/>
    </row>
    <row r="299" spans="5:22" x14ac:dyDescent="0.25">
      <c r="E299"/>
      <c r="F299"/>
      <c r="P299"/>
      <c r="Q299"/>
      <c r="S299" s="58">
        <v>45394</v>
      </c>
      <c r="T299" t="s">
        <v>539</v>
      </c>
      <c r="U299" s="4">
        <v>-6500</v>
      </c>
      <c r="V299"/>
    </row>
    <row r="300" spans="5:22" x14ac:dyDescent="0.25">
      <c r="E300"/>
      <c r="F300"/>
      <c r="P300"/>
      <c r="Q300"/>
      <c r="S300" s="58">
        <v>45394</v>
      </c>
      <c r="T300" t="s">
        <v>158</v>
      </c>
      <c r="U300" s="4">
        <v>-4500</v>
      </c>
      <c r="V300"/>
    </row>
    <row r="301" spans="5:22" x14ac:dyDescent="0.25">
      <c r="E301"/>
      <c r="F301"/>
      <c r="P301"/>
      <c r="Q301"/>
      <c r="S301" s="58">
        <v>45393</v>
      </c>
      <c r="T301" t="s">
        <v>167</v>
      </c>
      <c r="U301" s="4">
        <v>-4500</v>
      </c>
      <c r="V301"/>
    </row>
    <row r="302" spans="5:22" x14ac:dyDescent="0.25">
      <c r="E302"/>
      <c r="F302"/>
      <c r="P302"/>
      <c r="Q302"/>
      <c r="S302" s="58">
        <v>45393</v>
      </c>
      <c r="T302" t="s">
        <v>539</v>
      </c>
      <c r="U302" s="4">
        <v>-12000</v>
      </c>
      <c r="V302"/>
    </row>
    <row r="303" spans="5:22" x14ac:dyDescent="0.25">
      <c r="E303"/>
      <c r="F303"/>
      <c r="P303"/>
      <c r="Q303"/>
      <c r="S303" s="58">
        <v>45393</v>
      </c>
      <c r="T303" t="s">
        <v>451</v>
      </c>
      <c r="U303" s="4">
        <v>-20000</v>
      </c>
      <c r="V303"/>
    </row>
    <row r="304" spans="5:22" x14ac:dyDescent="0.25">
      <c r="E304"/>
      <c r="F304"/>
      <c r="P304"/>
      <c r="Q304"/>
      <c r="S304" s="58">
        <v>45391</v>
      </c>
      <c r="T304" t="s">
        <v>572</v>
      </c>
      <c r="U304" s="4">
        <v>-4500</v>
      </c>
      <c r="V304"/>
    </row>
    <row r="305" spans="5:22" x14ac:dyDescent="0.25">
      <c r="E305"/>
      <c r="F305"/>
      <c r="P305"/>
      <c r="Q305"/>
      <c r="S305" s="58">
        <v>45391</v>
      </c>
      <c r="T305" t="s">
        <v>242</v>
      </c>
      <c r="U305" s="4">
        <v>-15900</v>
      </c>
      <c r="V305"/>
    </row>
    <row r="306" spans="5:22" x14ac:dyDescent="0.25">
      <c r="E306"/>
      <c r="F306"/>
      <c r="P306"/>
      <c r="Q306"/>
      <c r="S306" s="58">
        <v>45391</v>
      </c>
      <c r="T306" t="s">
        <v>570</v>
      </c>
      <c r="U306" s="4">
        <v>-62300</v>
      </c>
      <c r="V306"/>
    </row>
    <row r="307" spans="5:22" x14ac:dyDescent="0.25">
      <c r="E307"/>
      <c r="F307"/>
      <c r="P307"/>
      <c r="Q307"/>
      <c r="S307" s="58">
        <v>45390</v>
      </c>
      <c r="T307" t="s">
        <v>167</v>
      </c>
      <c r="U307" s="4">
        <v>-4500</v>
      </c>
      <c r="V307"/>
    </row>
    <row r="308" spans="5:22" x14ac:dyDescent="0.25">
      <c r="E308"/>
      <c r="F308"/>
      <c r="P308"/>
      <c r="Q308"/>
      <c r="S308" s="58">
        <v>45390</v>
      </c>
      <c r="T308" t="s">
        <v>420</v>
      </c>
      <c r="U308" s="4">
        <v>-190000</v>
      </c>
      <c r="V308"/>
    </row>
    <row r="309" spans="5:22" x14ac:dyDescent="0.25">
      <c r="E309"/>
      <c r="F309"/>
      <c r="P309"/>
      <c r="Q309"/>
      <c r="S309" s="58">
        <v>45390</v>
      </c>
      <c r="T309" t="s">
        <v>321</v>
      </c>
      <c r="U309" s="4">
        <v>-10000</v>
      </c>
      <c r="V309"/>
    </row>
    <row r="310" spans="5:22" x14ac:dyDescent="0.25">
      <c r="E310"/>
      <c r="F310"/>
      <c r="P310"/>
      <c r="Q310"/>
      <c r="S310" s="58">
        <v>45390</v>
      </c>
      <c r="T310" t="s">
        <v>286</v>
      </c>
      <c r="U310" s="4">
        <v>1000000</v>
      </c>
      <c r="V310"/>
    </row>
    <row r="311" spans="5:22" x14ac:dyDescent="0.25">
      <c r="E311"/>
      <c r="F311"/>
      <c r="P311"/>
      <c r="Q311"/>
      <c r="S311" s="58">
        <v>45389</v>
      </c>
      <c r="T311" t="s">
        <v>578</v>
      </c>
      <c r="U311" s="4">
        <v>-2700</v>
      </c>
      <c r="V311"/>
    </row>
    <row r="312" spans="5:22" x14ac:dyDescent="0.25">
      <c r="E312"/>
      <c r="F312"/>
      <c r="P312"/>
      <c r="Q312"/>
      <c r="S312" s="58">
        <v>45388</v>
      </c>
      <c r="T312" t="s">
        <v>580</v>
      </c>
      <c r="U312" s="4">
        <v>-4500</v>
      </c>
      <c r="V312"/>
    </row>
    <row r="313" spans="5:22" x14ac:dyDescent="0.25">
      <c r="P313"/>
      <c r="Q313"/>
      <c r="S313" s="58">
        <v>45387</v>
      </c>
      <c r="T313" t="s">
        <v>167</v>
      </c>
      <c r="U313" s="4">
        <v>-4500</v>
      </c>
      <c r="V313"/>
    </row>
    <row r="314" spans="5:22" x14ac:dyDescent="0.25">
      <c r="P314"/>
      <c r="Q314"/>
      <c r="S314" s="58">
        <v>45387</v>
      </c>
      <c r="T314" t="s">
        <v>245</v>
      </c>
      <c r="U314" s="4">
        <v>-89508</v>
      </c>
      <c r="V314"/>
    </row>
    <row r="315" spans="5:22" x14ac:dyDescent="0.25">
      <c r="P315"/>
      <c r="Q315"/>
      <c r="S315" s="58">
        <v>45387</v>
      </c>
      <c r="T315" t="s">
        <v>539</v>
      </c>
      <c r="U315" s="4">
        <v>-7000</v>
      </c>
      <c r="V315"/>
    </row>
    <row r="316" spans="5:22" x14ac:dyDescent="0.25">
      <c r="P316"/>
      <c r="Q316"/>
      <c r="S316" s="58">
        <v>45387</v>
      </c>
      <c r="T316" t="s">
        <v>451</v>
      </c>
      <c r="U316" s="4">
        <v>-9000</v>
      </c>
      <c r="V316"/>
    </row>
    <row r="317" spans="5:22" x14ac:dyDescent="0.25">
      <c r="P317"/>
      <c r="Q317"/>
      <c r="S317" s="58">
        <v>45386</v>
      </c>
      <c r="T317" t="s">
        <v>586</v>
      </c>
      <c r="U317" s="4">
        <v>-10000</v>
      </c>
      <c r="V317"/>
    </row>
    <row r="318" spans="5:22" x14ac:dyDescent="0.25">
      <c r="P318"/>
      <c r="Q318"/>
      <c r="S318" s="58">
        <v>45385</v>
      </c>
      <c r="T318" t="s">
        <v>539</v>
      </c>
      <c r="U318" s="4">
        <v>-7000</v>
      </c>
      <c r="V318"/>
    </row>
    <row r="319" spans="5:22" x14ac:dyDescent="0.25">
      <c r="P319"/>
      <c r="Q319"/>
      <c r="S319" s="58">
        <v>45385</v>
      </c>
      <c r="T319" t="s">
        <v>158</v>
      </c>
      <c r="U319" s="4">
        <v>-4500</v>
      </c>
      <c r="V319"/>
    </row>
    <row r="320" spans="5:22" x14ac:dyDescent="0.25">
      <c r="P320"/>
      <c r="Q320"/>
      <c r="S320" s="58">
        <v>45385</v>
      </c>
      <c r="T320" t="s">
        <v>237</v>
      </c>
      <c r="U320" s="4">
        <v>-4200</v>
      </c>
      <c r="V320"/>
    </row>
    <row r="321" spans="16:22" x14ac:dyDescent="0.25">
      <c r="P321"/>
      <c r="Q321"/>
      <c r="S321" s="58">
        <v>45385</v>
      </c>
      <c r="T321" t="s">
        <v>204</v>
      </c>
      <c r="U321" s="4">
        <v>-38500</v>
      </c>
      <c r="V321"/>
    </row>
    <row r="322" spans="16:22" x14ac:dyDescent="0.25">
      <c r="P322"/>
      <c r="Q322"/>
      <c r="S322" s="58">
        <v>45385</v>
      </c>
      <c r="T322" t="s">
        <v>321</v>
      </c>
      <c r="U322" s="4">
        <v>-12000</v>
      </c>
      <c r="V322"/>
    </row>
    <row r="323" spans="16:22" x14ac:dyDescent="0.25">
      <c r="P323"/>
      <c r="Q323"/>
      <c r="S323" s="58">
        <v>45384</v>
      </c>
      <c r="T323" t="s">
        <v>265</v>
      </c>
      <c r="U323" s="4">
        <v>-94800</v>
      </c>
      <c r="V323"/>
    </row>
    <row r="324" spans="16:22" x14ac:dyDescent="0.25">
      <c r="P324"/>
      <c r="Q324"/>
      <c r="S324" s="58">
        <v>45384</v>
      </c>
      <c r="T324" t="s">
        <v>263</v>
      </c>
      <c r="U324" s="4">
        <v>-12000</v>
      </c>
      <c r="V324"/>
    </row>
    <row r="325" spans="16:22" x14ac:dyDescent="0.25">
      <c r="P325"/>
      <c r="Q325"/>
      <c r="S325" s="58">
        <v>45383</v>
      </c>
      <c r="T325" t="s">
        <v>167</v>
      </c>
      <c r="U325" s="4">
        <v>-4500</v>
      </c>
      <c r="V325"/>
    </row>
    <row r="326" spans="16:22" x14ac:dyDescent="0.25">
      <c r="P326"/>
      <c r="Q326"/>
      <c r="S326" s="58">
        <v>45383</v>
      </c>
      <c r="T326" t="s">
        <v>515</v>
      </c>
      <c r="U326" s="4">
        <v>-15000</v>
      </c>
      <c r="V326"/>
    </row>
    <row r="327" spans="16:22" x14ac:dyDescent="0.25">
      <c r="P327"/>
      <c r="Q327"/>
      <c r="S327" s="58">
        <v>45383</v>
      </c>
      <c r="T327" t="s">
        <v>273</v>
      </c>
      <c r="U327" s="4">
        <v>200000</v>
      </c>
      <c r="V327"/>
    </row>
    <row r="328" spans="16:22" x14ac:dyDescent="0.25">
      <c r="P328"/>
      <c r="Q328"/>
      <c r="S328" s="58">
        <v>45381</v>
      </c>
      <c r="T328" t="s">
        <v>248</v>
      </c>
      <c r="U328" s="4">
        <v>-40800</v>
      </c>
      <c r="V328"/>
    </row>
    <row r="329" spans="16:22" x14ac:dyDescent="0.25">
      <c r="P329"/>
      <c r="Q329"/>
      <c r="S329" s="58">
        <v>45381</v>
      </c>
      <c r="T329" t="s">
        <v>580</v>
      </c>
      <c r="U329" s="4">
        <v>-9300</v>
      </c>
      <c r="V329"/>
    </row>
    <row r="330" spans="16:22" x14ac:dyDescent="0.25">
      <c r="P330"/>
      <c r="Q330"/>
      <c r="S330" s="58">
        <v>45381</v>
      </c>
      <c r="T330" t="s">
        <v>158</v>
      </c>
      <c r="U330" s="4">
        <v>-4500</v>
      </c>
      <c r="V330"/>
    </row>
    <row r="331" spans="16:22" x14ac:dyDescent="0.25">
      <c r="P331"/>
      <c r="Q331"/>
      <c r="S331" s="58">
        <v>45380</v>
      </c>
      <c r="T331" t="s">
        <v>223</v>
      </c>
      <c r="U331" s="4">
        <v>-9000</v>
      </c>
      <c r="V331"/>
    </row>
    <row r="332" spans="16:22" x14ac:dyDescent="0.25">
      <c r="P332"/>
      <c r="Q332"/>
      <c r="S332" s="58">
        <v>45380</v>
      </c>
      <c r="T332" t="s">
        <v>204</v>
      </c>
      <c r="U332" s="4">
        <v>-42000</v>
      </c>
      <c r="V332"/>
    </row>
    <row r="333" spans="16:22" x14ac:dyDescent="0.25">
      <c r="P333"/>
      <c r="Q333"/>
      <c r="S333" s="58">
        <v>45379</v>
      </c>
      <c r="T333" t="s">
        <v>167</v>
      </c>
      <c r="U333" s="4">
        <v>-4500</v>
      </c>
      <c r="V333"/>
    </row>
    <row r="334" spans="16:22" x14ac:dyDescent="0.25">
      <c r="P334"/>
      <c r="Q334"/>
      <c r="S334" s="58">
        <v>45379</v>
      </c>
      <c r="T334" t="s">
        <v>539</v>
      </c>
      <c r="U334" s="4">
        <v>-3500</v>
      </c>
      <c r="V334"/>
    </row>
    <row r="335" spans="16:22" x14ac:dyDescent="0.25">
      <c r="P335"/>
      <c r="Q335"/>
      <c r="S335" s="58">
        <v>45379</v>
      </c>
      <c r="T335" t="s">
        <v>169</v>
      </c>
      <c r="U335" s="4">
        <v>-14800</v>
      </c>
      <c r="V335"/>
    </row>
    <row r="336" spans="16:22" x14ac:dyDescent="0.25">
      <c r="P336"/>
      <c r="Q336"/>
      <c r="S336" s="58">
        <v>45378</v>
      </c>
      <c r="T336" t="s">
        <v>539</v>
      </c>
      <c r="U336" s="4">
        <v>-6500</v>
      </c>
      <c r="V336"/>
    </row>
    <row r="337" spans="16:22" x14ac:dyDescent="0.25">
      <c r="P337"/>
      <c r="Q337"/>
      <c r="S337" s="58">
        <v>45377</v>
      </c>
      <c r="T337" t="s">
        <v>167</v>
      </c>
      <c r="U337" s="4">
        <v>-4500</v>
      </c>
      <c r="V337"/>
    </row>
    <row r="338" spans="16:22" x14ac:dyDescent="0.25">
      <c r="P338"/>
      <c r="Q338"/>
      <c r="S338" s="58">
        <v>45377</v>
      </c>
      <c r="T338" t="s">
        <v>321</v>
      </c>
      <c r="U338" s="4">
        <v>-10000</v>
      </c>
      <c r="V338"/>
    </row>
    <row r="339" spans="16:22" x14ac:dyDescent="0.25">
      <c r="P339"/>
      <c r="Q339"/>
      <c r="S339" s="58">
        <v>45376</v>
      </c>
      <c r="T339" t="s">
        <v>609</v>
      </c>
      <c r="U339" s="4">
        <v>-76104</v>
      </c>
      <c r="V339"/>
    </row>
    <row r="340" spans="16:22" x14ac:dyDescent="0.25">
      <c r="P340"/>
      <c r="Q340"/>
      <c r="S340" s="58">
        <v>45376</v>
      </c>
      <c r="T340" t="s">
        <v>539</v>
      </c>
      <c r="U340" s="4">
        <v>-6500</v>
      </c>
      <c r="V340"/>
    </row>
    <row r="341" spans="16:22" x14ac:dyDescent="0.25">
      <c r="P341"/>
      <c r="Q341"/>
      <c r="S341" s="58">
        <v>45376</v>
      </c>
      <c r="T341" t="s">
        <v>611</v>
      </c>
      <c r="U341" s="4">
        <v>-10000</v>
      </c>
      <c r="V341"/>
    </row>
    <row r="342" spans="16:22" x14ac:dyDescent="0.25">
      <c r="P342"/>
      <c r="Q342"/>
      <c r="S342" s="58">
        <v>45376</v>
      </c>
      <c r="T342" t="s">
        <v>175</v>
      </c>
      <c r="U342" s="4">
        <v>540000</v>
      </c>
      <c r="V342"/>
    </row>
    <row r="343" spans="16:22" x14ac:dyDescent="0.25">
      <c r="P343"/>
      <c r="Q343"/>
      <c r="S343" s="58">
        <v>45374</v>
      </c>
      <c r="T343" t="s">
        <v>615</v>
      </c>
      <c r="U343" s="4">
        <v>188</v>
      </c>
      <c r="V343"/>
    </row>
    <row r="344" spans="16:22" x14ac:dyDescent="0.25">
      <c r="P344"/>
      <c r="Q344"/>
      <c r="S344" s="58">
        <v>45373</v>
      </c>
      <c r="T344" t="s">
        <v>248</v>
      </c>
      <c r="U344" s="4">
        <v>-88000</v>
      </c>
      <c r="V344"/>
    </row>
    <row r="345" spans="16:22" x14ac:dyDescent="0.25">
      <c r="P345"/>
      <c r="Q345"/>
      <c r="S345" s="58">
        <v>45373</v>
      </c>
      <c r="T345" t="s">
        <v>409</v>
      </c>
      <c r="U345" s="4">
        <v>-13000</v>
      </c>
      <c r="V345"/>
    </row>
    <row r="346" spans="16:22" x14ac:dyDescent="0.25">
      <c r="P346"/>
      <c r="Q346"/>
      <c r="S346" s="58">
        <v>45373</v>
      </c>
      <c r="T346" t="s">
        <v>158</v>
      </c>
      <c r="U346" s="4">
        <v>-4500</v>
      </c>
      <c r="V346"/>
    </row>
    <row r="347" spans="16:22" x14ac:dyDescent="0.25">
      <c r="P347"/>
      <c r="Q347"/>
      <c r="S347" s="58">
        <v>45373</v>
      </c>
      <c r="T347" t="s">
        <v>286</v>
      </c>
      <c r="U347" s="4">
        <v>170000</v>
      </c>
      <c r="V347"/>
    </row>
    <row r="348" spans="16:22" x14ac:dyDescent="0.25">
      <c r="P348"/>
      <c r="Q348"/>
      <c r="S348" s="58">
        <v>45373</v>
      </c>
      <c r="T348" t="s">
        <v>175</v>
      </c>
      <c r="U348" s="4">
        <v>100000</v>
      </c>
      <c r="V348"/>
    </row>
    <row r="349" spans="16:22" x14ac:dyDescent="0.25">
      <c r="P349"/>
      <c r="Q349"/>
      <c r="S349" s="58">
        <v>45372</v>
      </c>
      <c r="T349" t="s">
        <v>263</v>
      </c>
      <c r="U349" s="4">
        <v>9000</v>
      </c>
      <c r="V349"/>
    </row>
    <row r="350" spans="16:22" x14ac:dyDescent="0.25">
      <c r="S350" s="58">
        <v>45372</v>
      </c>
      <c r="T350" t="s">
        <v>625</v>
      </c>
      <c r="U350" s="4">
        <v>-18000</v>
      </c>
      <c r="V350"/>
    </row>
    <row r="351" spans="16:22" x14ac:dyDescent="0.25">
      <c r="S351" s="58">
        <v>45372</v>
      </c>
      <c r="T351" t="s">
        <v>539</v>
      </c>
      <c r="U351" s="4">
        <v>-7000</v>
      </c>
      <c r="V351"/>
    </row>
    <row r="352" spans="16:22" x14ac:dyDescent="0.25">
      <c r="S352" s="58">
        <v>45372</v>
      </c>
      <c r="T352" t="s">
        <v>622</v>
      </c>
      <c r="U352" s="4">
        <v>-28880</v>
      </c>
      <c r="V352"/>
    </row>
    <row r="353" spans="19:22" x14ac:dyDescent="0.25">
      <c r="S353" s="58">
        <v>45372</v>
      </c>
      <c r="T353" t="s">
        <v>191</v>
      </c>
      <c r="U353" s="4">
        <v>5093</v>
      </c>
      <c r="V353"/>
    </row>
    <row r="354" spans="19:22" x14ac:dyDescent="0.25">
      <c r="S354" s="58">
        <v>45371</v>
      </c>
      <c r="T354" t="s">
        <v>242</v>
      </c>
      <c r="U354" s="4">
        <v>-14900</v>
      </c>
      <c r="V354"/>
    </row>
    <row r="355" spans="19:22" x14ac:dyDescent="0.25">
      <c r="S355" s="58">
        <v>45371</v>
      </c>
      <c r="T355" t="s">
        <v>158</v>
      </c>
      <c r="U355" s="4">
        <v>-4500</v>
      </c>
      <c r="V355"/>
    </row>
    <row r="356" spans="19:22" x14ac:dyDescent="0.25">
      <c r="S356" s="58">
        <v>45370</v>
      </c>
      <c r="T356" t="s">
        <v>631</v>
      </c>
      <c r="U356" s="4">
        <v>-11000</v>
      </c>
      <c r="V356"/>
    </row>
    <row r="357" spans="19:22" x14ac:dyDescent="0.25">
      <c r="S357" s="58">
        <v>45370</v>
      </c>
      <c r="T357" t="s">
        <v>539</v>
      </c>
      <c r="U357" s="4">
        <v>-5500</v>
      </c>
      <c r="V357"/>
    </row>
    <row r="358" spans="19:22" x14ac:dyDescent="0.25">
      <c r="S358" s="58">
        <v>45370</v>
      </c>
      <c r="T358" t="s">
        <v>23</v>
      </c>
      <c r="U358" s="4">
        <v>-65000</v>
      </c>
      <c r="V358"/>
    </row>
    <row r="359" spans="19:22" x14ac:dyDescent="0.25">
      <c r="S359" s="58">
        <v>45369</v>
      </c>
      <c r="T359" t="s">
        <v>554</v>
      </c>
      <c r="U359" s="4">
        <v>-29943</v>
      </c>
      <c r="V359"/>
    </row>
    <row r="360" spans="19:22" x14ac:dyDescent="0.25">
      <c r="S360" s="58">
        <v>45369</v>
      </c>
      <c r="T360" t="s">
        <v>457</v>
      </c>
      <c r="U360" s="4">
        <v>-12000</v>
      </c>
      <c r="V360"/>
    </row>
    <row r="361" spans="19:22" x14ac:dyDescent="0.25">
      <c r="S361" s="58">
        <v>45369</v>
      </c>
      <c r="T361" t="s">
        <v>158</v>
      </c>
      <c r="U361" s="4">
        <v>-4500</v>
      </c>
      <c r="V361"/>
    </row>
    <row r="362" spans="19:22" x14ac:dyDescent="0.25">
      <c r="S362" s="58">
        <v>45368</v>
      </c>
      <c r="T362" t="s">
        <v>580</v>
      </c>
      <c r="U362" s="4">
        <v>-4800</v>
      </c>
      <c r="V362"/>
    </row>
    <row r="363" spans="19:22" x14ac:dyDescent="0.25">
      <c r="S363" s="58">
        <v>45368</v>
      </c>
      <c r="T363" t="s">
        <v>158</v>
      </c>
      <c r="U363" s="4">
        <v>-4500</v>
      </c>
      <c r="V363"/>
    </row>
    <row r="364" spans="19:22" x14ac:dyDescent="0.25">
      <c r="S364" s="58">
        <v>45367</v>
      </c>
      <c r="T364" t="s">
        <v>578</v>
      </c>
      <c r="U364" s="4">
        <v>-2400</v>
      </c>
      <c r="V364"/>
    </row>
    <row r="365" spans="19:22" x14ac:dyDescent="0.25">
      <c r="S365" s="58">
        <v>45366</v>
      </c>
      <c r="T365" t="s">
        <v>641</v>
      </c>
      <c r="U365" s="4">
        <v>-8900</v>
      </c>
      <c r="V365"/>
    </row>
    <row r="366" spans="19:22" x14ac:dyDescent="0.25">
      <c r="S366" s="58">
        <v>45366</v>
      </c>
      <c r="T366" t="s">
        <v>539</v>
      </c>
      <c r="U366" s="4">
        <v>-6000</v>
      </c>
      <c r="V366"/>
    </row>
    <row r="367" spans="19:22" x14ac:dyDescent="0.25">
      <c r="S367" s="58">
        <v>45366</v>
      </c>
      <c r="T367" t="s">
        <v>158</v>
      </c>
      <c r="U367" s="4">
        <v>-4500</v>
      </c>
      <c r="V367"/>
    </row>
    <row r="368" spans="19:22" x14ac:dyDescent="0.25">
      <c r="S368" s="58">
        <v>45366</v>
      </c>
      <c r="T368" t="s">
        <v>204</v>
      </c>
      <c r="U368" s="4">
        <v>-32400</v>
      </c>
      <c r="V368"/>
    </row>
    <row r="369" spans="19:22" x14ac:dyDescent="0.25">
      <c r="S369" s="58">
        <v>45365</v>
      </c>
      <c r="T369" t="s">
        <v>332</v>
      </c>
      <c r="U369" s="4">
        <v>-13000</v>
      </c>
      <c r="V369"/>
    </row>
    <row r="370" spans="19:22" x14ac:dyDescent="0.25">
      <c r="S370" s="58">
        <v>45365</v>
      </c>
      <c r="T370" t="s">
        <v>646</v>
      </c>
      <c r="U370" s="4">
        <v>-6600</v>
      </c>
      <c r="V370"/>
    </row>
    <row r="371" spans="19:22" x14ac:dyDescent="0.25">
      <c r="S371" s="58">
        <v>45364</v>
      </c>
      <c r="T371" t="s">
        <v>158</v>
      </c>
      <c r="U371" s="4">
        <v>-4500</v>
      </c>
      <c r="V371"/>
    </row>
    <row r="372" spans="19:22" x14ac:dyDescent="0.25">
      <c r="S372" s="58">
        <v>45364</v>
      </c>
      <c r="T372" t="s">
        <v>451</v>
      </c>
      <c r="U372" s="4">
        <v>-10000</v>
      </c>
      <c r="V372"/>
    </row>
    <row r="373" spans="19:22" x14ac:dyDescent="0.25">
      <c r="S373" s="58">
        <v>45363</v>
      </c>
      <c r="T373" t="s">
        <v>646</v>
      </c>
      <c r="U373" s="4">
        <v>-6500</v>
      </c>
      <c r="V373"/>
    </row>
    <row r="374" spans="19:22" x14ac:dyDescent="0.25">
      <c r="S374" s="58">
        <v>45363</v>
      </c>
      <c r="T374" t="s">
        <v>650</v>
      </c>
      <c r="U374" s="4">
        <v>-13000</v>
      </c>
      <c r="V374"/>
    </row>
    <row r="375" spans="19:22" x14ac:dyDescent="0.25">
      <c r="S375" s="58">
        <v>45362</v>
      </c>
      <c r="T375" t="s">
        <v>158</v>
      </c>
      <c r="U375" s="4">
        <v>-4500</v>
      </c>
      <c r="V375"/>
    </row>
    <row r="376" spans="19:22" x14ac:dyDescent="0.25">
      <c r="S376" s="58">
        <v>45362</v>
      </c>
      <c r="T376" t="s">
        <v>379</v>
      </c>
      <c r="U376" s="4">
        <v>-10000</v>
      </c>
      <c r="V376"/>
    </row>
    <row r="377" spans="19:22" x14ac:dyDescent="0.25">
      <c r="S377" s="58">
        <v>45361</v>
      </c>
      <c r="T377" t="s">
        <v>158</v>
      </c>
      <c r="U377" s="4">
        <v>-3800</v>
      </c>
      <c r="V377"/>
    </row>
    <row r="378" spans="19:22" x14ac:dyDescent="0.25">
      <c r="S378" s="58">
        <v>45360</v>
      </c>
      <c r="T378" t="s">
        <v>657</v>
      </c>
      <c r="U378" s="4">
        <v>-34960</v>
      </c>
      <c r="V378"/>
    </row>
    <row r="379" spans="19:22" x14ac:dyDescent="0.25">
      <c r="S379" s="58">
        <v>45360</v>
      </c>
      <c r="T379" t="s">
        <v>158</v>
      </c>
      <c r="U379" s="4">
        <v>-6900</v>
      </c>
      <c r="V379"/>
    </row>
    <row r="380" spans="19:22" x14ac:dyDescent="0.25">
      <c r="S380" s="58">
        <v>45360</v>
      </c>
      <c r="T380" t="s">
        <v>655</v>
      </c>
      <c r="U380" s="4">
        <v>-350000</v>
      </c>
      <c r="V380"/>
    </row>
    <row r="381" spans="19:22" x14ac:dyDescent="0.25">
      <c r="S381" s="58">
        <v>45359</v>
      </c>
      <c r="T381" t="s">
        <v>661</v>
      </c>
      <c r="U381" s="4">
        <v>-9500</v>
      </c>
      <c r="V381"/>
    </row>
    <row r="382" spans="19:22" x14ac:dyDescent="0.25">
      <c r="S382" s="58">
        <v>45358</v>
      </c>
      <c r="T382" t="s">
        <v>228</v>
      </c>
      <c r="U382" s="4">
        <v>-9000</v>
      </c>
      <c r="V382"/>
    </row>
    <row r="383" spans="19:22" x14ac:dyDescent="0.25">
      <c r="S383" s="58">
        <v>45358</v>
      </c>
      <c r="T383" t="s">
        <v>158</v>
      </c>
      <c r="U383" s="4">
        <v>-4500</v>
      </c>
      <c r="V383"/>
    </row>
    <row r="384" spans="19:22" x14ac:dyDescent="0.25">
      <c r="S384" s="58">
        <v>45357</v>
      </c>
      <c r="T384" t="s">
        <v>273</v>
      </c>
      <c r="U384" s="4">
        <v>-200000</v>
      </c>
      <c r="V384"/>
    </row>
    <row r="385" spans="19:22" x14ac:dyDescent="0.25">
      <c r="S385" s="58">
        <v>45357</v>
      </c>
      <c r="T385" t="s">
        <v>667</v>
      </c>
      <c r="U385" s="4">
        <v>-8500</v>
      </c>
      <c r="V385"/>
    </row>
    <row r="386" spans="19:22" x14ac:dyDescent="0.25">
      <c r="S386" s="58">
        <v>45357</v>
      </c>
      <c r="T386" t="s">
        <v>669</v>
      </c>
      <c r="U386" s="4">
        <v>-10000</v>
      </c>
      <c r="V386"/>
    </row>
    <row r="387" spans="19:22" x14ac:dyDescent="0.25">
      <c r="S387" s="58">
        <v>45357</v>
      </c>
      <c r="T387" t="s">
        <v>286</v>
      </c>
      <c r="U387" s="4">
        <v>-800000</v>
      </c>
      <c r="V387"/>
    </row>
    <row r="388" spans="19:22" x14ac:dyDescent="0.25">
      <c r="S388" s="58">
        <v>45357</v>
      </c>
      <c r="T388" t="s">
        <v>175</v>
      </c>
      <c r="U388" s="4">
        <v>1548180</v>
      </c>
      <c r="V388"/>
    </row>
    <row r="389" spans="19:22" x14ac:dyDescent="0.25">
      <c r="S389" s="58">
        <v>45356</v>
      </c>
      <c r="T389" t="s">
        <v>245</v>
      </c>
      <c r="U389" s="4">
        <v>-89508</v>
      </c>
      <c r="V389"/>
    </row>
    <row r="390" spans="19:22" x14ac:dyDescent="0.25">
      <c r="S390" s="58">
        <v>45356</v>
      </c>
      <c r="T390" t="s">
        <v>673</v>
      </c>
      <c r="U390" s="4">
        <v>-11000</v>
      </c>
      <c r="V390"/>
    </row>
    <row r="391" spans="19:22" x14ac:dyDescent="0.25">
      <c r="S391" s="58">
        <v>45356</v>
      </c>
      <c r="T391" t="s">
        <v>158</v>
      </c>
      <c r="U391" s="4">
        <v>-4500</v>
      </c>
      <c r="V391"/>
    </row>
    <row r="392" spans="19:22" x14ac:dyDescent="0.25">
      <c r="S392" s="58">
        <v>45355</v>
      </c>
      <c r="T392" t="s">
        <v>180</v>
      </c>
      <c r="U392" s="4">
        <v>-4500</v>
      </c>
      <c r="V392"/>
    </row>
    <row r="393" spans="19:22" x14ac:dyDescent="0.25">
      <c r="S393" s="58">
        <v>45355</v>
      </c>
      <c r="T393" t="s">
        <v>248</v>
      </c>
      <c r="U393" s="4">
        <v>-7900</v>
      </c>
      <c r="V393"/>
    </row>
    <row r="394" spans="19:22" x14ac:dyDescent="0.25">
      <c r="S394" s="58">
        <v>45355</v>
      </c>
      <c r="T394" t="s">
        <v>945</v>
      </c>
      <c r="U394" s="4">
        <v>-9000</v>
      </c>
      <c r="V394"/>
    </row>
    <row r="395" spans="19:22" x14ac:dyDescent="0.25">
      <c r="S395" s="58">
        <v>45353</v>
      </c>
      <c r="T395" t="s">
        <v>158</v>
      </c>
      <c r="U395" s="4">
        <v>-4500</v>
      </c>
      <c r="V395"/>
    </row>
    <row r="396" spans="19:22" x14ac:dyDescent="0.25">
      <c r="S396" s="58">
        <v>45350</v>
      </c>
      <c r="T396" t="s">
        <v>273</v>
      </c>
      <c r="U396" s="4">
        <v>100000</v>
      </c>
      <c r="V396"/>
    </row>
    <row r="397" spans="19:22" x14ac:dyDescent="0.25">
      <c r="S397" s="58">
        <v>45350</v>
      </c>
      <c r="T397" t="s">
        <v>158</v>
      </c>
      <c r="U397" s="4">
        <v>-4500</v>
      </c>
      <c r="V397"/>
    </row>
    <row r="398" spans="19:22" x14ac:dyDescent="0.25">
      <c r="S398" s="58">
        <v>45350</v>
      </c>
      <c r="T398" t="s">
        <v>940</v>
      </c>
      <c r="U398" s="4">
        <v>-5000</v>
      </c>
      <c r="V398"/>
    </row>
    <row r="399" spans="19:22" x14ac:dyDescent="0.25">
      <c r="S399" s="58">
        <v>45350</v>
      </c>
      <c r="T399" t="s">
        <v>235</v>
      </c>
      <c r="U399" s="4">
        <v>-10000</v>
      </c>
      <c r="V399"/>
    </row>
    <row r="400" spans="19:22" x14ac:dyDescent="0.25">
      <c r="S400" s="58">
        <v>45349</v>
      </c>
      <c r="T400" t="s">
        <v>935</v>
      </c>
      <c r="U400" s="4">
        <v>-23500</v>
      </c>
      <c r="V400"/>
    </row>
    <row r="401" spans="19:22" x14ac:dyDescent="0.25">
      <c r="S401" s="58">
        <v>45349</v>
      </c>
      <c r="T401" t="s">
        <v>180</v>
      </c>
      <c r="U401" s="4">
        <v>-4500</v>
      </c>
      <c r="V401"/>
    </row>
    <row r="402" spans="19:22" x14ac:dyDescent="0.25">
      <c r="S402" s="58">
        <v>45348</v>
      </c>
      <c r="T402" t="s">
        <v>932</v>
      </c>
      <c r="U402" s="4">
        <v>-76104</v>
      </c>
      <c r="V402"/>
    </row>
    <row r="403" spans="19:22" x14ac:dyDescent="0.25">
      <c r="S403" s="58">
        <v>45348</v>
      </c>
      <c r="T403" t="s">
        <v>669</v>
      </c>
      <c r="U403" s="4">
        <v>-10000</v>
      </c>
      <c r="V403"/>
    </row>
    <row r="404" spans="19:22" x14ac:dyDescent="0.25">
      <c r="S404" s="58">
        <v>45348</v>
      </c>
      <c r="T404" t="s">
        <v>9</v>
      </c>
      <c r="U404" s="4">
        <v>-93050</v>
      </c>
      <c r="V404"/>
    </row>
    <row r="405" spans="19:22" x14ac:dyDescent="0.25">
      <c r="S405" s="58">
        <v>45347</v>
      </c>
      <c r="T405" t="s">
        <v>248</v>
      </c>
      <c r="U405" s="4">
        <v>-54700</v>
      </c>
      <c r="V405"/>
    </row>
    <row r="406" spans="19:22" x14ac:dyDescent="0.25">
      <c r="S406" s="58">
        <v>45347</v>
      </c>
      <c r="T406" t="s">
        <v>158</v>
      </c>
      <c r="U406" s="4">
        <v>-4500</v>
      </c>
      <c r="V406"/>
    </row>
    <row r="407" spans="19:22" x14ac:dyDescent="0.25">
      <c r="S407" s="58">
        <v>45345</v>
      </c>
      <c r="T407" t="s">
        <v>180</v>
      </c>
      <c r="U407" s="4">
        <v>-4500</v>
      </c>
      <c r="V407"/>
    </row>
    <row r="408" spans="19:22" x14ac:dyDescent="0.25">
      <c r="S408" s="58">
        <v>45345</v>
      </c>
      <c r="T408" t="s">
        <v>23</v>
      </c>
      <c r="U408" s="4">
        <v>-65000</v>
      </c>
      <c r="V408"/>
    </row>
    <row r="409" spans="19:22" x14ac:dyDescent="0.25">
      <c r="S409" s="58">
        <v>45345</v>
      </c>
      <c r="T409" t="s">
        <v>923</v>
      </c>
      <c r="U409" s="4">
        <v>1</v>
      </c>
      <c r="V409"/>
    </row>
    <row r="410" spans="19:22" x14ac:dyDescent="0.25">
      <c r="S410" s="58">
        <v>45345</v>
      </c>
      <c r="T410" t="s">
        <v>286</v>
      </c>
      <c r="U410" s="4">
        <v>170000</v>
      </c>
      <c r="V410"/>
    </row>
    <row r="411" spans="19:22" x14ac:dyDescent="0.25">
      <c r="S411" s="58">
        <v>45345</v>
      </c>
      <c r="T411" t="s">
        <v>175</v>
      </c>
      <c r="U411" s="4">
        <v>600000</v>
      </c>
      <c r="V411"/>
    </row>
    <row r="412" spans="19:22" x14ac:dyDescent="0.25">
      <c r="S412" s="58">
        <v>45344</v>
      </c>
      <c r="T412" t="s">
        <v>675</v>
      </c>
      <c r="U412" s="4">
        <v>-7000</v>
      </c>
      <c r="V412"/>
    </row>
    <row r="413" spans="19:22" x14ac:dyDescent="0.25">
      <c r="S413" s="58">
        <v>45343</v>
      </c>
      <c r="T413" t="s">
        <v>180</v>
      </c>
      <c r="U413" s="4">
        <v>-4500</v>
      </c>
      <c r="V413"/>
    </row>
    <row r="414" spans="19:22" x14ac:dyDescent="0.25">
      <c r="S414" s="58">
        <v>45343</v>
      </c>
      <c r="T414" t="s">
        <v>622</v>
      </c>
      <c r="U414" s="4">
        <v>-62035</v>
      </c>
      <c r="V414"/>
    </row>
    <row r="415" spans="19:22" x14ac:dyDescent="0.25">
      <c r="S415" s="58">
        <v>45343</v>
      </c>
      <c r="T415" t="s">
        <v>191</v>
      </c>
      <c r="U415" s="4">
        <v>5338</v>
      </c>
      <c r="V415"/>
    </row>
    <row r="416" spans="19:22" x14ac:dyDescent="0.25">
      <c r="S416" s="58">
        <v>45343</v>
      </c>
      <c r="T416" t="s">
        <v>270</v>
      </c>
      <c r="U416" s="4">
        <v>-9000</v>
      </c>
      <c r="V416"/>
    </row>
    <row r="417" spans="19:22" x14ac:dyDescent="0.25">
      <c r="S417" s="58">
        <v>45342</v>
      </c>
      <c r="T417" t="s">
        <v>667</v>
      </c>
      <c r="U417" s="4">
        <v>-8000</v>
      </c>
      <c r="V417"/>
    </row>
    <row r="418" spans="19:22" x14ac:dyDescent="0.25">
      <c r="S418" s="58">
        <v>45342</v>
      </c>
      <c r="T418" t="s">
        <v>661</v>
      </c>
      <c r="U418" s="4">
        <v>-9000</v>
      </c>
      <c r="V418"/>
    </row>
    <row r="419" spans="19:22" x14ac:dyDescent="0.25">
      <c r="S419" s="58">
        <v>45341</v>
      </c>
      <c r="T419" t="s">
        <v>158</v>
      </c>
      <c r="U419" s="4">
        <v>-4500</v>
      </c>
      <c r="V419"/>
    </row>
    <row r="420" spans="19:22" x14ac:dyDescent="0.25">
      <c r="S420" s="58">
        <v>45341</v>
      </c>
      <c r="T420" t="s">
        <v>815</v>
      </c>
      <c r="U420" s="4">
        <v>-4000</v>
      </c>
      <c r="V420"/>
    </row>
    <row r="421" spans="19:22" x14ac:dyDescent="0.25">
      <c r="S421" s="58">
        <v>45340</v>
      </c>
      <c r="T421" t="s">
        <v>554</v>
      </c>
      <c r="U421" s="4">
        <v>-30001</v>
      </c>
      <c r="V421"/>
    </row>
    <row r="422" spans="19:22" x14ac:dyDescent="0.25">
      <c r="S422" s="58">
        <v>45340</v>
      </c>
      <c r="T422" t="s">
        <v>158</v>
      </c>
      <c r="U422" s="4">
        <v>-4500</v>
      </c>
    </row>
    <row r="423" spans="19:22" x14ac:dyDescent="0.25">
      <c r="S423" s="58">
        <v>45338</v>
      </c>
      <c r="T423" t="s">
        <v>667</v>
      </c>
      <c r="U423" s="4">
        <v>-2500</v>
      </c>
    </row>
    <row r="424" spans="19:22" x14ac:dyDescent="0.25">
      <c r="S424" s="58">
        <v>45338</v>
      </c>
      <c r="T424" t="s">
        <v>158</v>
      </c>
      <c r="U424" s="4">
        <v>-4500</v>
      </c>
    </row>
    <row r="425" spans="19:22" x14ac:dyDescent="0.25">
      <c r="S425" s="58">
        <v>45338</v>
      </c>
      <c r="T425" t="s">
        <v>270</v>
      </c>
      <c r="U425" s="4">
        <v>-8500</v>
      </c>
    </row>
    <row r="426" spans="19:22" x14ac:dyDescent="0.25">
      <c r="S426" s="58">
        <v>45337</v>
      </c>
      <c r="T426" t="s">
        <v>180</v>
      </c>
      <c r="U426" s="4">
        <v>-4500</v>
      </c>
    </row>
    <row r="427" spans="19:22" x14ac:dyDescent="0.25">
      <c r="S427" s="58">
        <v>45337</v>
      </c>
      <c r="T427" t="s">
        <v>667</v>
      </c>
      <c r="U427" s="4">
        <v>-2500</v>
      </c>
    </row>
    <row r="428" spans="19:22" x14ac:dyDescent="0.25">
      <c r="S428" s="58">
        <v>45337</v>
      </c>
      <c r="T428" t="s">
        <v>270</v>
      </c>
      <c r="U428" s="4">
        <v>-10900</v>
      </c>
    </row>
    <row r="429" spans="19:22" x14ac:dyDescent="0.25">
      <c r="S429" s="58">
        <v>45336</v>
      </c>
      <c r="T429" t="s">
        <v>223</v>
      </c>
      <c r="U429" s="4">
        <v>-8500</v>
      </c>
    </row>
    <row r="430" spans="19:22" x14ac:dyDescent="0.25">
      <c r="S430" s="58">
        <v>45335</v>
      </c>
      <c r="T430" t="s">
        <v>180</v>
      </c>
      <c r="U430" s="4">
        <v>-4500</v>
      </c>
    </row>
    <row r="431" spans="19:22" x14ac:dyDescent="0.25">
      <c r="S431" s="58">
        <v>45335</v>
      </c>
      <c r="T431" t="s">
        <v>899</v>
      </c>
      <c r="U431" s="4">
        <v>-22340</v>
      </c>
    </row>
    <row r="432" spans="19:22" x14ac:dyDescent="0.25">
      <c r="S432" s="58">
        <v>45335</v>
      </c>
      <c r="T432" t="s">
        <v>667</v>
      </c>
      <c r="U432" s="4">
        <v>-5000</v>
      </c>
    </row>
    <row r="433" spans="19:21" x14ac:dyDescent="0.25">
      <c r="S433" s="58">
        <v>45335</v>
      </c>
      <c r="T433" t="s">
        <v>270</v>
      </c>
      <c r="U433" s="4">
        <v>-9900</v>
      </c>
    </row>
    <row r="434" spans="19:21" x14ac:dyDescent="0.25">
      <c r="S434" s="58">
        <v>45334</v>
      </c>
      <c r="T434" t="s">
        <v>158</v>
      </c>
      <c r="U434" s="4">
        <v>-4500</v>
      </c>
    </row>
    <row r="435" spans="19:21" x14ac:dyDescent="0.25">
      <c r="S435" s="58">
        <v>45333</v>
      </c>
      <c r="T435" t="s">
        <v>373</v>
      </c>
      <c r="U435" s="4">
        <v>-7900</v>
      </c>
    </row>
    <row r="436" spans="19:21" x14ac:dyDescent="0.25">
      <c r="S436" s="58">
        <v>45332</v>
      </c>
      <c r="T436" t="s">
        <v>206</v>
      </c>
      <c r="U436" s="4">
        <v>-4500</v>
      </c>
    </row>
    <row r="437" spans="19:21" x14ac:dyDescent="0.25">
      <c r="S437" s="58">
        <v>45331</v>
      </c>
      <c r="T437" t="s">
        <v>510</v>
      </c>
      <c r="U437" s="4">
        <v>-38000</v>
      </c>
    </row>
    <row r="438" spans="19:21" x14ac:dyDescent="0.25">
      <c r="S438" s="58">
        <v>45331</v>
      </c>
      <c r="T438" t="s">
        <v>894</v>
      </c>
      <c r="U438" s="4">
        <v>-69000</v>
      </c>
    </row>
    <row r="439" spans="19:21" x14ac:dyDescent="0.25">
      <c r="S439" s="58">
        <v>45330</v>
      </c>
      <c r="T439" t="s">
        <v>180</v>
      </c>
      <c r="U439" s="4">
        <v>-4500</v>
      </c>
    </row>
    <row r="440" spans="19:21" x14ac:dyDescent="0.25">
      <c r="S440" s="58">
        <v>45330</v>
      </c>
      <c r="T440" t="s">
        <v>675</v>
      </c>
      <c r="U440" s="4">
        <v>-7000</v>
      </c>
    </row>
    <row r="441" spans="19:21" x14ac:dyDescent="0.25">
      <c r="S441" s="58">
        <v>45330</v>
      </c>
      <c r="T441" t="s">
        <v>667</v>
      </c>
      <c r="U441" s="4">
        <v>-2500</v>
      </c>
    </row>
    <row r="442" spans="19:21" x14ac:dyDescent="0.25">
      <c r="S442" s="58">
        <v>45329</v>
      </c>
      <c r="T442" t="s">
        <v>223</v>
      </c>
      <c r="U442" s="4">
        <v>-9000</v>
      </c>
    </row>
    <row r="443" spans="19:21" x14ac:dyDescent="0.25">
      <c r="S443" s="58">
        <v>45329</v>
      </c>
      <c r="T443" t="s">
        <v>667</v>
      </c>
      <c r="U443" s="4">
        <v>-3500</v>
      </c>
    </row>
    <row r="444" spans="19:21" x14ac:dyDescent="0.25">
      <c r="S444" s="58">
        <v>45329</v>
      </c>
      <c r="T444" t="s">
        <v>158</v>
      </c>
      <c r="U444" s="4">
        <v>-4500</v>
      </c>
    </row>
    <row r="445" spans="19:21" x14ac:dyDescent="0.25">
      <c r="S445" s="58">
        <v>45328</v>
      </c>
      <c r="T445" t="s">
        <v>667</v>
      </c>
      <c r="U445" s="4">
        <v>-2500</v>
      </c>
    </row>
    <row r="446" spans="19:21" x14ac:dyDescent="0.25">
      <c r="S446" s="58">
        <v>45328</v>
      </c>
      <c r="T446" t="s">
        <v>270</v>
      </c>
      <c r="U446" s="4">
        <v>-9000</v>
      </c>
    </row>
    <row r="447" spans="19:21" x14ac:dyDescent="0.25">
      <c r="S447" s="58">
        <v>45327</v>
      </c>
      <c r="T447" t="s">
        <v>245</v>
      </c>
      <c r="U447" s="4">
        <v>-89508</v>
      </c>
    </row>
    <row r="448" spans="19:21" x14ac:dyDescent="0.25">
      <c r="S448" s="58">
        <v>45327</v>
      </c>
      <c r="T448" t="s">
        <v>667</v>
      </c>
      <c r="U448" s="4">
        <v>-3500</v>
      </c>
    </row>
    <row r="449" spans="19:21" x14ac:dyDescent="0.25">
      <c r="S449" s="58">
        <v>45327</v>
      </c>
      <c r="T449" t="s">
        <v>237</v>
      </c>
      <c r="U449" s="4">
        <v>-22200</v>
      </c>
    </row>
    <row r="450" spans="19:21" x14ac:dyDescent="0.25">
      <c r="S450" s="58">
        <v>45327</v>
      </c>
      <c r="T450" t="s">
        <v>175</v>
      </c>
      <c r="U450" s="4">
        <v>200000</v>
      </c>
    </row>
    <row r="451" spans="19:21" x14ac:dyDescent="0.25">
      <c r="S451" s="58">
        <v>45327</v>
      </c>
      <c r="T451" t="s">
        <v>289</v>
      </c>
      <c r="U451" s="4">
        <v>-9500</v>
      </c>
    </row>
    <row r="452" spans="19:21" x14ac:dyDescent="0.25">
      <c r="S452" s="58">
        <v>45326</v>
      </c>
      <c r="T452" t="s">
        <v>158</v>
      </c>
      <c r="U452" s="4">
        <v>-8300</v>
      </c>
    </row>
    <row r="453" spans="19:21" x14ac:dyDescent="0.25">
      <c r="S453" s="58">
        <v>45325</v>
      </c>
      <c r="T453" t="s">
        <v>478</v>
      </c>
      <c r="U453" s="4">
        <v>-12000</v>
      </c>
    </row>
    <row r="454" spans="19:21" x14ac:dyDescent="0.25">
      <c r="S454" s="58">
        <v>45325</v>
      </c>
      <c r="T454" t="s">
        <v>158</v>
      </c>
      <c r="U454" s="4">
        <v>-4500</v>
      </c>
    </row>
    <row r="455" spans="19:21" x14ac:dyDescent="0.25">
      <c r="S455" s="58">
        <v>45324</v>
      </c>
      <c r="T455" t="s">
        <v>180</v>
      </c>
      <c r="U455" s="4">
        <v>-4500</v>
      </c>
    </row>
    <row r="456" spans="19:21" x14ac:dyDescent="0.25">
      <c r="S456" s="58">
        <v>45324</v>
      </c>
      <c r="T456" t="s">
        <v>223</v>
      </c>
      <c r="U456" s="4">
        <v>-8500</v>
      </c>
    </row>
    <row r="457" spans="19:21" x14ac:dyDescent="0.25">
      <c r="S457" s="58">
        <v>45324</v>
      </c>
      <c r="T457" t="s">
        <v>667</v>
      </c>
      <c r="U457" s="4">
        <v>-2500</v>
      </c>
    </row>
    <row r="458" spans="19:21" x14ac:dyDescent="0.25">
      <c r="S458" s="58">
        <v>45323</v>
      </c>
      <c r="T458" t="s">
        <v>667</v>
      </c>
      <c r="U458" s="4">
        <v>-3500</v>
      </c>
    </row>
    <row r="459" spans="19:21" x14ac:dyDescent="0.25">
      <c r="S459" s="58">
        <v>45323</v>
      </c>
      <c r="T459" t="s">
        <v>270</v>
      </c>
      <c r="U459" s="4">
        <v>-10900</v>
      </c>
    </row>
    <row r="460" spans="19:21" x14ac:dyDescent="0.25">
      <c r="S460" s="58">
        <v>45322</v>
      </c>
      <c r="T460" t="s">
        <v>180</v>
      </c>
      <c r="U460" s="4">
        <v>-4500</v>
      </c>
    </row>
    <row r="461" spans="19:21" x14ac:dyDescent="0.25">
      <c r="S461" s="58">
        <v>45322</v>
      </c>
      <c r="T461" t="s">
        <v>270</v>
      </c>
      <c r="U461" s="4">
        <v>-9500</v>
      </c>
    </row>
    <row r="462" spans="19:21" x14ac:dyDescent="0.25">
      <c r="S462" s="58">
        <v>45321</v>
      </c>
      <c r="T462" t="s">
        <v>180</v>
      </c>
      <c r="U462" s="4">
        <v>-4500</v>
      </c>
    </row>
    <row r="463" spans="19:21" x14ac:dyDescent="0.25">
      <c r="S463" s="58">
        <v>45321</v>
      </c>
      <c r="T463" t="s">
        <v>223</v>
      </c>
      <c r="U463" s="4">
        <v>-9000</v>
      </c>
    </row>
    <row r="464" spans="19:21" x14ac:dyDescent="0.25">
      <c r="S464" s="58">
        <v>45320</v>
      </c>
      <c r="T464" t="s">
        <v>292</v>
      </c>
      <c r="U464" s="4">
        <v>-50000</v>
      </c>
    </row>
    <row r="465" spans="19:21" x14ac:dyDescent="0.25">
      <c r="S465" s="58">
        <v>45320</v>
      </c>
      <c r="T465" t="s">
        <v>270</v>
      </c>
      <c r="U465" s="4">
        <v>-9000</v>
      </c>
    </row>
    <row r="466" spans="19:21" x14ac:dyDescent="0.25">
      <c r="S466" s="58">
        <v>45319</v>
      </c>
      <c r="T466" t="s">
        <v>248</v>
      </c>
      <c r="U466" s="4">
        <v>-31760</v>
      </c>
    </row>
    <row r="467" spans="19:21" x14ac:dyDescent="0.25">
      <c r="S467" s="58">
        <v>45319</v>
      </c>
      <c r="T467" t="s">
        <v>158</v>
      </c>
      <c r="U467" s="4">
        <v>-8400</v>
      </c>
    </row>
    <row r="468" spans="19:21" x14ac:dyDescent="0.25">
      <c r="S468" s="58">
        <v>45318</v>
      </c>
      <c r="T468" t="s">
        <v>248</v>
      </c>
      <c r="U468" s="4">
        <v>-56400</v>
      </c>
    </row>
    <row r="469" spans="19:21" x14ac:dyDescent="0.25">
      <c r="S469" s="58">
        <v>45318</v>
      </c>
      <c r="T469" t="s">
        <v>175</v>
      </c>
      <c r="U469" s="4">
        <v>150000</v>
      </c>
    </row>
    <row r="470" spans="19:21" x14ac:dyDescent="0.25">
      <c r="S470" s="58">
        <v>45317</v>
      </c>
      <c r="T470" t="s">
        <v>158</v>
      </c>
      <c r="U470" s="4">
        <v>-4500</v>
      </c>
    </row>
    <row r="471" spans="19:21" x14ac:dyDescent="0.25">
      <c r="S471" s="58">
        <v>45317</v>
      </c>
      <c r="T471" t="s">
        <v>270</v>
      </c>
      <c r="U471" s="4">
        <v>-8500</v>
      </c>
    </row>
    <row r="472" spans="19:21" x14ac:dyDescent="0.25">
      <c r="S472" s="58">
        <v>45316</v>
      </c>
      <c r="T472" t="s">
        <v>854</v>
      </c>
      <c r="U472" s="4">
        <v>-76104</v>
      </c>
    </row>
    <row r="473" spans="19:21" x14ac:dyDescent="0.25">
      <c r="S473" s="58">
        <v>45316</v>
      </c>
      <c r="T473" t="s">
        <v>180</v>
      </c>
      <c r="U473" s="4">
        <v>-4500</v>
      </c>
    </row>
    <row r="474" spans="19:21" x14ac:dyDescent="0.25">
      <c r="S474" s="58">
        <v>45316</v>
      </c>
      <c r="T474" t="s">
        <v>667</v>
      </c>
      <c r="U474" s="4">
        <v>-2500</v>
      </c>
    </row>
    <row r="475" spans="19:21" x14ac:dyDescent="0.25">
      <c r="S475" s="58">
        <v>45316</v>
      </c>
      <c r="T475" t="s">
        <v>270</v>
      </c>
      <c r="U475" s="4">
        <v>-9500</v>
      </c>
    </row>
    <row r="476" spans="19:21" x14ac:dyDescent="0.25">
      <c r="S476" s="58">
        <v>45315</v>
      </c>
      <c r="T476" t="s">
        <v>273</v>
      </c>
      <c r="U476" s="4">
        <v>170000</v>
      </c>
    </row>
    <row r="477" spans="19:21" x14ac:dyDescent="0.25">
      <c r="S477" s="58">
        <v>45315</v>
      </c>
      <c r="T477" t="s">
        <v>270</v>
      </c>
      <c r="U477" s="4">
        <v>-9000</v>
      </c>
    </row>
    <row r="478" spans="19:21" x14ac:dyDescent="0.25">
      <c r="S478" s="58">
        <v>45314</v>
      </c>
      <c r="T478" t="s">
        <v>180</v>
      </c>
      <c r="U478" s="4">
        <v>-4500</v>
      </c>
    </row>
    <row r="479" spans="19:21" x14ac:dyDescent="0.25">
      <c r="S479" s="58">
        <v>45314</v>
      </c>
      <c r="T479" t="s">
        <v>849</v>
      </c>
      <c r="U479" s="4">
        <v>-10000</v>
      </c>
    </row>
    <row r="480" spans="19:21" x14ac:dyDescent="0.25">
      <c r="S480" s="58">
        <v>45313</v>
      </c>
      <c r="T480" t="s">
        <v>191</v>
      </c>
      <c r="U480" s="4">
        <v>7544</v>
      </c>
    </row>
    <row r="481" spans="19:21" x14ac:dyDescent="0.25">
      <c r="S481" s="58">
        <v>45313</v>
      </c>
      <c r="T481" t="s">
        <v>824</v>
      </c>
      <c r="U481" s="4">
        <v>-13500</v>
      </c>
    </row>
    <row r="482" spans="19:21" x14ac:dyDescent="0.25">
      <c r="S482" s="58">
        <v>45312</v>
      </c>
      <c r="T482" t="s">
        <v>248</v>
      </c>
      <c r="U482" s="4">
        <v>-184800</v>
      </c>
    </row>
    <row r="483" spans="19:21" x14ac:dyDescent="0.25">
      <c r="S483" s="58">
        <v>45312</v>
      </c>
      <c r="T483" t="s">
        <v>158</v>
      </c>
      <c r="U483" s="4">
        <v>-4500</v>
      </c>
    </row>
    <row r="484" spans="19:21" x14ac:dyDescent="0.25">
      <c r="S484" s="58">
        <v>45312</v>
      </c>
      <c r="T484" t="s">
        <v>963</v>
      </c>
      <c r="U484" s="4">
        <v>190000</v>
      </c>
    </row>
    <row r="485" spans="19:21" x14ac:dyDescent="0.25">
      <c r="S485" s="58">
        <v>45311</v>
      </c>
      <c r="T485" t="s">
        <v>204</v>
      </c>
      <c r="U485" s="4">
        <v>-32400</v>
      </c>
    </row>
    <row r="486" spans="19:21" x14ac:dyDescent="0.25">
      <c r="S486" s="58">
        <v>45311</v>
      </c>
      <c r="T486" t="s">
        <v>175</v>
      </c>
      <c r="U486" s="4">
        <v>100000</v>
      </c>
    </row>
    <row r="487" spans="19:21" x14ac:dyDescent="0.25">
      <c r="S487" s="58">
        <v>45310</v>
      </c>
      <c r="T487" t="s">
        <v>158</v>
      </c>
      <c r="U487" s="4">
        <v>-4500</v>
      </c>
    </row>
    <row r="488" spans="19:21" x14ac:dyDescent="0.25">
      <c r="S488" s="58">
        <v>45310</v>
      </c>
      <c r="T488" t="s">
        <v>661</v>
      </c>
      <c r="U488" s="4">
        <v>-9000</v>
      </c>
    </row>
    <row r="489" spans="19:21" x14ac:dyDescent="0.25">
      <c r="S489" s="58">
        <v>45309</v>
      </c>
      <c r="T489" t="s">
        <v>838</v>
      </c>
      <c r="U489" s="4">
        <v>-14400</v>
      </c>
    </row>
    <row r="490" spans="19:21" x14ac:dyDescent="0.25">
      <c r="S490" s="58">
        <v>45309</v>
      </c>
      <c r="T490" t="s">
        <v>554</v>
      </c>
      <c r="U490" s="4">
        <v>-30315</v>
      </c>
    </row>
    <row r="491" spans="19:21" x14ac:dyDescent="0.25">
      <c r="S491" s="58">
        <v>45309</v>
      </c>
      <c r="T491" t="s">
        <v>248</v>
      </c>
      <c r="U491" s="4">
        <v>-7704</v>
      </c>
    </row>
    <row r="492" spans="19:21" x14ac:dyDescent="0.25">
      <c r="S492" s="58">
        <v>45308</v>
      </c>
      <c r="T492" t="s">
        <v>161</v>
      </c>
      <c r="U492" s="4">
        <v>-11000</v>
      </c>
    </row>
    <row r="493" spans="19:21" x14ac:dyDescent="0.25">
      <c r="S493" s="58">
        <v>45308</v>
      </c>
      <c r="T493" t="s">
        <v>158</v>
      </c>
      <c r="U493" s="4">
        <v>-4500</v>
      </c>
    </row>
    <row r="494" spans="19:21" x14ac:dyDescent="0.25">
      <c r="S494" s="58">
        <v>45307</v>
      </c>
      <c r="T494" t="s">
        <v>228</v>
      </c>
      <c r="U494" s="4">
        <v>-10000</v>
      </c>
    </row>
    <row r="495" spans="19:21" x14ac:dyDescent="0.25">
      <c r="S495" s="58">
        <v>45306</v>
      </c>
      <c r="T495" t="s">
        <v>180</v>
      </c>
      <c r="U495" s="4">
        <v>-7200</v>
      </c>
    </row>
    <row r="496" spans="19:21" x14ac:dyDescent="0.25">
      <c r="S496" s="58">
        <v>45306</v>
      </c>
      <c r="T496" t="s">
        <v>248</v>
      </c>
      <c r="U496" s="4">
        <v>-3300</v>
      </c>
    </row>
    <row r="497" spans="19:21" x14ac:dyDescent="0.25">
      <c r="S497" s="58">
        <v>45306</v>
      </c>
      <c r="T497" t="s">
        <v>175</v>
      </c>
      <c r="U497" s="4">
        <v>100000</v>
      </c>
    </row>
    <row r="498" spans="19:21" x14ac:dyDescent="0.25">
      <c r="S498" s="58">
        <v>45305</v>
      </c>
      <c r="T498" t="s">
        <v>248</v>
      </c>
      <c r="U498" s="4">
        <v>-16500</v>
      </c>
    </row>
    <row r="499" spans="19:21" x14ac:dyDescent="0.25">
      <c r="S499" s="58">
        <v>45304</v>
      </c>
      <c r="T499" t="s">
        <v>248</v>
      </c>
      <c r="U499" s="4">
        <v>-16563</v>
      </c>
    </row>
    <row r="500" spans="19:21" x14ac:dyDescent="0.25">
      <c r="S500" s="58">
        <v>45304</v>
      </c>
      <c r="T500" t="s">
        <v>158</v>
      </c>
      <c r="U500" s="4">
        <v>-4500</v>
      </c>
    </row>
    <row r="501" spans="19:21" x14ac:dyDescent="0.25">
      <c r="S501" s="58">
        <v>45303</v>
      </c>
      <c r="T501" t="s">
        <v>180</v>
      </c>
      <c r="U501" s="4">
        <v>-4500</v>
      </c>
    </row>
    <row r="502" spans="19:21" x14ac:dyDescent="0.25">
      <c r="S502" s="58">
        <v>45303</v>
      </c>
      <c r="T502" t="s">
        <v>678</v>
      </c>
      <c r="U502" s="4">
        <v>-7500</v>
      </c>
    </row>
    <row r="503" spans="19:21" x14ac:dyDescent="0.25">
      <c r="S503" s="58">
        <v>45303</v>
      </c>
      <c r="T503" t="s">
        <v>824</v>
      </c>
      <c r="U503" s="4">
        <v>-9500</v>
      </c>
    </row>
    <row r="504" spans="19:21" x14ac:dyDescent="0.25">
      <c r="S504" s="58">
        <v>45302</v>
      </c>
      <c r="T504" t="s">
        <v>667</v>
      </c>
      <c r="U504" s="4">
        <v>-6200</v>
      </c>
    </row>
    <row r="505" spans="19:21" x14ac:dyDescent="0.25">
      <c r="S505" s="58">
        <v>45302</v>
      </c>
      <c r="T505" t="s">
        <v>821</v>
      </c>
      <c r="U505" s="4">
        <v>-11500</v>
      </c>
    </row>
    <row r="506" spans="19:21" x14ac:dyDescent="0.25">
      <c r="S506" s="58">
        <v>45301</v>
      </c>
      <c r="T506" t="s">
        <v>180</v>
      </c>
      <c r="U506" s="4">
        <v>-4500</v>
      </c>
    </row>
    <row r="507" spans="19:21" x14ac:dyDescent="0.25">
      <c r="S507" s="58">
        <v>45301</v>
      </c>
      <c r="T507" t="s">
        <v>289</v>
      </c>
      <c r="U507" s="4">
        <v>-8500</v>
      </c>
    </row>
    <row r="508" spans="19:21" x14ac:dyDescent="0.25">
      <c r="S508" s="58">
        <v>45300</v>
      </c>
      <c r="T508" t="s">
        <v>180</v>
      </c>
      <c r="U508" s="4">
        <v>-2700</v>
      </c>
    </row>
    <row r="509" spans="19:21" x14ac:dyDescent="0.25">
      <c r="S509" s="58">
        <v>45300</v>
      </c>
      <c r="T509" t="s">
        <v>223</v>
      </c>
      <c r="U509" s="4">
        <v>-9000</v>
      </c>
    </row>
    <row r="510" spans="19:21" x14ac:dyDescent="0.25">
      <c r="S510" s="58">
        <v>45300</v>
      </c>
      <c r="T510" t="s">
        <v>815</v>
      </c>
      <c r="U510" s="4">
        <v>-3500</v>
      </c>
    </row>
    <row r="511" spans="19:21" x14ac:dyDescent="0.25">
      <c r="S511" s="58">
        <v>45299</v>
      </c>
      <c r="T511" t="s">
        <v>180</v>
      </c>
      <c r="U511" s="4">
        <v>-7200</v>
      </c>
    </row>
    <row r="512" spans="19:21" x14ac:dyDescent="0.25">
      <c r="S512" s="58">
        <v>45299</v>
      </c>
      <c r="T512" t="s">
        <v>228</v>
      </c>
      <c r="U512" s="4">
        <v>-11000</v>
      </c>
    </row>
    <row r="513" spans="19:21" x14ac:dyDescent="0.25">
      <c r="S513" s="58">
        <v>45299</v>
      </c>
      <c r="T513" t="s">
        <v>248</v>
      </c>
      <c r="U513" s="4">
        <v>-21562</v>
      </c>
    </row>
    <row r="514" spans="19:21" x14ac:dyDescent="0.25">
      <c r="S514" s="58">
        <v>45297</v>
      </c>
      <c r="T514" t="s">
        <v>248</v>
      </c>
      <c r="U514" s="4">
        <v>-31754</v>
      </c>
    </row>
    <row r="515" spans="19:21" x14ac:dyDescent="0.25">
      <c r="S515" s="58">
        <v>45297</v>
      </c>
      <c r="T515" t="s">
        <v>158</v>
      </c>
      <c r="U515" s="4">
        <v>-4500</v>
      </c>
    </row>
    <row r="516" spans="19:21" x14ac:dyDescent="0.25">
      <c r="S516" s="58">
        <v>45297</v>
      </c>
      <c r="T516" t="s">
        <v>679</v>
      </c>
      <c r="U516" s="4">
        <v>-10770</v>
      </c>
    </row>
    <row r="517" spans="19:21" x14ac:dyDescent="0.25">
      <c r="S517" s="58">
        <v>45296</v>
      </c>
      <c r="T517" t="s">
        <v>180</v>
      </c>
      <c r="U517" s="4">
        <v>-7200</v>
      </c>
    </row>
    <row r="518" spans="19:21" x14ac:dyDescent="0.25">
      <c r="S518" s="58">
        <v>45296</v>
      </c>
      <c r="T518" t="s">
        <v>245</v>
      </c>
      <c r="U518" s="4">
        <v>-89508</v>
      </c>
    </row>
    <row r="519" spans="19:21" x14ac:dyDescent="0.25">
      <c r="S519" s="58">
        <v>45296</v>
      </c>
      <c r="T519" t="s">
        <v>805</v>
      </c>
      <c r="U519" s="4">
        <v>-9500</v>
      </c>
    </row>
    <row r="520" spans="19:21" x14ac:dyDescent="0.25">
      <c r="S520" s="58">
        <v>45295</v>
      </c>
      <c r="T520" t="s">
        <v>239</v>
      </c>
      <c r="U520" s="4">
        <v>-20000</v>
      </c>
    </row>
    <row r="521" spans="19:21" x14ac:dyDescent="0.25">
      <c r="S521" s="58">
        <v>45295</v>
      </c>
      <c r="T521" t="s">
        <v>180</v>
      </c>
      <c r="U521" s="4">
        <v>-7000</v>
      </c>
    </row>
    <row r="522" spans="19:21" x14ac:dyDescent="0.25">
      <c r="S522" s="58">
        <v>45295</v>
      </c>
      <c r="T522" t="s">
        <v>248</v>
      </c>
      <c r="U522" s="4">
        <v>-61400</v>
      </c>
    </row>
    <row r="523" spans="19:21" x14ac:dyDescent="0.25">
      <c r="S523" s="58">
        <v>45295</v>
      </c>
      <c r="T523" t="s">
        <v>237</v>
      </c>
      <c r="U523" s="4">
        <v>-42550</v>
      </c>
    </row>
    <row r="524" spans="19:21" x14ac:dyDescent="0.25">
      <c r="S524" s="58">
        <v>45295</v>
      </c>
      <c r="T524" t="s">
        <v>661</v>
      </c>
      <c r="U524" s="4">
        <v>-9500</v>
      </c>
    </row>
    <row r="525" spans="19:21" x14ac:dyDescent="0.25">
      <c r="S525" s="58">
        <v>45294</v>
      </c>
      <c r="T525" t="s">
        <v>248</v>
      </c>
      <c r="U525" s="4">
        <v>-69408</v>
      </c>
    </row>
    <row r="526" spans="19:21" x14ac:dyDescent="0.25">
      <c r="S526" s="58">
        <v>45294</v>
      </c>
      <c r="T526" t="s">
        <v>680</v>
      </c>
      <c r="U526" s="4">
        <v>-10000</v>
      </c>
    </row>
    <row r="527" spans="19:21" x14ac:dyDescent="0.25">
      <c r="S527" s="58">
        <v>45294</v>
      </c>
      <c r="T527" t="s">
        <v>796</v>
      </c>
      <c r="U527" s="4">
        <v>-5400</v>
      </c>
    </row>
    <row r="528" spans="19:21" x14ac:dyDescent="0.25">
      <c r="S528" s="58">
        <v>45293</v>
      </c>
      <c r="T528" t="s">
        <v>158</v>
      </c>
      <c r="U528" s="4">
        <v>-4500</v>
      </c>
    </row>
  </sheetData>
  <mergeCells count="5">
    <mergeCell ref="P2:Q2"/>
    <mergeCell ref="S2:Y2"/>
    <mergeCell ref="B2:C2"/>
    <mergeCell ref="E2:I2"/>
    <mergeCell ref="K2:N2"/>
  </mergeCells>
  <phoneticPr fontId="1" type="noConversion"/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98C-31E3-41A6-90FE-64A6DFE7ACA6}">
  <dimension ref="A1:R544"/>
  <sheetViews>
    <sheetView tabSelected="1" topLeftCell="A517" zoomScaleNormal="100" workbookViewId="0">
      <selection activeCell="F549" sqref="F549"/>
    </sheetView>
  </sheetViews>
  <sheetFormatPr defaultColWidth="9.140625" defaultRowHeight="13.5" outlineLevelCol="1" x14ac:dyDescent="0.25"/>
  <cols>
    <col min="1" max="1" width="14.42578125" style="17" customWidth="1"/>
    <col min="2" max="2" width="13.7109375" style="17" customWidth="1"/>
    <col min="3" max="5" width="16.28515625" style="17" customWidth="1"/>
    <col min="6" max="6" width="21.5703125" style="17" customWidth="1"/>
    <col min="7" max="7" width="16.28515625" style="17" customWidth="1"/>
    <col min="8" max="8" width="16.28515625" style="52" customWidth="1"/>
    <col min="9" max="9" width="16.28515625" style="17" customWidth="1"/>
    <col min="10" max="10" width="16.28515625" style="32" customWidth="1"/>
    <col min="11" max="11" width="16.28515625" style="27" customWidth="1"/>
    <col min="12" max="12" width="28.7109375" style="44" bestFit="1" customWidth="1"/>
    <col min="13" max="13" width="9.140625" style="44"/>
    <col min="14" max="15" width="15.28515625" style="44" customWidth="1" outlineLevel="1"/>
    <col min="16" max="16" width="9.140625" style="44" customWidth="1" outlineLevel="1"/>
    <col min="17" max="18" width="14.7109375" style="44" customWidth="1"/>
    <col min="19" max="16384" width="9.140625" style="44"/>
  </cols>
  <sheetData>
    <row r="1" spans="1:18" ht="20.25" x14ac:dyDescent="0.25">
      <c r="A1" s="47" t="s">
        <v>0</v>
      </c>
      <c r="B1" s="47"/>
      <c r="C1" s="47"/>
      <c r="D1" s="47"/>
      <c r="E1" s="47"/>
      <c r="F1" s="47"/>
      <c r="G1" s="47"/>
      <c r="H1" s="51"/>
      <c r="I1" s="22"/>
      <c r="J1" s="31"/>
      <c r="K1" s="26"/>
      <c r="L1" s="48" t="str">
        <f>"마지막 업데이트 : "&amp;TEXT(MAX(A:A),"YYYY-MM-DD")</f>
        <v>마지막 업데이트 : 2024-08-30</v>
      </c>
    </row>
    <row r="2" spans="1:18" x14ac:dyDescent="0.25">
      <c r="L2" s="3" cm="1">
        <f t="array" ref="L2">INDEX(G:G,MAX(IFERROR(MATCH("*",G:G,-1),0),IFERROR(MATCH(9E+307,G:G,1),0)))</f>
        <v>1068145</v>
      </c>
    </row>
    <row r="3" spans="1:18" x14ac:dyDescent="0.25">
      <c r="A3" s="15" t="s">
        <v>1</v>
      </c>
      <c r="B3" s="16" t="s">
        <v>34</v>
      </c>
      <c r="N3" s="21" t="s">
        <v>147</v>
      </c>
      <c r="Q3" s="21" t="s">
        <v>148</v>
      </c>
    </row>
    <row r="4" spans="1:18" x14ac:dyDescent="0.25">
      <c r="A4" s="15" t="s">
        <v>2</v>
      </c>
      <c r="B4" s="16" t="s">
        <v>3</v>
      </c>
    </row>
    <row r="5" spans="1:18" x14ac:dyDescent="0.25">
      <c r="A5" s="15" t="s">
        <v>4</v>
      </c>
      <c r="B5" s="18">
        <v>1000</v>
      </c>
      <c r="N5" s="25" t="s">
        <v>114</v>
      </c>
      <c r="O5" s="25" t="s">
        <v>54</v>
      </c>
      <c r="Q5" s="25" t="s">
        <v>54</v>
      </c>
      <c r="R5" s="25" t="s">
        <v>55</v>
      </c>
    </row>
    <row r="6" spans="1:18" x14ac:dyDescent="0.25">
      <c r="N6" s="20" t="s">
        <v>19</v>
      </c>
      <c r="O6" s="20" t="s">
        <v>696</v>
      </c>
      <c r="Q6" s="20" t="s">
        <v>56</v>
      </c>
      <c r="R6" s="20" t="s">
        <v>57</v>
      </c>
    </row>
    <row r="7" spans="1:18" x14ac:dyDescent="0.25">
      <c r="A7" s="19" t="s">
        <v>5</v>
      </c>
      <c r="B7" s="19" t="s">
        <v>6</v>
      </c>
      <c r="C7" s="19" t="s">
        <v>7</v>
      </c>
      <c r="D7" s="19" t="s">
        <v>41</v>
      </c>
      <c r="E7" s="19" t="s">
        <v>42</v>
      </c>
      <c r="F7" s="19" t="s">
        <v>8</v>
      </c>
      <c r="G7" s="19" t="s">
        <v>43</v>
      </c>
      <c r="H7" s="53" t="s">
        <v>149</v>
      </c>
      <c r="I7" s="19" t="s">
        <v>55</v>
      </c>
      <c r="J7" s="33" t="s">
        <v>150</v>
      </c>
      <c r="K7" s="28" t="s">
        <v>151</v>
      </c>
      <c r="N7" s="20" t="s">
        <v>695</v>
      </c>
      <c r="O7" s="20" t="s">
        <v>696</v>
      </c>
      <c r="Q7" s="20" t="s">
        <v>58</v>
      </c>
      <c r="R7" s="20" t="s">
        <v>57</v>
      </c>
    </row>
    <row r="8" spans="1:18" x14ac:dyDescent="0.25">
      <c r="A8" s="57">
        <v>45293</v>
      </c>
      <c r="B8" s="49" t="s">
        <v>791</v>
      </c>
      <c r="C8" s="49" t="s">
        <v>153</v>
      </c>
      <c r="D8" s="50">
        <v>4500</v>
      </c>
      <c r="E8" s="50">
        <v>0</v>
      </c>
      <c r="F8" s="49" t="s">
        <v>158</v>
      </c>
      <c r="G8" s="50">
        <v>1024339</v>
      </c>
      <c r="H8" s="59" t="str" cm="1">
        <f t="array" ref="H8">IFERROR(INDEX(단어표[분류], MIN(IF(ISNUMBER(FIND(단어표[포함단어],origin[[#This Row],[내용]])),ROW(단어표[포함단어])-ROW($N$6)+1,ROWS(단어표[포함단어])+1))),"기타입출")</f>
        <v>기타생활비</v>
      </c>
      <c r="I8" s="23" t="str">
        <f>VLOOKUP(origin[[#This Row],[계정과목]],Q:R, 2,0)</f>
        <v>생활비</v>
      </c>
      <c r="J8" s="34">
        <f>origin[[#This Row],[거래일자]]</f>
        <v>45293</v>
      </c>
      <c r="K8" s="29">
        <f>HOUR(origin[[#This Row],[거래시간]])</f>
        <v>18</v>
      </c>
      <c r="N8" s="20" t="s">
        <v>143</v>
      </c>
      <c r="O8" s="20" t="s">
        <v>696</v>
      </c>
      <c r="Q8" s="20" t="s">
        <v>59</v>
      </c>
      <c r="R8" s="20" t="s">
        <v>57</v>
      </c>
    </row>
    <row r="9" spans="1:18" x14ac:dyDescent="0.25">
      <c r="A9" s="57">
        <v>45294</v>
      </c>
      <c r="B9" s="49" t="s">
        <v>795</v>
      </c>
      <c r="C9" s="49" t="s">
        <v>153</v>
      </c>
      <c r="D9" s="50">
        <v>5400</v>
      </c>
      <c r="E9" s="50">
        <v>0</v>
      </c>
      <c r="F9" s="49" t="s">
        <v>796</v>
      </c>
      <c r="G9" s="50">
        <v>1018939</v>
      </c>
      <c r="H9" s="54" t="str" cm="1">
        <f t="array" ref="H9">IFERROR(INDEX(단어표[분류], MIN(IF(ISNUMBER(FIND(단어표[포함단어],origin[[#This Row],[내용]])),ROW(단어표[포함단어])-ROW($N$6)+1,ROWS(단어표[포함단어])+1))),"기타입출")</f>
        <v>커피</v>
      </c>
      <c r="I9" s="23" t="str">
        <f>VLOOKUP(origin[[#This Row],[계정과목]],Q:R, 2,0)</f>
        <v>식비</v>
      </c>
      <c r="J9" s="34">
        <f>origin[[#This Row],[거래일자]]</f>
        <v>45294</v>
      </c>
      <c r="K9" s="29">
        <f>HOUR(origin[[#This Row],[거래시간]])</f>
        <v>10</v>
      </c>
      <c r="N9" s="20" t="s">
        <v>204</v>
      </c>
      <c r="O9" s="20" t="s">
        <v>696</v>
      </c>
      <c r="Q9" s="20" t="s">
        <v>60</v>
      </c>
      <c r="R9" s="20" t="s">
        <v>57</v>
      </c>
    </row>
    <row r="10" spans="1:18" x14ac:dyDescent="0.25">
      <c r="A10" s="57">
        <v>45294</v>
      </c>
      <c r="B10" s="49" t="s">
        <v>794</v>
      </c>
      <c r="C10" s="49" t="s">
        <v>153</v>
      </c>
      <c r="D10" s="50">
        <v>10000</v>
      </c>
      <c r="E10" s="50">
        <v>0</v>
      </c>
      <c r="F10" s="49" t="s">
        <v>680</v>
      </c>
      <c r="G10" s="50">
        <v>1008939</v>
      </c>
      <c r="H10" s="54" t="str" cm="1">
        <f t="array" ref="H10">IFERROR(INDEX(단어표[분류], MIN(IF(ISNUMBER(FIND(단어표[포함단어],origin[[#This Row],[내용]])),ROW(단어표[포함단어])-ROW($N$6)+1,ROWS(단어표[포함단어])+1))),"기타입출")</f>
        <v>주식</v>
      </c>
      <c r="I10" s="23" t="str">
        <f>VLOOKUP(origin[[#This Row],[계정과목]],Q:R, 2,0)</f>
        <v>식비</v>
      </c>
      <c r="J10" s="34">
        <f>origin[[#This Row],[거래일자]]</f>
        <v>45294</v>
      </c>
      <c r="K10" s="29">
        <f>HOUR(origin[[#This Row],[거래시간]])</f>
        <v>12</v>
      </c>
      <c r="N10" s="20" t="s">
        <v>732</v>
      </c>
      <c r="O10" s="20" t="s">
        <v>696</v>
      </c>
      <c r="Q10" s="20" t="s">
        <v>61</v>
      </c>
      <c r="R10" s="20" t="s">
        <v>57</v>
      </c>
    </row>
    <row r="11" spans="1:18" x14ac:dyDescent="0.25">
      <c r="A11" s="57">
        <v>45294</v>
      </c>
      <c r="B11" s="49" t="s">
        <v>793</v>
      </c>
      <c r="C11" s="49" t="s">
        <v>153</v>
      </c>
      <c r="D11" s="50">
        <v>17008</v>
      </c>
      <c r="E11" s="50">
        <v>0</v>
      </c>
      <c r="F11" s="49" t="s">
        <v>248</v>
      </c>
      <c r="G11" s="50">
        <v>991931</v>
      </c>
      <c r="H11" s="54" t="str" cm="1">
        <f t="array" ref="H11">IFERROR(INDEX(단어표[분류], MIN(IF(ISNUMBER(FIND(단어표[포함단어],origin[[#This Row],[내용]])),ROW(단어표[포함단어])-ROW($N$6)+1,ROWS(단어표[포함단어])+1))),"기타입출")</f>
        <v>기타생활비</v>
      </c>
      <c r="I11" s="23" t="str">
        <f>VLOOKUP(origin[[#This Row],[계정과목]],Q:R, 2,0)</f>
        <v>생활비</v>
      </c>
      <c r="J11" s="34">
        <f>origin[[#This Row],[거래일자]]</f>
        <v>45294</v>
      </c>
      <c r="K11" s="29">
        <f>HOUR(origin[[#This Row],[거래시간]])</f>
        <v>21</v>
      </c>
      <c r="N11" s="20" t="s">
        <v>758</v>
      </c>
      <c r="O11" s="20" t="s">
        <v>696</v>
      </c>
      <c r="Q11" s="20" t="s">
        <v>62</v>
      </c>
      <c r="R11" s="20" t="s">
        <v>63</v>
      </c>
    </row>
    <row r="12" spans="1:18" x14ac:dyDescent="0.25">
      <c r="A12" s="57">
        <v>45294</v>
      </c>
      <c r="B12" s="49" t="s">
        <v>792</v>
      </c>
      <c r="C12" s="49" t="s">
        <v>153</v>
      </c>
      <c r="D12" s="50">
        <v>52400</v>
      </c>
      <c r="E12" s="50">
        <v>0</v>
      </c>
      <c r="F12" s="49" t="s">
        <v>248</v>
      </c>
      <c r="G12" s="50">
        <v>939531</v>
      </c>
      <c r="H12" s="54" t="str" cm="1">
        <f t="array" ref="H12">IFERROR(INDEX(단어표[분류], MIN(IF(ISNUMBER(FIND(단어표[포함단어],origin[[#This Row],[내용]])),ROW(단어표[포함단어])-ROW($N$6)+1,ROWS(단어표[포함단어])+1))),"기타입출")</f>
        <v>기타생활비</v>
      </c>
      <c r="I12" s="23" t="str">
        <f>VLOOKUP(origin[[#This Row],[계정과목]],Q:R, 2,0)</f>
        <v>생활비</v>
      </c>
      <c r="J12" s="34">
        <f>origin[[#This Row],[거래일자]]</f>
        <v>45294</v>
      </c>
      <c r="K12" s="29">
        <f>HOUR(origin[[#This Row],[거래시간]])</f>
        <v>21</v>
      </c>
      <c r="N12" s="20" t="s">
        <v>757</v>
      </c>
      <c r="O12" s="20" t="s">
        <v>696</v>
      </c>
      <c r="Q12" s="20" t="s">
        <v>64</v>
      </c>
      <c r="R12" s="20" t="s">
        <v>63</v>
      </c>
    </row>
    <row r="13" spans="1:18" x14ac:dyDescent="0.25">
      <c r="A13" s="57">
        <v>45295</v>
      </c>
      <c r="B13" s="49" t="s">
        <v>803</v>
      </c>
      <c r="C13" s="49" t="s">
        <v>153</v>
      </c>
      <c r="D13" s="50">
        <v>0</v>
      </c>
      <c r="E13" s="50">
        <v>52400</v>
      </c>
      <c r="F13" s="49" t="s">
        <v>248</v>
      </c>
      <c r="G13" s="50">
        <v>991931</v>
      </c>
      <c r="H13" s="54" t="str" cm="1">
        <f t="array" ref="H13">IFERROR(INDEX(단어표[분류], MIN(IF(ISNUMBER(FIND(단어표[포함단어],origin[[#This Row],[내용]])),ROW(단어표[포함단어])-ROW($N$6)+1,ROWS(단어표[포함단어])+1))),"기타입출")</f>
        <v>기타생활비</v>
      </c>
      <c r="I13" s="23" t="str">
        <f>VLOOKUP(origin[[#This Row],[계정과목]],Q:R, 2,0)</f>
        <v>생활비</v>
      </c>
      <c r="J13" s="34">
        <f>origin[[#This Row],[거래일자]]</f>
        <v>45295</v>
      </c>
      <c r="K13" s="29">
        <f>HOUR(origin[[#This Row],[거래시간]])</f>
        <v>0</v>
      </c>
      <c r="N13" s="20" t="s">
        <v>118</v>
      </c>
      <c r="O13" s="20" t="s">
        <v>118</v>
      </c>
      <c r="Q13" s="20" t="s">
        <v>65</v>
      </c>
      <c r="R13" s="20" t="s">
        <v>65</v>
      </c>
    </row>
    <row r="14" spans="1:18" x14ac:dyDescent="0.25">
      <c r="A14" s="57">
        <v>45295</v>
      </c>
      <c r="B14" s="49" t="s">
        <v>802</v>
      </c>
      <c r="C14" s="49" t="s">
        <v>153</v>
      </c>
      <c r="D14" s="50">
        <v>93900</v>
      </c>
      <c r="E14" s="50">
        <v>0</v>
      </c>
      <c r="F14" s="49" t="s">
        <v>248</v>
      </c>
      <c r="G14" s="50">
        <v>898031</v>
      </c>
      <c r="H14" s="54" t="str" cm="1">
        <f t="array" ref="H14">IFERROR(INDEX(단어표[분류], MIN(IF(ISNUMBER(FIND(단어표[포함단어],origin[[#This Row],[내용]])),ROW(단어표[포함단어])-ROW($N$6)+1,ROWS(단어표[포함단어])+1))),"기타입출")</f>
        <v>기타생활비</v>
      </c>
      <c r="I14" s="23" t="str">
        <f>VLOOKUP(origin[[#This Row],[계정과목]],Q:R, 2,0)</f>
        <v>생활비</v>
      </c>
      <c r="J14" s="34">
        <f>origin[[#This Row],[거래일자]]</f>
        <v>45295</v>
      </c>
      <c r="K14" s="29">
        <f>HOUR(origin[[#This Row],[거래시간]])</f>
        <v>1</v>
      </c>
      <c r="N14" s="20" t="s">
        <v>690</v>
      </c>
      <c r="O14" s="20" t="s">
        <v>118</v>
      </c>
      <c r="Q14" s="20" t="s">
        <v>951</v>
      </c>
      <c r="R14" s="20" t="s">
        <v>952</v>
      </c>
    </row>
    <row r="15" spans="1:18" x14ac:dyDescent="0.25">
      <c r="A15" s="57">
        <v>45295</v>
      </c>
      <c r="B15" s="49" t="s">
        <v>801</v>
      </c>
      <c r="C15" s="49" t="s">
        <v>153</v>
      </c>
      <c r="D15" s="50">
        <v>19900</v>
      </c>
      <c r="E15" s="50">
        <v>0</v>
      </c>
      <c r="F15" s="49" t="s">
        <v>248</v>
      </c>
      <c r="G15" s="50">
        <v>878131</v>
      </c>
      <c r="H15" s="54" t="str" cm="1">
        <f t="array" ref="H15">IFERROR(INDEX(단어표[분류], MIN(IF(ISNUMBER(FIND(단어표[포함단어],origin[[#This Row],[내용]])),ROW(단어표[포함단어])-ROW($N$6)+1,ROWS(단어표[포함단어])+1))),"기타입출")</f>
        <v>기타생활비</v>
      </c>
      <c r="I15" s="23" t="str">
        <f>VLOOKUP(origin[[#This Row],[계정과목]],Q:R, 2,0)</f>
        <v>생활비</v>
      </c>
      <c r="J15" s="34">
        <f>origin[[#This Row],[거래일자]]</f>
        <v>45295</v>
      </c>
      <c r="K15" s="29">
        <f>HOUR(origin[[#This Row],[거래시간]])</f>
        <v>1</v>
      </c>
      <c r="N15" s="20" t="s">
        <v>686</v>
      </c>
      <c r="O15" s="20" t="s">
        <v>118</v>
      </c>
      <c r="Q15" s="20" t="s">
        <v>66</v>
      </c>
      <c r="R15" s="20" t="s">
        <v>67</v>
      </c>
    </row>
    <row r="16" spans="1:18" x14ac:dyDescent="0.25">
      <c r="A16" s="57">
        <v>45295</v>
      </c>
      <c r="B16" s="49" t="s">
        <v>800</v>
      </c>
      <c r="C16" s="49" t="s">
        <v>153</v>
      </c>
      <c r="D16" s="50">
        <v>7000</v>
      </c>
      <c r="E16" s="50">
        <v>0</v>
      </c>
      <c r="F16" s="49" t="s">
        <v>180</v>
      </c>
      <c r="G16" s="50">
        <v>871131</v>
      </c>
      <c r="H16" s="54" t="str" cm="1">
        <f t="array" ref="H16">IFERROR(INDEX(단어표[분류], MIN(IF(ISNUMBER(FIND(단어표[포함단어],origin[[#This Row],[내용]])),ROW(단어표[포함단어])-ROW($N$6)+1,ROWS(단어표[포함단어])+1))),"기타입출")</f>
        <v>기타식료품</v>
      </c>
      <c r="I16" s="23" t="str">
        <f>VLOOKUP(origin[[#This Row],[계정과목]],Q:R, 2,0)</f>
        <v>식비</v>
      </c>
      <c r="J16" s="34">
        <f>origin[[#This Row],[거래일자]]</f>
        <v>45295</v>
      </c>
      <c r="K16" s="29">
        <f>HOUR(origin[[#This Row],[거래시간]])</f>
        <v>8</v>
      </c>
      <c r="N16" s="20" t="s">
        <v>10</v>
      </c>
      <c r="O16" s="20" t="s">
        <v>765</v>
      </c>
      <c r="Q16" s="20" t="s">
        <v>68</v>
      </c>
      <c r="R16" s="20" t="s">
        <v>67</v>
      </c>
    </row>
    <row r="17" spans="1:18" x14ac:dyDescent="0.25">
      <c r="A17" s="57">
        <v>45295</v>
      </c>
      <c r="B17" s="49" t="s">
        <v>799</v>
      </c>
      <c r="C17" s="49" t="s">
        <v>153</v>
      </c>
      <c r="D17" s="50">
        <v>9500</v>
      </c>
      <c r="E17" s="50">
        <v>0</v>
      </c>
      <c r="F17" s="49" t="s">
        <v>661</v>
      </c>
      <c r="G17" s="50">
        <v>861631</v>
      </c>
      <c r="H17" s="54" t="str" cm="1">
        <f t="array" ref="H17">IFERROR(INDEX(단어표[분류], MIN(IF(ISNUMBER(FIND(단어표[포함단어],origin[[#This Row],[내용]])),ROW(단어표[포함단어])-ROW($N$6)+1,ROWS(단어표[포함단어])+1))),"기타입출")</f>
        <v>주식</v>
      </c>
      <c r="I17" s="23" t="str">
        <f>VLOOKUP(origin[[#This Row],[계정과목]],Q:R, 2,0)</f>
        <v>식비</v>
      </c>
      <c r="J17" s="34">
        <f>origin[[#This Row],[거래일자]]</f>
        <v>45295</v>
      </c>
      <c r="K17" s="29">
        <f>HOUR(origin[[#This Row],[거래시간]])</f>
        <v>12</v>
      </c>
      <c r="N17" s="20" t="s">
        <v>703</v>
      </c>
      <c r="O17" s="20" t="s">
        <v>681</v>
      </c>
      <c r="Q17" s="20" t="s">
        <v>69</v>
      </c>
      <c r="R17" s="20" t="s">
        <v>67</v>
      </c>
    </row>
    <row r="18" spans="1:18" x14ac:dyDescent="0.25">
      <c r="A18" s="57">
        <v>45295</v>
      </c>
      <c r="B18" s="49" t="s">
        <v>798</v>
      </c>
      <c r="C18" s="49" t="s">
        <v>184</v>
      </c>
      <c r="D18" s="50">
        <v>42550</v>
      </c>
      <c r="E18" s="50">
        <v>0</v>
      </c>
      <c r="F18" s="49" t="s">
        <v>237</v>
      </c>
      <c r="G18" s="50">
        <v>819081</v>
      </c>
      <c r="H18" s="54" t="str" cm="1">
        <f t="array" ref="H18">IFERROR(INDEX(단어표[분류], MIN(IF(ISNUMBER(FIND(단어표[포함단어],origin[[#This Row],[내용]])),ROW(단어표[포함단어])-ROW($N$6)+1,ROWS(단어표[포함단어])+1))),"기타입출")</f>
        <v>교통비</v>
      </c>
      <c r="I18" s="23" t="str">
        <f>VLOOKUP(origin[[#This Row],[계정과목]],Q:R, 2,0)</f>
        <v>교통비</v>
      </c>
      <c r="J18" s="34">
        <f>origin[[#This Row],[거래일자]]</f>
        <v>45295</v>
      </c>
      <c r="K18" s="29">
        <f>HOUR(origin[[#This Row],[거래시간]])</f>
        <v>18</v>
      </c>
      <c r="N18" s="20" t="s">
        <v>701</v>
      </c>
      <c r="O18" s="20" t="s">
        <v>681</v>
      </c>
      <c r="Q18" s="20" t="s">
        <v>70</v>
      </c>
      <c r="R18" s="20" t="s">
        <v>67</v>
      </c>
    </row>
    <row r="19" spans="1:18" x14ac:dyDescent="0.25">
      <c r="A19" s="57">
        <v>45295</v>
      </c>
      <c r="B19" s="49" t="s">
        <v>797</v>
      </c>
      <c r="C19" s="49" t="s">
        <v>153</v>
      </c>
      <c r="D19" s="50">
        <v>20000</v>
      </c>
      <c r="E19" s="50">
        <v>0</v>
      </c>
      <c r="F19" s="49" t="s">
        <v>239</v>
      </c>
      <c r="G19" s="50">
        <v>799081</v>
      </c>
      <c r="H19" s="54" t="str" cm="1">
        <f t="array" ref="H19">IFERROR(INDEX(단어표[분류], MIN(IF(ISNUMBER(FIND(단어표[포함단어],origin[[#This Row],[내용]])),ROW(단어표[포함단어])-ROW($N$6)+1,ROWS(단어표[포함단어])+1))),"기타입출")</f>
        <v>기타생활비</v>
      </c>
      <c r="I19" s="23" t="str">
        <f>VLOOKUP(origin[[#This Row],[계정과목]],Q:R, 2,0)</f>
        <v>생활비</v>
      </c>
      <c r="J19" s="34">
        <f>origin[[#This Row],[거래일자]]</f>
        <v>45295</v>
      </c>
      <c r="K19" s="29">
        <f>HOUR(origin[[#This Row],[거래시간]])</f>
        <v>22</v>
      </c>
      <c r="N19" s="20" t="s">
        <v>700</v>
      </c>
      <c r="O19" s="20" t="s">
        <v>681</v>
      </c>
      <c r="Q19" s="20" t="s">
        <v>682</v>
      </c>
      <c r="R19" s="20" t="s">
        <v>67</v>
      </c>
    </row>
    <row r="20" spans="1:18" x14ac:dyDescent="0.25">
      <c r="A20" s="57">
        <v>45296</v>
      </c>
      <c r="B20" s="49" t="s">
        <v>807</v>
      </c>
      <c r="C20" s="49" t="s">
        <v>244</v>
      </c>
      <c r="D20" s="50">
        <v>89508</v>
      </c>
      <c r="E20" s="50">
        <v>0</v>
      </c>
      <c r="F20" s="49" t="s">
        <v>245</v>
      </c>
      <c r="G20" s="50">
        <v>709573</v>
      </c>
      <c r="H20" s="54" t="str" cm="1">
        <f t="array" ref="H20">IFERROR(INDEX(단어표[분류], MIN(IF(ISNUMBER(FIND(단어표[포함단어],origin[[#This Row],[내용]])),ROW(단어표[포함단어])-ROW($N$6)+1,ROWS(단어표[포함단어])+1))),"기타입출")</f>
        <v>건강보험</v>
      </c>
      <c r="I20" s="23" t="str">
        <f>VLOOKUP(origin[[#This Row],[계정과목]],Q:R, 2,0)</f>
        <v>보험비</v>
      </c>
      <c r="J20" s="34">
        <f>origin[[#This Row],[거래일자]]</f>
        <v>45296</v>
      </c>
      <c r="K20" s="29">
        <f>HOUR(origin[[#This Row],[거래시간]])</f>
        <v>7</v>
      </c>
      <c r="N20" s="20" t="s">
        <v>412</v>
      </c>
      <c r="O20" s="20" t="s">
        <v>681</v>
      </c>
      <c r="Q20" s="20" t="s">
        <v>71</v>
      </c>
      <c r="R20" s="20" t="s">
        <v>67</v>
      </c>
    </row>
    <row r="21" spans="1:18" x14ac:dyDescent="0.25">
      <c r="A21" s="57">
        <v>45296</v>
      </c>
      <c r="B21" s="49" t="s">
        <v>806</v>
      </c>
      <c r="C21" s="49" t="s">
        <v>153</v>
      </c>
      <c r="D21" s="50">
        <v>7200</v>
      </c>
      <c r="E21" s="50">
        <v>0</v>
      </c>
      <c r="F21" s="49" t="s">
        <v>180</v>
      </c>
      <c r="G21" s="50">
        <v>702373</v>
      </c>
      <c r="H21" s="54" t="str" cm="1">
        <f t="array" ref="H21">IFERROR(INDEX(단어표[분류], MIN(IF(ISNUMBER(FIND(단어표[포함단어],origin[[#This Row],[내용]])),ROW(단어표[포함단어])-ROW($N$6)+1,ROWS(단어표[포함단어])+1))),"기타입출")</f>
        <v>기타식료품</v>
      </c>
      <c r="I21" s="23" t="str">
        <f>VLOOKUP(origin[[#This Row],[계정과목]],Q:R, 2,0)</f>
        <v>식비</v>
      </c>
      <c r="J21" s="34">
        <f>origin[[#This Row],[거래일자]]</f>
        <v>45296</v>
      </c>
      <c r="K21" s="29">
        <f>HOUR(origin[[#This Row],[거래시간]])</f>
        <v>8</v>
      </c>
      <c r="N21" s="20" t="s">
        <v>716</v>
      </c>
      <c r="O21" s="20" t="s">
        <v>717</v>
      </c>
      <c r="Q21" s="20" t="s">
        <v>72</v>
      </c>
      <c r="R21" s="20" t="s">
        <v>73</v>
      </c>
    </row>
    <row r="22" spans="1:18" x14ac:dyDescent="0.25">
      <c r="A22" s="57">
        <v>45296</v>
      </c>
      <c r="B22" s="49" t="s">
        <v>804</v>
      </c>
      <c r="C22" s="49" t="s">
        <v>153</v>
      </c>
      <c r="D22" s="50">
        <v>9500</v>
      </c>
      <c r="E22" s="50">
        <v>0</v>
      </c>
      <c r="F22" s="49" t="s">
        <v>805</v>
      </c>
      <c r="G22" s="50">
        <v>692873</v>
      </c>
      <c r="H22" s="54" t="str" cm="1">
        <f t="array" ref="H22">IFERROR(INDEX(단어표[분류], MIN(IF(ISNUMBER(FIND(단어표[포함단어],origin[[#This Row],[내용]])),ROW(단어표[포함단어])-ROW($N$6)+1,ROWS(단어표[포함단어])+1))),"기타입출")</f>
        <v>주식</v>
      </c>
      <c r="I22" s="23" t="str">
        <f>VLOOKUP(origin[[#This Row],[계정과목]],Q:R, 2,0)</f>
        <v>식비</v>
      </c>
      <c r="J22" s="34">
        <f>origin[[#This Row],[거래일자]]</f>
        <v>45296</v>
      </c>
      <c r="K22" s="29">
        <f>HOUR(origin[[#This Row],[거래시간]])</f>
        <v>12</v>
      </c>
      <c r="N22" s="20" t="s">
        <v>718</v>
      </c>
      <c r="O22" s="20" t="s">
        <v>717</v>
      </c>
      <c r="Q22" s="20" t="s">
        <v>74</v>
      </c>
      <c r="R22" s="20" t="s">
        <v>73</v>
      </c>
    </row>
    <row r="23" spans="1:18" x14ac:dyDescent="0.25">
      <c r="A23" s="57">
        <v>45297</v>
      </c>
      <c r="B23" s="49" t="s">
        <v>810</v>
      </c>
      <c r="C23" s="49" t="s">
        <v>153</v>
      </c>
      <c r="D23" s="50">
        <v>4500</v>
      </c>
      <c r="E23" s="50">
        <v>0</v>
      </c>
      <c r="F23" s="49" t="s">
        <v>158</v>
      </c>
      <c r="G23" s="50">
        <v>688373</v>
      </c>
      <c r="H23" s="54" t="str" cm="1">
        <f t="array" ref="H23">IFERROR(INDEX(단어표[분류], MIN(IF(ISNUMBER(FIND(단어표[포함단어],origin[[#This Row],[내용]])),ROW(단어표[포함단어])-ROW($N$6)+1,ROWS(단어표[포함단어])+1))),"기타입출")</f>
        <v>기타생활비</v>
      </c>
      <c r="I23" s="23" t="str">
        <f>VLOOKUP(origin[[#This Row],[계정과목]],Q:R, 2,0)</f>
        <v>생활비</v>
      </c>
      <c r="J23" s="34">
        <f>origin[[#This Row],[거래일자]]</f>
        <v>45297</v>
      </c>
      <c r="K23" s="29">
        <f>HOUR(origin[[#This Row],[거래시간]])</f>
        <v>22</v>
      </c>
      <c r="N23" s="20" t="s">
        <v>137</v>
      </c>
      <c r="O23" s="20" t="s">
        <v>717</v>
      </c>
      <c r="Q23" s="20" t="s">
        <v>75</v>
      </c>
      <c r="R23" s="20" t="s">
        <v>73</v>
      </c>
    </row>
    <row r="24" spans="1:18" x14ac:dyDescent="0.25">
      <c r="A24" s="57">
        <v>45297</v>
      </c>
      <c r="B24" s="49" t="s">
        <v>809</v>
      </c>
      <c r="C24" s="49" t="s">
        <v>153</v>
      </c>
      <c r="D24" s="50">
        <v>10770</v>
      </c>
      <c r="E24" s="50">
        <v>0</v>
      </c>
      <c r="F24" s="49" t="s">
        <v>679</v>
      </c>
      <c r="G24" s="50">
        <v>677603</v>
      </c>
      <c r="H24" s="54" t="str" cm="1">
        <f t="array" ref="H24">IFERROR(INDEX(단어표[분류], MIN(IF(ISNUMBER(FIND(단어표[포함단어],origin[[#This Row],[내용]])),ROW(단어표[포함단어])-ROW($N$6)+1,ROWS(단어표[포함단어])+1))),"기타입출")</f>
        <v>기타생활비</v>
      </c>
      <c r="I24" s="23" t="str">
        <f>VLOOKUP(origin[[#This Row],[계정과목]],Q:R, 2,0)</f>
        <v>생활비</v>
      </c>
      <c r="J24" s="34">
        <f>origin[[#This Row],[거래일자]]</f>
        <v>45297</v>
      </c>
      <c r="K24" s="29">
        <f>HOUR(origin[[#This Row],[거래시간]])</f>
        <v>22</v>
      </c>
      <c r="N24" s="20" t="s">
        <v>23</v>
      </c>
      <c r="O24" s="20" t="s">
        <v>717</v>
      </c>
      <c r="Q24" s="20" t="s">
        <v>76</v>
      </c>
      <c r="R24" s="20" t="s">
        <v>77</v>
      </c>
    </row>
    <row r="25" spans="1:18" x14ac:dyDescent="0.25">
      <c r="A25" s="57">
        <v>45297</v>
      </c>
      <c r="B25" s="49" t="s">
        <v>808</v>
      </c>
      <c r="C25" s="49" t="s">
        <v>153</v>
      </c>
      <c r="D25" s="50">
        <v>31754</v>
      </c>
      <c r="E25" s="50">
        <v>0</v>
      </c>
      <c r="F25" s="49" t="s">
        <v>248</v>
      </c>
      <c r="G25" s="50">
        <v>645849</v>
      </c>
      <c r="H25" s="54" t="str" cm="1">
        <f t="array" ref="H25">IFERROR(INDEX(단어표[분류], MIN(IF(ISNUMBER(FIND(단어표[포함단어],origin[[#This Row],[내용]])),ROW(단어표[포함단어])-ROW($N$6)+1,ROWS(단어표[포함단어])+1))),"기타입출")</f>
        <v>기타생활비</v>
      </c>
      <c r="I25" s="23" t="str">
        <f>VLOOKUP(origin[[#This Row],[계정과목]],Q:R, 2,0)</f>
        <v>생활비</v>
      </c>
      <c r="J25" s="34">
        <f>origin[[#This Row],[거래일자]]</f>
        <v>45297</v>
      </c>
      <c r="K25" s="29">
        <f>HOUR(origin[[#This Row],[거래시간]])</f>
        <v>23</v>
      </c>
      <c r="N25" s="20" t="s">
        <v>748</v>
      </c>
      <c r="O25" s="20" t="s">
        <v>717</v>
      </c>
      <c r="Q25" s="20" t="s">
        <v>78</v>
      </c>
      <c r="R25" s="20" t="s">
        <v>77</v>
      </c>
    </row>
    <row r="26" spans="1:18" x14ac:dyDescent="0.25">
      <c r="A26" s="57">
        <v>45299</v>
      </c>
      <c r="B26" s="49" t="s">
        <v>812</v>
      </c>
      <c r="C26" s="49" t="s">
        <v>153</v>
      </c>
      <c r="D26" s="50">
        <v>7200</v>
      </c>
      <c r="E26" s="50">
        <v>0</v>
      </c>
      <c r="F26" s="49" t="s">
        <v>180</v>
      </c>
      <c r="G26" s="50">
        <v>638649</v>
      </c>
      <c r="H26" s="54" t="str" cm="1">
        <f t="array" ref="H26">IFERROR(INDEX(단어표[분류], MIN(IF(ISNUMBER(FIND(단어표[포함단어],origin[[#This Row],[내용]])),ROW(단어표[포함단어])-ROW($N$6)+1,ROWS(단어표[포함단어])+1))),"기타입출")</f>
        <v>기타식료품</v>
      </c>
      <c r="I26" s="23" t="str">
        <f>VLOOKUP(origin[[#This Row],[계정과목]],Q:R, 2,0)</f>
        <v>식비</v>
      </c>
      <c r="J26" s="34">
        <f>origin[[#This Row],[거래일자]]</f>
        <v>45299</v>
      </c>
      <c r="K26" s="29">
        <f>HOUR(origin[[#This Row],[거래시간]])</f>
        <v>9</v>
      </c>
      <c r="N26" s="20" t="s">
        <v>689</v>
      </c>
      <c r="O26" s="20" t="s">
        <v>688</v>
      </c>
      <c r="Q26" s="20" t="s">
        <v>79</v>
      </c>
      <c r="R26" s="20" t="s">
        <v>80</v>
      </c>
    </row>
    <row r="27" spans="1:18" x14ac:dyDescent="0.25">
      <c r="A27" s="57">
        <v>45299</v>
      </c>
      <c r="B27" s="49" t="s">
        <v>564</v>
      </c>
      <c r="C27" s="49" t="s">
        <v>153</v>
      </c>
      <c r="D27" s="50">
        <v>11000</v>
      </c>
      <c r="E27" s="50">
        <v>0</v>
      </c>
      <c r="F27" s="49" t="s">
        <v>228</v>
      </c>
      <c r="G27" s="50">
        <v>627649</v>
      </c>
      <c r="H27" s="54" t="str" cm="1">
        <f t="array" ref="H27">IFERROR(INDEX(단어표[분류], MIN(IF(ISNUMBER(FIND(단어표[포함단어],origin[[#This Row],[내용]])),ROW(단어표[포함단어])-ROW($N$6)+1,ROWS(단어표[포함단어])+1))),"기타입출")</f>
        <v>주식</v>
      </c>
      <c r="I27" s="23" t="str">
        <f>VLOOKUP(origin[[#This Row],[계정과목]],Q:R, 2,0)</f>
        <v>식비</v>
      </c>
      <c r="J27" s="34">
        <f>origin[[#This Row],[거래일자]]</f>
        <v>45299</v>
      </c>
      <c r="K27" s="29">
        <f>HOUR(origin[[#This Row],[거래시간]])</f>
        <v>12</v>
      </c>
      <c r="N27" s="20" t="s">
        <v>687</v>
      </c>
      <c r="O27" s="20" t="s">
        <v>688</v>
      </c>
      <c r="Q27" s="20" t="s">
        <v>722</v>
      </c>
      <c r="R27" s="20" t="s">
        <v>80</v>
      </c>
    </row>
    <row r="28" spans="1:18" x14ac:dyDescent="0.25">
      <c r="A28" s="57">
        <v>45299</v>
      </c>
      <c r="B28" s="49" t="s">
        <v>811</v>
      </c>
      <c r="C28" s="49" t="s">
        <v>153</v>
      </c>
      <c r="D28" s="50">
        <v>21562</v>
      </c>
      <c r="E28" s="50">
        <v>0</v>
      </c>
      <c r="F28" s="49" t="s">
        <v>248</v>
      </c>
      <c r="G28" s="50">
        <v>606087</v>
      </c>
      <c r="H28" s="54" t="str" cm="1">
        <f t="array" ref="H28">IFERROR(INDEX(단어표[분류], MIN(IF(ISNUMBER(FIND(단어표[포함단어],origin[[#This Row],[내용]])),ROW(단어표[포함단어])-ROW($N$6)+1,ROWS(단어표[포함단어])+1))),"기타입출")</f>
        <v>기타생활비</v>
      </c>
      <c r="I28" s="23" t="str">
        <f>VLOOKUP(origin[[#This Row],[계정과목]],Q:R, 2,0)</f>
        <v>생활비</v>
      </c>
      <c r="J28" s="34">
        <f>origin[[#This Row],[거래일자]]</f>
        <v>45299</v>
      </c>
      <c r="K28" s="29">
        <f>HOUR(origin[[#This Row],[거래시간]])</f>
        <v>22</v>
      </c>
      <c r="N28" s="20" t="s">
        <v>132</v>
      </c>
      <c r="O28" s="20" t="s">
        <v>688</v>
      </c>
      <c r="Q28" s="20" t="s">
        <v>81</v>
      </c>
      <c r="R28" s="20" t="s">
        <v>80</v>
      </c>
    </row>
    <row r="29" spans="1:18" x14ac:dyDescent="0.25">
      <c r="A29" s="57">
        <v>45300</v>
      </c>
      <c r="B29" s="49" t="s">
        <v>816</v>
      </c>
      <c r="C29" s="49" t="s">
        <v>153</v>
      </c>
      <c r="D29" s="50">
        <v>2700</v>
      </c>
      <c r="E29" s="50">
        <v>0</v>
      </c>
      <c r="F29" s="49" t="s">
        <v>180</v>
      </c>
      <c r="G29" s="50">
        <v>603387</v>
      </c>
      <c r="H29" s="54" t="str" cm="1">
        <f t="array" ref="H29">IFERROR(INDEX(단어표[분류], MIN(IF(ISNUMBER(FIND(단어표[포함단어],origin[[#This Row],[내용]])),ROW(단어표[포함단어])-ROW($N$6)+1,ROWS(단어표[포함단어])+1))),"기타입출")</f>
        <v>기타식료품</v>
      </c>
      <c r="I29" s="23" t="str">
        <f>VLOOKUP(origin[[#This Row],[계정과목]],Q:R, 2,0)</f>
        <v>식비</v>
      </c>
      <c r="J29" s="34">
        <f>origin[[#This Row],[거래일자]]</f>
        <v>45300</v>
      </c>
      <c r="K29" s="29">
        <f>HOUR(origin[[#This Row],[거래시간]])</f>
        <v>9</v>
      </c>
      <c r="N29" s="20" t="s">
        <v>720</v>
      </c>
      <c r="O29" s="20" t="s">
        <v>688</v>
      </c>
      <c r="Q29" s="20" t="s">
        <v>82</v>
      </c>
      <c r="R29" s="20" t="s">
        <v>80</v>
      </c>
    </row>
    <row r="30" spans="1:18" x14ac:dyDescent="0.25">
      <c r="A30" s="57">
        <v>45300</v>
      </c>
      <c r="B30" s="49" t="s">
        <v>814</v>
      </c>
      <c r="C30" s="49" t="s">
        <v>153</v>
      </c>
      <c r="D30" s="50">
        <v>3500</v>
      </c>
      <c r="E30" s="50">
        <v>0</v>
      </c>
      <c r="F30" s="49" t="s">
        <v>815</v>
      </c>
      <c r="G30" s="50">
        <v>599887</v>
      </c>
      <c r="H30" s="54" t="str" cm="1">
        <f t="array" ref="H30">IFERROR(INDEX(단어표[분류], MIN(IF(ISNUMBER(FIND(단어표[포함단어],origin[[#This Row],[내용]])),ROW(단어표[포함단어])-ROW($N$6)+1,ROWS(단어표[포함단어])+1))),"기타입출")</f>
        <v>기타생활비</v>
      </c>
      <c r="I30" s="23" t="str">
        <f>VLOOKUP(origin[[#This Row],[계정과목]],Q:R, 2,0)</f>
        <v>생활비</v>
      </c>
      <c r="J30" s="34">
        <f>origin[[#This Row],[거래일자]]</f>
        <v>45300</v>
      </c>
      <c r="K30" s="29">
        <f>HOUR(origin[[#This Row],[거래시간]])</f>
        <v>11</v>
      </c>
      <c r="N30" s="20" t="s">
        <v>119</v>
      </c>
      <c r="O30" s="20" t="s">
        <v>766</v>
      </c>
      <c r="Q30" s="20" t="s">
        <v>83</v>
      </c>
      <c r="R30" s="20" t="s">
        <v>80</v>
      </c>
    </row>
    <row r="31" spans="1:18" x14ac:dyDescent="0.25">
      <c r="A31" s="57">
        <v>45300</v>
      </c>
      <c r="B31" s="49" t="s">
        <v>813</v>
      </c>
      <c r="C31" s="49" t="s">
        <v>153</v>
      </c>
      <c r="D31" s="50">
        <v>9000</v>
      </c>
      <c r="E31" s="50">
        <v>0</v>
      </c>
      <c r="F31" s="49" t="s">
        <v>223</v>
      </c>
      <c r="G31" s="50">
        <v>590887</v>
      </c>
      <c r="H31" s="54" t="str" cm="1">
        <f t="array" ref="H31">IFERROR(INDEX(단어표[분류], MIN(IF(ISNUMBER(FIND(단어표[포함단어],origin[[#This Row],[내용]])),ROW(단어표[포함단어])-ROW($N$6)+1,ROWS(단어표[포함단어])+1))),"기타입출")</f>
        <v>주식</v>
      </c>
      <c r="I31" s="23" t="str">
        <f>VLOOKUP(origin[[#This Row],[계정과목]],Q:R, 2,0)</f>
        <v>식비</v>
      </c>
      <c r="J31" s="34">
        <f>origin[[#This Row],[거래일자]]</f>
        <v>45300</v>
      </c>
      <c r="K31" s="29">
        <f>HOUR(origin[[#This Row],[거래시간]])</f>
        <v>12</v>
      </c>
      <c r="N31" s="20" t="s">
        <v>9</v>
      </c>
      <c r="O31" s="20" t="s">
        <v>684</v>
      </c>
      <c r="Q31" s="20" t="s">
        <v>84</v>
      </c>
      <c r="R31" s="20" t="s">
        <v>80</v>
      </c>
    </row>
    <row r="32" spans="1:18" x14ac:dyDescent="0.25">
      <c r="A32" s="57">
        <v>45301</v>
      </c>
      <c r="B32" s="49" t="s">
        <v>818</v>
      </c>
      <c r="C32" s="49" t="s">
        <v>153</v>
      </c>
      <c r="D32" s="50">
        <v>4500</v>
      </c>
      <c r="E32" s="50">
        <v>0</v>
      </c>
      <c r="F32" s="49" t="s">
        <v>180</v>
      </c>
      <c r="G32" s="50">
        <v>586387</v>
      </c>
      <c r="H32" s="54" t="str" cm="1">
        <f t="array" ref="H32">IFERROR(INDEX(단어표[분류], MIN(IF(ISNUMBER(FIND(단어표[포함단어],origin[[#This Row],[내용]])),ROW(단어표[포함단어])-ROW($N$6)+1,ROWS(단어표[포함단어])+1))),"기타입출")</f>
        <v>기타식료품</v>
      </c>
      <c r="I32" s="23" t="str">
        <f>VLOOKUP(origin[[#This Row],[계정과목]],Q:R, 2,0)</f>
        <v>식비</v>
      </c>
      <c r="J32" s="34">
        <f>origin[[#This Row],[거래일자]]</f>
        <v>45301</v>
      </c>
      <c r="K32" s="29">
        <f>HOUR(origin[[#This Row],[거래시간]])</f>
        <v>9</v>
      </c>
      <c r="N32" s="20" t="s">
        <v>726</v>
      </c>
      <c r="O32" s="20" t="s">
        <v>684</v>
      </c>
      <c r="Q32" s="20" t="s">
        <v>85</v>
      </c>
      <c r="R32" s="20" t="s">
        <v>80</v>
      </c>
    </row>
    <row r="33" spans="1:18" x14ac:dyDescent="0.25">
      <c r="A33" s="57">
        <v>45301</v>
      </c>
      <c r="B33" s="49" t="s">
        <v>817</v>
      </c>
      <c r="C33" s="49" t="s">
        <v>153</v>
      </c>
      <c r="D33" s="50">
        <v>8500</v>
      </c>
      <c r="E33" s="50">
        <v>0</v>
      </c>
      <c r="F33" s="49" t="s">
        <v>289</v>
      </c>
      <c r="G33" s="50">
        <v>577887</v>
      </c>
      <c r="H33" s="54" t="str" cm="1">
        <f t="array" ref="H33">IFERROR(INDEX(단어표[분류], MIN(IF(ISNUMBER(FIND(단어표[포함단어],origin[[#This Row],[내용]])),ROW(단어표[포함단어])-ROW($N$6)+1,ROWS(단어표[포함단어])+1))),"기타입출")</f>
        <v>주식</v>
      </c>
      <c r="I33" s="23" t="str">
        <f>VLOOKUP(origin[[#This Row],[계정과목]],Q:R, 2,0)</f>
        <v>식비</v>
      </c>
      <c r="J33" s="34">
        <f>origin[[#This Row],[거래일자]]</f>
        <v>45301</v>
      </c>
      <c r="K33" s="29">
        <f>HOUR(origin[[#This Row],[거래시간]])</f>
        <v>11</v>
      </c>
      <c r="N33" s="20" t="s">
        <v>736</v>
      </c>
      <c r="O33" s="20" t="s">
        <v>684</v>
      </c>
      <c r="Q33" s="20" t="s">
        <v>86</v>
      </c>
      <c r="R33" s="20" t="s">
        <v>80</v>
      </c>
    </row>
    <row r="34" spans="1:18" x14ac:dyDescent="0.25">
      <c r="A34" s="57">
        <v>45302</v>
      </c>
      <c r="B34" s="49" t="s">
        <v>820</v>
      </c>
      <c r="C34" s="49" t="s">
        <v>153</v>
      </c>
      <c r="D34" s="50">
        <v>11500</v>
      </c>
      <c r="E34" s="50">
        <v>0</v>
      </c>
      <c r="F34" s="49" t="s">
        <v>821</v>
      </c>
      <c r="G34" s="50">
        <v>566387</v>
      </c>
      <c r="H34" s="54" t="str" cm="1">
        <f t="array" ref="H34">IFERROR(INDEX(단어표[분류], MIN(IF(ISNUMBER(FIND(단어표[포함단어],origin[[#This Row],[내용]])),ROW(단어표[포함단어])-ROW($N$6)+1,ROWS(단어표[포함단어])+1))),"기타입출")</f>
        <v>간식</v>
      </c>
      <c r="I34" s="23" t="str">
        <f>VLOOKUP(origin[[#This Row],[계정과목]],Q:R, 2,0)</f>
        <v>식비</v>
      </c>
      <c r="J34" s="34">
        <f>origin[[#This Row],[거래일자]]</f>
        <v>45302</v>
      </c>
      <c r="K34" s="29">
        <f>HOUR(origin[[#This Row],[거래시간]])</f>
        <v>11</v>
      </c>
      <c r="N34" s="20" t="s">
        <v>702</v>
      </c>
      <c r="O34" s="20" t="s">
        <v>684</v>
      </c>
      <c r="Q34" s="20" t="s">
        <v>87</v>
      </c>
      <c r="R34" s="20" t="s">
        <v>80</v>
      </c>
    </row>
    <row r="35" spans="1:18" x14ac:dyDescent="0.25">
      <c r="A35" s="57">
        <v>45302</v>
      </c>
      <c r="B35" s="49" t="s">
        <v>819</v>
      </c>
      <c r="C35" s="49" t="s">
        <v>153</v>
      </c>
      <c r="D35" s="50">
        <v>6200</v>
      </c>
      <c r="E35" s="50">
        <v>0</v>
      </c>
      <c r="F35" s="49" t="s">
        <v>667</v>
      </c>
      <c r="G35" s="50">
        <v>560187</v>
      </c>
      <c r="H35" s="54" t="str" cm="1">
        <f t="array" ref="H35">IFERROR(INDEX(단어표[분류], MIN(IF(ISNUMBER(FIND(단어표[포함단어],origin[[#This Row],[내용]])),ROW(단어표[포함단어])-ROW($N$6)+1,ROWS(단어표[포함단어])+1))),"기타입출")</f>
        <v>커피</v>
      </c>
      <c r="I35" s="23" t="str">
        <f>VLOOKUP(origin[[#This Row],[계정과목]],Q:R, 2,0)</f>
        <v>식비</v>
      </c>
      <c r="J35" s="34">
        <f>origin[[#This Row],[거래일자]]</f>
        <v>45302</v>
      </c>
      <c r="K35" s="29">
        <f>HOUR(origin[[#This Row],[거래시간]])</f>
        <v>12</v>
      </c>
      <c r="N35" s="20" t="s">
        <v>699</v>
      </c>
      <c r="O35" s="20" t="s">
        <v>684</v>
      </c>
      <c r="Q35" s="20" t="s">
        <v>744</v>
      </c>
      <c r="R35" s="20" t="s">
        <v>80</v>
      </c>
    </row>
    <row r="36" spans="1:18" x14ac:dyDescent="0.25">
      <c r="A36" s="57">
        <v>45303</v>
      </c>
      <c r="B36" s="49" t="s">
        <v>825</v>
      </c>
      <c r="C36" s="49" t="s">
        <v>153</v>
      </c>
      <c r="D36" s="50">
        <v>4500</v>
      </c>
      <c r="E36" s="50">
        <v>0</v>
      </c>
      <c r="F36" s="49" t="s">
        <v>180</v>
      </c>
      <c r="G36" s="50">
        <v>555687</v>
      </c>
      <c r="H36" s="54" t="str" cm="1">
        <f t="array" ref="H36">IFERROR(INDEX(단어표[분류], MIN(IF(ISNUMBER(FIND(단어표[포함단어],origin[[#This Row],[내용]])),ROW(단어표[포함단어])-ROW($N$6)+1,ROWS(단어표[포함단어])+1))),"기타입출")</f>
        <v>기타식료품</v>
      </c>
      <c r="I36" s="23" t="str">
        <f>VLOOKUP(origin[[#This Row],[계정과목]],Q:R, 2,0)</f>
        <v>식비</v>
      </c>
      <c r="J36" s="34">
        <f>origin[[#This Row],[거래일자]]</f>
        <v>45303</v>
      </c>
      <c r="K36" s="29">
        <f>HOUR(origin[[#This Row],[거래시간]])</f>
        <v>9</v>
      </c>
      <c r="N36" s="20" t="s">
        <v>15</v>
      </c>
      <c r="O36" s="20" t="s">
        <v>684</v>
      </c>
      <c r="Q36" s="20" t="s">
        <v>708</v>
      </c>
      <c r="R36" s="20" t="s">
        <v>89</v>
      </c>
    </row>
    <row r="37" spans="1:18" x14ac:dyDescent="0.25">
      <c r="A37" s="57">
        <v>45303</v>
      </c>
      <c r="B37" s="49" t="s">
        <v>823</v>
      </c>
      <c r="C37" s="49" t="s">
        <v>153</v>
      </c>
      <c r="D37" s="50">
        <v>9500</v>
      </c>
      <c r="E37" s="50">
        <v>0</v>
      </c>
      <c r="F37" s="49" t="s">
        <v>824</v>
      </c>
      <c r="G37" s="50">
        <v>546187</v>
      </c>
      <c r="H37" s="54" t="str" cm="1">
        <f t="array" ref="H37">IFERROR(INDEX(단어표[분류], MIN(IF(ISNUMBER(FIND(단어표[포함단어],origin[[#This Row],[내용]])),ROW(단어표[포함단어])-ROW($N$6)+1,ROWS(단어표[포함단어])+1))),"기타입출")</f>
        <v>주식</v>
      </c>
      <c r="I37" s="23" t="str">
        <f>VLOOKUP(origin[[#This Row],[계정과목]],Q:R, 2,0)</f>
        <v>식비</v>
      </c>
      <c r="J37" s="34">
        <f>origin[[#This Row],[거래일자]]</f>
        <v>45303</v>
      </c>
      <c r="K37" s="29">
        <f>HOUR(origin[[#This Row],[거래시간]])</f>
        <v>12</v>
      </c>
      <c r="N37" s="20" t="s">
        <v>691</v>
      </c>
      <c r="O37" s="20" t="s">
        <v>684</v>
      </c>
      <c r="Q37" s="20" t="s">
        <v>88</v>
      </c>
      <c r="R37" s="20" t="s">
        <v>89</v>
      </c>
    </row>
    <row r="38" spans="1:18" x14ac:dyDescent="0.25">
      <c r="A38" s="57">
        <v>45303</v>
      </c>
      <c r="B38" s="49" t="s">
        <v>822</v>
      </c>
      <c r="C38" s="49" t="s">
        <v>153</v>
      </c>
      <c r="D38" s="50">
        <v>7500</v>
      </c>
      <c r="E38" s="50">
        <v>0</v>
      </c>
      <c r="F38" s="49" t="s">
        <v>678</v>
      </c>
      <c r="G38" s="50">
        <v>538687</v>
      </c>
      <c r="H38" s="54" t="str" cm="1">
        <f t="array" ref="H38">IFERROR(INDEX(단어표[분류], MIN(IF(ISNUMBER(FIND(단어표[포함단어],origin[[#This Row],[내용]])),ROW(단어표[포함단어])-ROW($N$6)+1,ROWS(단어표[포함단어])+1))),"기타입출")</f>
        <v>주식</v>
      </c>
      <c r="I38" s="23" t="str">
        <f>VLOOKUP(origin[[#This Row],[계정과목]],Q:R, 2,0)</f>
        <v>식비</v>
      </c>
      <c r="J38" s="34">
        <f>origin[[#This Row],[거래일자]]</f>
        <v>45303</v>
      </c>
      <c r="K38" s="29">
        <f>HOUR(origin[[#This Row],[거래시간]])</f>
        <v>21</v>
      </c>
      <c r="N38" s="20" t="s">
        <v>134</v>
      </c>
      <c r="O38" s="20" t="s">
        <v>684</v>
      </c>
      <c r="Q38" s="20" t="s">
        <v>90</v>
      </c>
      <c r="R38" s="20" t="s">
        <v>89</v>
      </c>
    </row>
    <row r="39" spans="1:18" x14ac:dyDescent="0.25">
      <c r="A39" s="57">
        <v>45304</v>
      </c>
      <c r="B39" s="49" t="s">
        <v>827</v>
      </c>
      <c r="C39" s="49" t="s">
        <v>153</v>
      </c>
      <c r="D39" s="50">
        <v>4500</v>
      </c>
      <c r="E39" s="50">
        <v>0</v>
      </c>
      <c r="F39" s="49" t="s">
        <v>158</v>
      </c>
      <c r="G39" s="50">
        <v>534187</v>
      </c>
      <c r="H39" s="54" t="str" cm="1">
        <f t="array" ref="H39">IFERROR(INDEX(단어표[분류], MIN(IF(ISNUMBER(FIND(단어표[포함단어],origin[[#This Row],[내용]])),ROW(단어표[포함단어])-ROW($N$6)+1,ROWS(단어표[포함단어])+1))),"기타입출")</f>
        <v>기타생활비</v>
      </c>
      <c r="I39" s="23" t="str">
        <f>VLOOKUP(origin[[#This Row],[계정과목]],Q:R, 2,0)</f>
        <v>생활비</v>
      </c>
      <c r="J39" s="34">
        <f>origin[[#This Row],[거래일자]]</f>
        <v>45304</v>
      </c>
      <c r="K39" s="29">
        <f>HOUR(origin[[#This Row],[거래시간]])</f>
        <v>16</v>
      </c>
      <c r="N39" s="20" t="s">
        <v>248</v>
      </c>
      <c r="O39" s="20" t="s">
        <v>684</v>
      </c>
      <c r="Q39" s="20" t="s">
        <v>91</v>
      </c>
      <c r="R39" s="20" t="s">
        <v>89</v>
      </c>
    </row>
    <row r="40" spans="1:18" x14ac:dyDescent="0.25">
      <c r="A40" s="57">
        <v>45304</v>
      </c>
      <c r="B40" s="49" t="s">
        <v>826</v>
      </c>
      <c r="C40" s="49" t="s">
        <v>153</v>
      </c>
      <c r="D40" s="50">
        <v>16563</v>
      </c>
      <c r="E40" s="50">
        <v>0</v>
      </c>
      <c r="F40" s="49" t="s">
        <v>248</v>
      </c>
      <c r="G40" s="50">
        <v>517624</v>
      </c>
      <c r="H40" s="54" t="str" cm="1">
        <f t="array" ref="H40">IFERROR(INDEX(단어표[분류], MIN(IF(ISNUMBER(FIND(단어표[포함단어],origin[[#This Row],[내용]])),ROW(단어표[포함단어])-ROW($N$6)+1,ROWS(단어표[포함단어])+1))),"기타입출")</f>
        <v>기타생활비</v>
      </c>
      <c r="I40" s="23" t="str">
        <f>VLOOKUP(origin[[#This Row],[계정과목]],Q:R, 2,0)</f>
        <v>생활비</v>
      </c>
      <c r="J40" s="34">
        <f>origin[[#This Row],[거래일자]]</f>
        <v>45304</v>
      </c>
      <c r="K40" s="29">
        <f>HOUR(origin[[#This Row],[거래시간]])</f>
        <v>18</v>
      </c>
      <c r="N40" s="20" t="s">
        <v>683</v>
      </c>
      <c r="O40" s="20" t="s">
        <v>684</v>
      </c>
      <c r="Q40" s="20" t="s">
        <v>92</v>
      </c>
      <c r="R40" s="20" t="s">
        <v>89</v>
      </c>
    </row>
    <row r="41" spans="1:18" x14ac:dyDescent="0.25">
      <c r="A41" s="57">
        <v>45305</v>
      </c>
      <c r="B41" s="49" t="s">
        <v>828</v>
      </c>
      <c r="C41" s="49" t="s">
        <v>153</v>
      </c>
      <c r="D41" s="50">
        <v>16500</v>
      </c>
      <c r="E41" s="50">
        <v>0</v>
      </c>
      <c r="F41" s="49" t="s">
        <v>248</v>
      </c>
      <c r="G41" s="50">
        <v>501124</v>
      </c>
      <c r="H41" s="54" t="str" cm="1">
        <f t="array" ref="H41">IFERROR(INDEX(단어표[분류], MIN(IF(ISNUMBER(FIND(단어표[포함단어],origin[[#This Row],[내용]])),ROW(단어표[포함단어])-ROW($N$6)+1,ROWS(단어표[포함단어])+1))),"기타입출")</f>
        <v>기타생활비</v>
      </c>
      <c r="I41" s="23" t="str">
        <f>VLOOKUP(origin[[#This Row],[계정과목]],Q:R, 2,0)</f>
        <v>생활비</v>
      </c>
      <c r="J41" s="34">
        <f>origin[[#This Row],[거래일자]]</f>
        <v>45305</v>
      </c>
      <c r="K41" s="29">
        <f>HOUR(origin[[#This Row],[거래시간]])</f>
        <v>21</v>
      </c>
      <c r="N41" s="20" t="s">
        <v>685</v>
      </c>
      <c r="O41" s="20" t="s">
        <v>684</v>
      </c>
      <c r="Q41" s="20" t="s">
        <v>93</v>
      </c>
      <c r="R41" s="20" t="s">
        <v>94</v>
      </c>
    </row>
    <row r="42" spans="1:18" x14ac:dyDescent="0.25">
      <c r="A42" s="57">
        <v>45306</v>
      </c>
      <c r="B42" s="49" t="s">
        <v>832</v>
      </c>
      <c r="C42" s="49" t="s">
        <v>153</v>
      </c>
      <c r="D42" s="50">
        <v>0</v>
      </c>
      <c r="E42" s="50">
        <v>16500</v>
      </c>
      <c r="F42" s="49" t="s">
        <v>248</v>
      </c>
      <c r="G42" s="50">
        <v>517624</v>
      </c>
      <c r="H42" s="54" t="str" cm="1">
        <f t="array" ref="H42">IFERROR(INDEX(단어표[분류], MIN(IF(ISNUMBER(FIND(단어표[포함단어],origin[[#This Row],[내용]])),ROW(단어표[포함단어])-ROW($N$6)+1,ROWS(단어표[포함단어])+1))),"기타입출")</f>
        <v>기타생활비</v>
      </c>
      <c r="I42" s="23" t="str">
        <f>VLOOKUP(origin[[#This Row],[계정과목]],Q:R, 2,0)</f>
        <v>생활비</v>
      </c>
      <c r="J42" s="34">
        <f>origin[[#This Row],[거래일자]]</f>
        <v>45306</v>
      </c>
      <c r="K42" s="29">
        <f>HOUR(origin[[#This Row],[거래시간]])</f>
        <v>8</v>
      </c>
      <c r="N42" s="20" t="s">
        <v>282</v>
      </c>
      <c r="O42" s="20" t="s">
        <v>684</v>
      </c>
      <c r="Q42" s="20" t="s">
        <v>705</v>
      </c>
      <c r="R42" s="20" t="s">
        <v>94</v>
      </c>
    </row>
    <row r="43" spans="1:18" x14ac:dyDescent="0.25">
      <c r="A43" s="57">
        <v>45306</v>
      </c>
      <c r="B43" s="49" t="s">
        <v>831</v>
      </c>
      <c r="C43" s="49" t="s">
        <v>153</v>
      </c>
      <c r="D43" s="50">
        <v>7200</v>
      </c>
      <c r="E43" s="50">
        <v>0</v>
      </c>
      <c r="F43" s="49" t="s">
        <v>180</v>
      </c>
      <c r="G43" s="50">
        <v>510424</v>
      </c>
      <c r="H43" s="54" t="str" cm="1">
        <f t="array" ref="H43">IFERROR(INDEX(단어표[분류], MIN(IF(ISNUMBER(FIND(단어표[포함단어],origin[[#This Row],[내용]])),ROW(단어표[포함단어])-ROW($N$6)+1,ROWS(단어표[포함단어])+1))),"기타입출")</f>
        <v>기타식료품</v>
      </c>
      <c r="I43" s="23" t="str">
        <f>VLOOKUP(origin[[#This Row],[계정과목]],Q:R, 2,0)</f>
        <v>식비</v>
      </c>
      <c r="J43" s="34">
        <f>origin[[#This Row],[거래일자]]</f>
        <v>45306</v>
      </c>
      <c r="K43" s="29">
        <f>HOUR(origin[[#This Row],[거래시간]])</f>
        <v>9</v>
      </c>
      <c r="N43" s="20" t="s">
        <v>657</v>
      </c>
      <c r="O43" s="20" t="s">
        <v>684</v>
      </c>
      <c r="Q43" s="20" t="s">
        <v>95</v>
      </c>
      <c r="R43" s="20" t="s">
        <v>94</v>
      </c>
    </row>
    <row r="44" spans="1:18" x14ac:dyDescent="0.25">
      <c r="A44" s="57">
        <v>45306</v>
      </c>
      <c r="B44" s="49" t="s">
        <v>830</v>
      </c>
      <c r="C44" s="49" t="s">
        <v>153</v>
      </c>
      <c r="D44" s="50">
        <v>19800</v>
      </c>
      <c r="E44" s="50">
        <v>0</v>
      </c>
      <c r="F44" s="49" t="s">
        <v>248</v>
      </c>
      <c r="G44" s="50">
        <v>490624</v>
      </c>
      <c r="H44" s="54" t="str" cm="1">
        <f t="array" ref="H44">IFERROR(INDEX(단어표[분류], MIN(IF(ISNUMBER(FIND(단어표[포함단어],origin[[#This Row],[내용]])),ROW(단어표[포함단어])-ROW($N$6)+1,ROWS(단어표[포함단어])+1))),"기타입출")</f>
        <v>기타생활비</v>
      </c>
      <c r="I44" s="23" t="str">
        <f>VLOOKUP(origin[[#This Row],[계정과목]],Q:R, 2,0)</f>
        <v>생활비</v>
      </c>
      <c r="J44" s="34">
        <f>origin[[#This Row],[거래일자]]</f>
        <v>45306</v>
      </c>
      <c r="K44" s="29">
        <f>HOUR(origin[[#This Row],[거래시간]])</f>
        <v>20</v>
      </c>
      <c r="N44" s="20" t="s">
        <v>622</v>
      </c>
      <c r="O44" s="20" t="s">
        <v>684</v>
      </c>
      <c r="Q44" s="20" t="s">
        <v>96</v>
      </c>
      <c r="R44" s="20" t="s">
        <v>94</v>
      </c>
    </row>
    <row r="45" spans="1:18" x14ac:dyDescent="0.25">
      <c r="A45" s="57">
        <v>45306</v>
      </c>
      <c r="B45" s="49" t="s">
        <v>829</v>
      </c>
      <c r="C45" s="49" t="s">
        <v>177</v>
      </c>
      <c r="D45" s="50">
        <v>0</v>
      </c>
      <c r="E45" s="50">
        <v>100000</v>
      </c>
      <c r="F45" s="49" t="s">
        <v>175</v>
      </c>
      <c r="G45" s="50">
        <v>590624</v>
      </c>
      <c r="H45" s="54" t="str" cm="1">
        <f t="array" ref="H45">IFERROR(INDEX(단어표[분류], MIN(IF(ISNUMBER(FIND(단어표[포함단어],origin[[#This Row],[내용]])),ROW(단어표[포함단어])-ROW($N$6)+1,ROWS(단어표[포함단어])+1))),"기타입출")</f>
        <v>생활비입출</v>
      </c>
      <c r="I45" s="23" t="str">
        <f>VLOOKUP(origin[[#This Row],[계정과목]],Q:R, 2,0)</f>
        <v>생활비</v>
      </c>
      <c r="J45" s="34">
        <f>origin[[#This Row],[거래일자]]</f>
        <v>45306</v>
      </c>
      <c r="K45" s="29">
        <f>HOUR(origin[[#This Row],[거래시간]])</f>
        <v>22</v>
      </c>
      <c r="N45" s="20" t="s">
        <v>679</v>
      </c>
      <c r="O45" s="20" t="s">
        <v>684</v>
      </c>
      <c r="Q45" s="20" t="s">
        <v>97</v>
      </c>
      <c r="R45" s="20" t="s">
        <v>94</v>
      </c>
    </row>
    <row r="46" spans="1:18" x14ac:dyDescent="0.25">
      <c r="A46" s="57">
        <v>45307</v>
      </c>
      <c r="B46" s="49" t="s">
        <v>833</v>
      </c>
      <c r="C46" s="49" t="s">
        <v>153</v>
      </c>
      <c r="D46" s="50">
        <v>10000</v>
      </c>
      <c r="E46" s="50">
        <v>0</v>
      </c>
      <c r="F46" s="49" t="s">
        <v>228</v>
      </c>
      <c r="G46" s="50">
        <v>580624</v>
      </c>
      <c r="H46" s="54" t="str" cm="1">
        <f t="array" ref="H46">IFERROR(INDEX(단어표[분류], MIN(IF(ISNUMBER(FIND(단어표[포함단어],origin[[#This Row],[내용]])),ROW(단어표[포함단어])-ROW($N$6)+1,ROWS(단어표[포함단어])+1))),"기타입출")</f>
        <v>주식</v>
      </c>
      <c r="I46" s="23" t="str">
        <f>VLOOKUP(origin[[#This Row],[계정과목]],Q:R, 2,0)</f>
        <v>식비</v>
      </c>
      <c r="J46" s="34">
        <f>origin[[#This Row],[거래일자]]</f>
        <v>45307</v>
      </c>
      <c r="K46" s="29">
        <f>HOUR(origin[[#This Row],[거래시간]])</f>
        <v>12</v>
      </c>
      <c r="N46" s="20" t="s">
        <v>753</v>
      </c>
      <c r="O46" s="20" t="s">
        <v>684</v>
      </c>
      <c r="Q46" s="20" t="s">
        <v>98</v>
      </c>
      <c r="R46" s="20" t="s">
        <v>94</v>
      </c>
    </row>
    <row r="47" spans="1:18" x14ac:dyDescent="0.25">
      <c r="A47" s="57">
        <v>45308</v>
      </c>
      <c r="B47" s="49" t="s">
        <v>835</v>
      </c>
      <c r="C47" s="49" t="s">
        <v>153</v>
      </c>
      <c r="D47" s="50">
        <v>11000</v>
      </c>
      <c r="E47" s="50">
        <v>0</v>
      </c>
      <c r="F47" s="49" t="s">
        <v>161</v>
      </c>
      <c r="G47" s="50">
        <v>569624</v>
      </c>
      <c r="H47" s="54" t="str" cm="1">
        <f t="array" ref="H47">IFERROR(INDEX(단어표[분류], MIN(IF(ISNUMBER(FIND(단어표[포함단어],origin[[#This Row],[내용]])),ROW(단어표[포함단어])-ROW($N$6)+1,ROWS(단어표[포함단어])+1))),"기타입출")</f>
        <v>주식</v>
      </c>
      <c r="I47" s="23" t="str">
        <f>VLOOKUP(origin[[#This Row],[계정과목]],Q:R, 2,0)</f>
        <v>식비</v>
      </c>
      <c r="J47" s="34">
        <f>origin[[#This Row],[거래일자]]</f>
        <v>45308</v>
      </c>
      <c r="K47" s="29">
        <f>HOUR(origin[[#This Row],[거래시간]])</f>
        <v>12</v>
      </c>
      <c r="N47" s="20" t="s">
        <v>754</v>
      </c>
      <c r="O47" s="20" t="s">
        <v>684</v>
      </c>
      <c r="Q47" s="20" t="s">
        <v>99</v>
      </c>
      <c r="R47" s="20" t="s">
        <v>94</v>
      </c>
    </row>
    <row r="48" spans="1:18" x14ac:dyDescent="0.25">
      <c r="A48" s="57">
        <v>45308</v>
      </c>
      <c r="B48" s="49" t="s">
        <v>834</v>
      </c>
      <c r="C48" s="49" t="s">
        <v>153</v>
      </c>
      <c r="D48" s="50">
        <v>4500</v>
      </c>
      <c r="E48" s="50">
        <v>0</v>
      </c>
      <c r="F48" s="49" t="s">
        <v>158</v>
      </c>
      <c r="G48" s="50">
        <v>565124</v>
      </c>
      <c r="H48" s="54" t="str" cm="1">
        <f t="array" ref="H48">IFERROR(INDEX(단어표[분류], MIN(IF(ISNUMBER(FIND(단어표[포함단어],origin[[#This Row],[내용]])),ROW(단어표[포함단어])-ROW($N$6)+1,ROWS(단어표[포함단어])+1))),"기타입출")</f>
        <v>기타생활비</v>
      </c>
      <c r="I48" s="23" t="str">
        <f>VLOOKUP(origin[[#This Row],[계정과목]],Q:R, 2,0)</f>
        <v>생활비</v>
      </c>
      <c r="J48" s="34">
        <f>origin[[#This Row],[거래일자]]</f>
        <v>45308</v>
      </c>
      <c r="K48" s="29">
        <f>HOUR(origin[[#This Row],[거래시간]])</f>
        <v>19</v>
      </c>
      <c r="N48" s="20" t="s">
        <v>767</v>
      </c>
      <c r="O48" s="20" t="s">
        <v>768</v>
      </c>
      <c r="Q48" s="20" t="s">
        <v>100</v>
      </c>
      <c r="R48" s="20" t="s">
        <v>101</v>
      </c>
    </row>
    <row r="49" spans="1:18" x14ac:dyDescent="0.25">
      <c r="A49" s="57">
        <v>45309</v>
      </c>
      <c r="B49" s="49" t="s">
        <v>839</v>
      </c>
      <c r="C49" s="49" t="s">
        <v>153</v>
      </c>
      <c r="D49" s="50">
        <v>30315</v>
      </c>
      <c r="E49" s="50">
        <v>0</v>
      </c>
      <c r="F49" s="49" t="s">
        <v>554</v>
      </c>
      <c r="G49" s="50">
        <v>534809</v>
      </c>
      <c r="H49" s="54" t="str" cm="1">
        <f t="array" ref="H49">IFERROR(INDEX(단어표[분류], MIN(IF(ISNUMBER(FIND(단어표[포함단어],origin[[#This Row],[내용]])),ROW(단어표[포함단어])-ROW($N$6)+1,ROWS(단어표[포함단어])+1))),"기타입출")</f>
        <v>구독서비스</v>
      </c>
      <c r="I49" s="23" t="str">
        <f>VLOOKUP(origin[[#This Row],[계정과목]],Q:R, 2,0)</f>
        <v>생활비</v>
      </c>
      <c r="J49" s="34">
        <f>origin[[#This Row],[거래일자]]</f>
        <v>45309</v>
      </c>
      <c r="K49" s="29">
        <f>HOUR(origin[[#This Row],[거래시간]])</f>
        <v>0</v>
      </c>
      <c r="N49" s="20" t="s">
        <v>746</v>
      </c>
      <c r="O49" s="20" t="s">
        <v>747</v>
      </c>
      <c r="Q49" s="20" t="s">
        <v>102</v>
      </c>
      <c r="R49" s="20" t="s">
        <v>101</v>
      </c>
    </row>
    <row r="50" spans="1:18" x14ac:dyDescent="0.25">
      <c r="A50" s="57">
        <v>45309</v>
      </c>
      <c r="B50" s="49" t="s">
        <v>837</v>
      </c>
      <c r="C50" s="49" t="s">
        <v>153</v>
      </c>
      <c r="D50" s="50">
        <v>14400</v>
      </c>
      <c r="E50" s="50">
        <v>0</v>
      </c>
      <c r="F50" s="49" t="s">
        <v>838</v>
      </c>
      <c r="G50" s="50">
        <v>520409</v>
      </c>
      <c r="H50" s="54" t="str" cm="1">
        <f t="array" ref="H50">IFERROR(INDEX(단어표[분류], MIN(IF(ISNUMBER(FIND(단어표[포함단어],origin[[#This Row],[내용]])),ROW(단어표[포함단어])-ROW($N$6)+1,ROWS(단어표[포함단어])+1))),"기타입출")</f>
        <v>주식</v>
      </c>
      <c r="I50" s="23" t="str">
        <f>VLOOKUP(origin[[#This Row],[계정과목]],Q:R, 2,0)</f>
        <v>식비</v>
      </c>
      <c r="J50" s="34">
        <f>origin[[#This Row],[거래일자]]</f>
        <v>45309</v>
      </c>
      <c r="K50" s="29">
        <f>HOUR(origin[[#This Row],[거래시간]])</f>
        <v>12</v>
      </c>
      <c r="N50" s="20" t="s">
        <v>31</v>
      </c>
      <c r="O50" s="20" t="s">
        <v>31</v>
      </c>
      <c r="Q50" s="20" t="s">
        <v>103</v>
      </c>
      <c r="R50" s="20" t="s">
        <v>104</v>
      </c>
    </row>
    <row r="51" spans="1:18" x14ac:dyDescent="0.25">
      <c r="A51" s="57">
        <v>45309</v>
      </c>
      <c r="B51" s="49" t="s">
        <v>836</v>
      </c>
      <c r="C51" s="49" t="s">
        <v>153</v>
      </c>
      <c r="D51" s="50">
        <v>7704</v>
      </c>
      <c r="E51" s="50">
        <v>0</v>
      </c>
      <c r="F51" s="49" t="s">
        <v>248</v>
      </c>
      <c r="G51" s="50">
        <v>512705</v>
      </c>
      <c r="H51" s="54" t="str" cm="1">
        <f t="array" ref="H51">IFERROR(INDEX(단어표[분류], MIN(IF(ISNUMBER(FIND(단어표[포함단어],origin[[#This Row],[내용]])),ROW(단어표[포함단어])-ROW($N$6)+1,ROWS(단어표[포함단어])+1))),"기타입출")</f>
        <v>기타생활비</v>
      </c>
      <c r="I51" s="23" t="str">
        <f>VLOOKUP(origin[[#This Row],[계정과목]],Q:R, 2,0)</f>
        <v>생활비</v>
      </c>
      <c r="J51" s="34">
        <f>origin[[#This Row],[거래일자]]</f>
        <v>45309</v>
      </c>
      <c r="K51" s="29">
        <f>HOUR(origin[[#This Row],[거래시간]])</f>
        <v>21</v>
      </c>
      <c r="N51" s="20" t="s">
        <v>24</v>
      </c>
      <c r="O51" s="20" t="s">
        <v>769</v>
      </c>
      <c r="Q51" s="20" t="s">
        <v>105</v>
      </c>
      <c r="R51" s="20" t="s">
        <v>104</v>
      </c>
    </row>
    <row r="52" spans="1:18" x14ac:dyDescent="0.25">
      <c r="A52" s="57">
        <v>45310</v>
      </c>
      <c r="B52" s="49" t="s">
        <v>841</v>
      </c>
      <c r="C52" s="49" t="s">
        <v>153</v>
      </c>
      <c r="D52" s="50">
        <v>4500</v>
      </c>
      <c r="E52" s="50">
        <v>0</v>
      </c>
      <c r="F52" s="49" t="s">
        <v>158</v>
      </c>
      <c r="G52" s="50">
        <v>508205</v>
      </c>
      <c r="H52" s="54" t="str" cm="1">
        <f t="array" ref="H52">IFERROR(INDEX(단어표[분류], MIN(IF(ISNUMBER(FIND(단어표[포함단어],origin[[#This Row],[내용]])),ROW(단어표[포함단어])-ROW($N$6)+1,ROWS(단어표[포함단어])+1))),"기타입출")</f>
        <v>기타생활비</v>
      </c>
      <c r="I52" s="23" t="str">
        <f>VLOOKUP(origin[[#This Row],[계정과목]],Q:R, 2,0)</f>
        <v>생활비</v>
      </c>
      <c r="J52" s="34">
        <f>origin[[#This Row],[거래일자]]</f>
        <v>45310</v>
      </c>
      <c r="K52" s="29">
        <f>HOUR(origin[[#This Row],[거래시간]])</f>
        <v>8</v>
      </c>
      <c r="N52" s="20" t="s">
        <v>28</v>
      </c>
      <c r="O52" s="20" t="s">
        <v>770</v>
      </c>
      <c r="Q52" s="20" t="s">
        <v>106</v>
      </c>
      <c r="R52" s="20" t="s">
        <v>104</v>
      </c>
    </row>
    <row r="53" spans="1:18" x14ac:dyDescent="0.25">
      <c r="A53" s="57">
        <v>45310</v>
      </c>
      <c r="B53" s="49" t="s">
        <v>840</v>
      </c>
      <c r="C53" s="49" t="s">
        <v>153</v>
      </c>
      <c r="D53" s="50">
        <v>9000</v>
      </c>
      <c r="E53" s="50">
        <v>0</v>
      </c>
      <c r="F53" s="49" t="s">
        <v>661</v>
      </c>
      <c r="G53" s="50">
        <v>499205</v>
      </c>
      <c r="H53" s="54" t="str" cm="1">
        <f t="array" ref="H53">IFERROR(INDEX(단어표[분류], MIN(IF(ISNUMBER(FIND(단어표[포함단어],origin[[#This Row],[내용]])),ROW(단어표[포함단어])-ROW($N$6)+1,ROWS(단어표[포함단어])+1))),"기타입출")</f>
        <v>주식</v>
      </c>
      <c r="I53" s="23" t="str">
        <f>VLOOKUP(origin[[#This Row],[계정과목]],Q:R, 2,0)</f>
        <v>식비</v>
      </c>
      <c r="J53" s="34">
        <f>origin[[#This Row],[거래일자]]</f>
        <v>45310</v>
      </c>
      <c r="K53" s="29">
        <f>HOUR(origin[[#This Row],[거래시간]])</f>
        <v>12</v>
      </c>
      <c r="N53" s="20" t="s">
        <v>175</v>
      </c>
      <c r="O53" s="20" t="s">
        <v>721</v>
      </c>
      <c r="Q53" s="20" t="s">
        <v>107</v>
      </c>
      <c r="R53" s="20" t="s">
        <v>104</v>
      </c>
    </row>
    <row r="54" spans="1:18" x14ac:dyDescent="0.25">
      <c r="A54" s="57">
        <v>45311</v>
      </c>
      <c r="B54" s="49" t="s">
        <v>843</v>
      </c>
      <c r="C54" s="49" t="s">
        <v>153</v>
      </c>
      <c r="D54" s="50">
        <v>32400</v>
      </c>
      <c r="E54" s="50">
        <v>0</v>
      </c>
      <c r="F54" s="49" t="s">
        <v>204</v>
      </c>
      <c r="G54" s="50">
        <v>466805</v>
      </c>
      <c r="H54" s="54" t="str" cm="1">
        <f t="array" ref="H54">IFERROR(INDEX(단어표[분류], MIN(IF(ISNUMBER(FIND(단어표[포함단어],origin[[#This Row],[내용]])),ROW(단어표[포함단어])-ROW($N$6)+1,ROWS(단어표[포함단어])+1))),"기타입출")</f>
        <v>간식</v>
      </c>
      <c r="I54" s="23" t="str">
        <f>VLOOKUP(origin[[#This Row],[계정과목]],Q:R, 2,0)</f>
        <v>식비</v>
      </c>
      <c r="J54" s="34">
        <f>origin[[#This Row],[거래일자]]</f>
        <v>45311</v>
      </c>
      <c r="K54" s="29">
        <f>HOUR(origin[[#This Row],[거래시간]])</f>
        <v>17</v>
      </c>
      <c r="N54" s="20" t="s">
        <v>273</v>
      </c>
      <c r="O54" s="20" t="s">
        <v>721</v>
      </c>
      <c r="Q54" s="20" t="s">
        <v>108</v>
      </c>
      <c r="R54" s="20" t="s">
        <v>109</v>
      </c>
    </row>
    <row r="55" spans="1:18" x14ac:dyDescent="0.25">
      <c r="A55" s="57">
        <v>45311</v>
      </c>
      <c r="B55" s="49" t="s">
        <v>842</v>
      </c>
      <c r="C55" s="49" t="s">
        <v>177</v>
      </c>
      <c r="D55" s="50">
        <v>0</v>
      </c>
      <c r="E55" s="50">
        <v>100000</v>
      </c>
      <c r="F55" s="49" t="s">
        <v>175</v>
      </c>
      <c r="G55" s="50">
        <v>566805</v>
      </c>
      <c r="H55" s="54" t="str" cm="1">
        <f t="array" ref="H55">IFERROR(INDEX(단어표[분류], MIN(IF(ISNUMBER(FIND(단어표[포함단어],origin[[#This Row],[내용]])),ROW(단어표[포함단어])-ROW($N$6)+1,ROWS(단어표[포함단어])+1))),"기타입출")</f>
        <v>생활비입출</v>
      </c>
      <c r="I55" s="23" t="str">
        <f>VLOOKUP(origin[[#This Row],[계정과목]],Q:R, 2,0)</f>
        <v>생활비</v>
      </c>
      <c r="J55" s="34">
        <f>origin[[#This Row],[거래일자]]</f>
        <v>45311</v>
      </c>
      <c r="K55" s="29">
        <f>HOUR(origin[[#This Row],[거래시간]])</f>
        <v>17</v>
      </c>
      <c r="N55" s="20" t="s">
        <v>286</v>
      </c>
      <c r="O55" s="20" t="s">
        <v>721</v>
      </c>
      <c r="Q55" s="20" t="s">
        <v>110</v>
      </c>
      <c r="R55" s="20" t="s">
        <v>109</v>
      </c>
    </row>
    <row r="56" spans="1:18" x14ac:dyDescent="0.25">
      <c r="A56" s="57">
        <v>45312</v>
      </c>
      <c r="B56" s="49" t="s">
        <v>846</v>
      </c>
      <c r="C56" s="49" t="s">
        <v>677</v>
      </c>
      <c r="D56" s="50">
        <v>0</v>
      </c>
      <c r="E56" s="50">
        <v>190000</v>
      </c>
      <c r="F56" s="49"/>
      <c r="G56" s="50">
        <v>756805</v>
      </c>
      <c r="H56" s="54" t="str" cm="1">
        <f t="array" ref="H56">IFERROR(INDEX(단어표[분류], MIN(IF(ISNUMBER(FIND(단어표[포함단어],origin[[#This Row],[내용]])),ROW(단어표[포함단어])-ROW($N$6)+1,ROWS(단어표[포함단어])+1))),"기타입출")</f>
        <v>기타입출</v>
      </c>
      <c r="I56" s="23" t="str">
        <f>VLOOKUP(origin[[#This Row],[계정과목]],Q:R, 2,0)</f>
        <v>기타</v>
      </c>
      <c r="J56" s="34">
        <f>origin[[#This Row],[거래일자]]</f>
        <v>45312</v>
      </c>
      <c r="K56" s="29">
        <f>HOUR(origin[[#This Row],[거래시간]])</f>
        <v>15</v>
      </c>
      <c r="N56" s="20" t="s">
        <v>764</v>
      </c>
      <c r="O56" s="20" t="s">
        <v>721</v>
      </c>
      <c r="Q56" s="20" t="s">
        <v>111</v>
      </c>
      <c r="R56" s="20" t="s">
        <v>109</v>
      </c>
    </row>
    <row r="57" spans="1:18" x14ac:dyDescent="0.25">
      <c r="A57" s="57">
        <v>45312</v>
      </c>
      <c r="B57" s="49" t="s">
        <v>845</v>
      </c>
      <c r="C57" s="49" t="s">
        <v>153</v>
      </c>
      <c r="D57" s="50">
        <v>4500</v>
      </c>
      <c r="E57" s="50">
        <v>0</v>
      </c>
      <c r="F57" s="49" t="s">
        <v>158</v>
      </c>
      <c r="G57" s="50">
        <v>752305</v>
      </c>
      <c r="H57" s="54" t="str" cm="1">
        <f t="array" ref="H57">IFERROR(INDEX(단어표[분류], MIN(IF(ISNUMBER(FIND(단어표[포함단어],origin[[#This Row],[내용]])),ROW(단어표[포함단어])-ROW($N$6)+1,ROWS(단어표[포함단어])+1))),"기타입출")</f>
        <v>기타생활비</v>
      </c>
      <c r="I57" s="23" t="str">
        <f>VLOOKUP(origin[[#This Row],[계정과목]],Q:R, 2,0)</f>
        <v>생활비</v>
      </c>
      <c r="J57" s="34">
        <f>origin[[#This Row],[거래일자]]</f>
        <v>45312</v>
      </c>
      <c r="K57" s="29">
        <f>HOUR(origin[[#This Row],[거래시간]])</f>
        <v>15</v>
      </c>
      <c r="N57" s="20" t="s">
        <v>502</v>
      </c>
      <c r="O57" s="20" t="s">
        <v>721</v>
      </c>
      <c r="Q57" s="20" t="s">
        <v>112</v>
      </c>
      <c r="R57" s="20" t="s">
        <v>113</v>
      </c>
    </row>
    <row r="58" spans="1:18" x14ac:dyDescent="0.25">
      <c r="A58" s="57">
        <v>45312</v>
      </c>
      <c r="B58" s="49" t="s">
        <v>844</v>
      </c>
      <c r="C58" s="49" t="s">
        <v>153</v>
      </c>
      <c r="D58" s="50">
        <v>184800</v>
      </c>
      <c r="E58" s="50">
        <v>0</v>
      </c>
      <c r="F58" s="49" t="s">
        <v>248</v>
      </c>
      <c r="G58" s="50">
        <v>567505</v>
      </c>
      <c r="H58" s="54" t="str" cm="1">
        <f t="array" ref="H58">IFERROR(INDEX(단어표[분류], MIN(IF(ISNUMBER(FIND(단어표[포함단어],origin[[#This Row],[내용]])),ROW(단어표[포함단어])-ROW($N$6)+1,ROWS(단어표[포함단어])+1))),"기타입출")</f>
        <v>기타생활비</v>
      </c>
      <c r="I58" s="23" t="str">
        <f>VLOOKUP(origin[[#This Row],[계정과목]],Q:R, 2,0)</f>
        <v>생활비</v>
      </c>
      <c r="J58" s="34">
        <f>origin[[#This Row],[거래일자]]</f>
        <v>45312</v>
      </c>
      <c r="K58" s="29">
        <f>HOUR(origin[[#This Row],[거래시간]])</f>
        <v>16</v>
      </c>
      <c r="N58" s="20" t="s">
        <v>677</v>
      </c>
      <c r="O58" s="20" t="s">
        <v>721</v>
      </c>
      <c r="Q58" s="20" t="s">
        <v>112</v>
      </c>
      <c r="R58" s="20" t="s">
        <v>113</v>
      </c>
    </row>
    <row r="59" spans="1:18" x14ac:dyDescent="0.25">
      <c r="A59" s="57">
        <v>45313</v>
      </c>
      <c r="B59" s="49" t="s">
        <v>676</v>
      </c>
      <c r="C59" s="49" t="s">
        <v>190</v>
      </c>
      <c r="D59" s="50">
        <v>0</v>
      </c>
      <c r="E59" s="50">
        <v>7544</v>
      </c>
      <c r="F59" s="49" t="s">
        <v>191</v>
      </c>
      <c r="G59" s="50">
        <v>575049</v>
      </c>
      <c r="H59" s="54" t="str" cm="1">
        <f t="array" ref="H59">IFERROR(INDEX(단어표[분류], MIN(IF(ISNUMBER(FIND(단어표[포함단어],origin[[#This Row],[내용]])),ROW(단어표[포함단어])-ROW($N$6)+1,ROWS(단어표[포함단어])+1))),"기타입출")</f>
        <v>이자</v>
      </c>
      <c r="I59" s="23" t="str">
        <f>VLOOKUP(origin[[#This Row],[계정과목]],Q:R, 2,0)</f>
        <v>수입</v>
      </c>
      <c r="J59" s="34">
        <f>origin[[#This Row],[거래일자]]</f>
        <v>45313</v>
      </c>
      <c r="K59" s="29">
        <f>HOUR(origin[[#This Row],[거래시간]])</f>
        <v>11</v>
      </c>
      <c r="N59" s="20" t="s">
        <v>16</v>
      </c>
      <c r="O59" s="20" t="s">
        <v>771</v>
      </c>
    </row>
    <row r="60" spans="1:18" x14ac:dyDescent="0.25">
      <c r="A60" s="57">
        <v>45313</v>
      </c>
      <c r="B60" s="49" t="s">
        <v>847</v>
      </c>
      <c r="C60" s="49" t="s">
        <v>153</v>
      </c>
      <c r="D60" s="50">
        <v>13500</v>
      </c>
      <c r="E60" s="50">
        <v>0</v>
      </c>
      <c r="F60" s="49" t="s">
        <v>824</v>
      </c>
      <c r="G60" s="50">
        <v>561549</v>
      </c>
      <c r="H60" s="54" t="str" cm="1">
        <f t="array" ref="H60">IFERROR(INDEX(단어표[분류], MIN(IF(ISNUMBER(FIND(단어표[포함단어],origin[[#This Row],[내용]])),ROW(단어표[포함단어])-ROW($N$6)+1,ROWS(단어표[포함단어])+1))),"기타입출")</f>
        <v>주식</v>
      </c>
      <c r="I60" s="23" t="str">
        <f>VLOOKUP(origin[[#This Row],[계정과목]],Q:R, 2,0)</f>
        <v>식비</v>
      </c>
      <c r="J60" s="34">
        <f>origin[[#This Row],[거래일자]]</f>
        <v>45313</v>
      </c>
      <c r="K60" s="29">
        <f>HOUR(origin[[#This Row],[거래시간]])</f>
        <v>12</v>
      </c>
      <c r="N60" s="20" t="s">
        <v>129</v>
      </c>
      <c r="O60" s="20" t="s">
        <v>771</v>
      </c>
    </row>
    <row r="61" spans="1:18" x14ac:dyDescent="0.25">
      <c r="A61" s="57">
        <v>45314</v>
      </c>
      <c r="B61" s="49" t="s">
        <v>850</v>
      </c>
      <c r="C61" s="49" t="s">
        <v>153</v>
      </c>
      <c r="D61" s="50">
        <v>4500</v>
      </c>
      <c r="E61" s="50">
        <v>0</v>
      </c>
      <c r="F61" s="49" t="s">
        <v>180</v>
      </c>
      <c r="G61" s="50">
        <v>557049</v>
      </c>
      <c r="H61" s="54" t="str" cm="1">
        <f t="array" ref="H61">IFERROR(INDEX(단어표[분류], MIN(IF(ISNUMBER(FIND(단어표[포함단어],origin[[#This Row],[내용]])),ROW(단어표[포함단어])-ROW($N$6)+1,ROWS(단어표[포함단어])+1))),"기타입출")</f>
        <v>기타식료품</v>
      </c>
      <c r="I61" s="23" t="str">
        <f>VLOOKUP(origin[[#This Row],[계정과목]],Q:R, 2,0)</f>
        <v>식비</v>
      </c>
      <c r="J61" s="34">
        <f>origin[[#This Row],[거래일자]]</f>
        <v>45314</v>
      </c>
      <c r="K61" s="29">
        <f>HOUR(origin[[#This Row],[거래시간]])</f>
        <v>9</v>
      </c>
      <c r="N61" s="20" t="s">
        <v>144</v>
      </c>
      <c r="O61" s="20" t="s">
        <v>771</v>
      </c>
    </row>
    <row r="62" spans="1:18" x14ac:dyDescent="0.25">
      <c r="A62" s="57">
        <v>45314</v>
      </c>
      <c r="B62" s="49" t="s">
        <v>848</v>
      </c>
      <c r="C62" s="49" t="s">
        <v>153</v>
      </c>
      <c r="D62" s="50">
        <v>10000</v>
      </c>
      <c r="E62" s="50">
        <v>0</v>
      </c>
      <c r="F62" s="49" t="s">
        <v>849</v>
      </c>
      <c r="G62" s="50">
        <v>547049</v>
      </c>
      <c r="H62" s="54" t="str" cm="1">
        <f t="array" ref="H62">IFERROR(INDEX(단어표[분류], MIN(IF(ISNUMBER(FIND(단어표[포함단어],origin[[#This Row],[내용]])),ROW(단어표[포함단어])-ROW($N$6)+1,ROWS(단어표[포함단어])+1))),"기타입출")</f>
        <v>주식</v>
      </c>
      <c r="I62" s="23" t="str">
        <f>VLOOKUP(origin[[#This Row],[계정과목]],Q:R, 2,0)</f>
        <v>식비</v>
      </c>
      <c r="J62" s="34">
        <f>origin[[#This Row],[거래일자]]</f>
        <v>45314</v>
      </c>
      <c r="K62" s="29">
        <f>HOUR(origin[[#This Row],[거래시간]])</f>
        <v>13</v>
      </c>
      <c r="N62" s="20" t="s">
        <v>138</v>
      </c>
      <c r="O62" s="20" t="s">
        <v>772</v>
      </c>
    </row>
    <row r="63" spans="1:18" x14ac:dyDescent="0.25">
      <c r="A63" s="57">
        <v>45315</v>
      </c>
      <c r="B63" s="49" t="s">
        <v>852</v>
      </c>
      <c r="C63" s="49" t="s">
        <v>153</v>
      </c>
      <c r="D63" s="50">
        <v>9000</v>
      </c>
      <c r="E63" s="50">
        <v>0</v>
      </c>
      <c r="F63" s="49" t="s">
        <v>270</v>
      </c>
      <c r="G63" s="50">
        <v>538049</v>
      </c>
      <c r="H63" s="54" t="str" cm="1">
        <f t="array" ref="H63">IFERROR(INDEX(단어표[분류], MIN(IF(ISNUMBER(FIND(단어표[포함단어],origin[[#This Row],[내용]])),ROW(단어표[포함단어])-ROW($N$6)+1,ROWS(단어표[포함단어])+1))),"기타입출")</f>
        <v>주식</v>
      </c>
      <c r="I63" s="23" t="str">
        <f>VLOOKUP(origin[[#This Row],[계정과목]],Q:R, 2,0)</f>
        <v>식비</v>
      </c>
      <c r="J63" s="34">
        <f>origin[[#This Row],[거래일자]]</f>
        <v>45315</v>
      </c>
      <c r="K63" s="29">
        <f>HOUR(origin[[#This Row],[거래시간]])</f>
        <v>12</v>
      </c>
      <c r="N63" s="20" t="s">
        <v>124</v>
      </c>
      <c r="O63" s="20" t="s">
        <v>773</v>
      </c>
    </row>
    <row r="64" spans="1:18" x14ac:dyDescent="0.25">
      <c r="A64" s="57">
        <v>45315</v>
      </c>
      <c r="B64" s="49" t="s">
        <v>851</v>
      </c>
      <c r="C64" s="49" t="s">
        <v>445</v>
      </c>
      <c r="D64" s="50">
        <v>0</v>
      </c>
      <c r="E64" s="50">
        <v>170000</v>
      </c>
      <c r="F64" s="49" t="s">
        <v>273</v>
      </c>
      <c r="G64" s="50">
        <v>708049</v>
      </c>
      <c r="H64" s="54" t="str" cm="1">
        <f t="array" ref="H64">IFERROR(INDEX(단어표[분류], MIN(IF(ISNUMBER(FIND(단어표[포함단어],origin[[#This Row],[내용]])),ROW(단어표[포함단어])-ROW($N$6)+1,ROWS(단어표[포함단어])+1))),"기타입출")</f>
        <v>생활비입출</v>
      </c>
      <c r="I64" s="23" t="str">
        <f>VLOOKUP(origin[[#This Row],[계정과목]],Q:R, 2,0)</f>
        <v>생활비</v>
      </c>
      <c r="J64" s="34">
        <f>origin[[#This Row],[거래일자]]</f>
        <v>45315</v>
      </c>
      <c r="K64" s="29">
        <f>HOUR(origin[[#This Row],[거래시간]])</f>
        <v>14</v>
      </c>
      <c r="N64" s="20" t="s">
        <v>126</v>
      </c>
      <c r="O64" s="20" t="s">
        <v>773</v>
      </c>
    </row>
    <row r="65" spans="1:15" x14ac:dyDescent="0.25">
      <c r="A65" s="57">
        <v>45316</v>
      </c>
      <c r="B65" s="49" t="s">
        <v>857</v>
      </c>
      <c r="C65" s="49" t="s">
        <v>153</v>
      </c>
      <c r="D65" s="50">
        <v>4500</v>
      </c>
      <c r="E65" s="50">
        <v>0</v>
      </c>
      <c r="F65" s="49" t="s">
        <v>180</v>
      </c>
      <c r="G65" s="50">
        <v>703549</v>
      </c>
      <c r="H65" s="54" t="str" cm="1">
        <f t="array" ref="H65">IFERROR(INDEX(단어표[분류], MIN(IF(ISNUMBER(FIND(단어표[포함단어],origin[[#This Row],[내용]])),ROW(단어표[포함단어])-ROW($N$6)+1,ROWS(단어표[포함단어])+1))),"기타입출")</f>
        <v>기타식료품</v>
      </c>
      <c r="I65" s="23" t="str">
        <f>VLOOKUP(origin[[#This Row],[계정과목]],Q:R, 2,0)</f>
        <v>식비</v>
      </c>
      <c r="J65" s="34">
        <f>origin[[#This Row],[거래일자]]</f>
        <v>45316</v>
      </c>
      <c r="K65" s="29">
        <f>HOUR(origin[[#This Row],[거래시간]])</f>
        <v>9</v>
      </c>
      <c r="N65" s="20" t="s">
        <v>127</v>
      </c>
      <c r="O65" s="20" t="s">
        <v>773</v>
      </c>
    </row>
    <row r="66" spans="1:15" x14ac:dyDescent="0.25">
      <c r="A66" s="57">
        <v>45316</v>
      </c>
      <c r="B66" s="49" t="s">
        <v>856</v>
      </c>
      <c r="C66" s="49" t="s">
        <v>153</v>
      </c>
      <c r="D66" s="50">
        <v>9500</v>
      </c>
      <c r="E66" s="50">
        <v>0</v>
      </c>
      <c r="F66" s="49" t="s">
        <v>270</v>
      </c>
      <c r="G66" s="50">
        <v>694049</v>
      </c>
      <c r="H66" s="54" t="str" cm="1">
        <f t="array" ref="H66">IFERROR(INDEX(단어표[분류], MIN(IF(ISNUMBER(FIND(단어표[포함단어],origin[[#This Row],[내용]])),ROW(단어표[포함단어])-ROW($N$6)+1,ROWS(단어표[포함단어])+1))),"기타입출")</f>
        <v>주식</v>
      </c>
      <c r="I66" s="23" t="str">
        <f>VLOOKUP(origin[[#This Row],[계정과목]],Q:R, 2,0)</f>
        <v>식비</v>
      </c>
      <c r="J66" s="34">
        <f>origin[[#This Row],[거래일자]]</f>
        <v>45316</v>
      </c>
      <c r="K66" s="29">
        <f>HOUR(origin[[#This Row],[거래시간]])</f>
        <v>11</v>
      </c>
      <c r="N66" s="20" t="s">
        <v>133</v>
      </c>
      <c r="O66" s="20" t="s">
        <v>724</v>
      </c>
    </row>
    <row r="67" spans="1:15" x14ac:dyDescent="0.25">
      <c r="A67" s="57">
        <v>45316</v>
      </c>
      <c r="B67" s="49" t="s">
        <v>855</v>
      </c>
      <c r="C67" s="49" t="s">
        <v>153</v>
      </c>
      <c r="D67" s="50">
        <v>2500</v>
      </c>
      <c r="E67" s="50">
        <v>0</v>
      </c>
      <c r="F67" s="49" t="s">
        <v>667</v>
      </c>
      <c r="G67" s="50">
        <v>691549</v>
      </c>
      <c r="H67" s="54" t="str" cm="1">
        <f t="array" ref="H67">IFERROR(INDEX(단어표[분류], MIN(IF(ISNUMBER(FIND(단어표[포함단어],origin[[#This Row],[내용]])),ROW(단어표[포함단어])-ROW($N$6)+1,ROWS(단어표[포함단어])+1))),"기타입출")</f>
        <v>커피</v>
      </c>
      <c r="I67" s="23" t="str">
        <f>VLOOKUP(origin[[#This Row],[계정과목]],Q:R, 2,0)</f>
        <v>식비</v>
      </c>
      <c r="J67" s="34">
        <f>origin[[#This Row],[거래일자]]</f>
        <v>45316</v>
      </c>
      <c r="K67" s="29">
        <f>HOUR(origin[[#This Row],[거래시간]])</f>
        <v>11</v>
      </c>
      <c r="N67" s="20" t="s">
        <v>723</v>
      </c>
      <c r="O67" s="20" t="s">
        <v>724</v>
      </c>
    </row>
    <row r="68" spans="1:15" x14ac:dyDescent="0.25">
      <c r="A68" s="57">
        <v>45316</v>
      </c>
      <c r="B68" s="49" t="s">
        <v>853</v>
      </c>
      <c r="C68" s="49" t="s">
        <v>164</v>
      </c>
      <c r="D68" s="50">
        <v>76104</v>
      </c>
      <c r="E68" s="50">
        <v>0</v>
      </c>
      <c r="F68" s="49" t="s">
        <v>854</v>
      </c>
      <c r="G68" s="50">
        <v>615445</v>
      </c>
      <c r="H68" s="54" t="str" cm="1">
        <f t="array" ref="H68">IFERROR(INDEX(단어표[분류], MIN(IF(ISNUMBER(FIND(단어표[포함단어],origin[[#This Row],[내용]])),ROW(단어표[포함단어])-ROW($N$6)+1,ROWS(단어표[포함단어])+1))),"기타입출")</f>
        <v>건강보험</v>
      </c>
      <c r="I68" s="23" t="str">
        <f>VLOOKUP(origin[[#This Row],[계정과목]],Q:R, 2,0)</f>
        <v>보험비</v>
      </c>
      <c r="J68" s="34">
        <f>origin[[#This Row],[거래일자]]</f>
        <v>45316</v>
      </c>
      <c r="K68" s="29">
        <f>HOUR(origin[[#This Row],[거래시간]])</f>
        <v>19</v>
      </c>
      <c r="N68" s="20" t="s">
        <v>33</v>
      </c>
      <c r="O68" s="20" t="s">
        <v>774</v>
      </c>
    </row>
    <row r="69" spans="1:15" x14ac:dyDescent="0.25">
      <c r="A69" s="57">
        <v>45317</v>
      </c>
      <c r="B69" s="49" t="s">
        <v>859</v>
      </c>
      <c r="C69" s="49" t="s">
        <v>153</v>
      </c>
      <c r="D69" s="50">
        <v>8500</v>
      </c>
      <c r="E69" s="50">
        <v>0</v>
      </c>
      <c r="F69" s="49" t="s">
        <v>270</v>
      </c>
      <c r="G69" s="50">
        <v>606945</v>
      </c>
      <c r="H69" s="54" t="str" cm="1">
        <f t="array" ref="H69">IFERROR(INDEX(단어표[분류], MIN(IF(ISNUMBER(FIND(단어표[포함단어],origin[[#This Row],[내용]])),ROW(단어표[포함단어])-ROW($N$6)+1,ROWS(단어표[포함단어])+1))),"기타입출")</f>
        <v>주식</v>
      </c>
      <c r="I69" s="23" t="str">
        <f>VLOOKUP(origin[[#This Row],[계정과목]],Q:R, 2,0)</f>
        <v>식비</v>
      </c>
      <c r="J69" s="34">
        <f>origin[[#This Row],[거래일자]]</f>
        <v>45317</v>
      </c>
      <c r="K69" s="29">
        <f>HOUR(origin[[#This Row],[거래시간]])</f>
        <v>11</v>
      </c>
      <c r="N69" s="20" t="s">
        <v>27</v>
      </c>
      <c r="O69" s="20" t="s">
        <v>774</v>
      </c>
    </row>
    <row r="70" spans="1:15" x14ac:dyDescent="0.25">
      <c r="A70" s="57">
        <v>45317</v>
      </c>
      <c r="B70" s="49" t="s">
        <v>858</v>
      </c>
      <c r="C70" s="49" t="s">
        <v>153</v>
      </c>
      <c r="D70" s="50">
        <v>4500</v>
      </c>
      <c r="E70" s="50">
        <v>0</v>
      </c>
      <c r="F70" s="49" t="s">
        <v>158</v>
      </c>
      <c r="G70" s="50">
        <v>602445</v>
      </c>
      <c r="H70" s="54" t="str" cm="1">
        <f t="array" ref="H70">IFERROR(INDEX(단어표[분류], MIN(IF(ISNUMBER(FIND(단어표[포함단어],origin[[#This Row],[내용]])),ROW(단어표[포함단어])-ROW($N$6)+1,ROWS(단어표[포함단어])+1))),"기타입출")</f>
        <v>기타생활비</v>
      </c>
      <c r="I70" s="23" t="str">
        <f>VLOOKUP(origin[[#This Row],[계정과목]],Q:R, 2,0)</f>
        <v>생활비</v>
      </c>
      <c r="J70" s="34">
        <f>origin[[#This Row],[거래일자]]</f>
        <v>45317</v>
      </c>
      <c r="K70" s="29">
        <f>HOUR(origin[[#This Row],[거래시간]])</f>
        <v>19</v>
      </c>
      <c r="N70" s="20" t="s">
        <v>17</v>
      </c>
      <c r="O70" s="20" t="s">
        <v>774</v>
      </c>
    </row>
    <row r="71" spans="1:15" x14ac:dyDescent="0.25">
      <c r="A71" s="57">
        <v>45318</v>
      </c>
      <c r="B71" s="49" t="s">
        <v>862</v>
      </c>
      <c r="C71" s="49" t="s">
        <v>153</v>
      </c>
      <c r="D71" s="50">
        <v>30000</v>
      </c>
      <c r="E71" s="50">
        <v>0</v>
      </c>
      <c r="F71" s="49" t="s">
        <v>248</v>
      </c>
      <c r="G71" s="50">
        <v>572445</v>
      </c>
      <c r="H71" s="54" t="str" cm="1">
        <f t="array" ref="H71">IFERROR(INDEX(단어표[분류], MIN(IF(ISNUMBER(FIND(단어표[포함단어],origin[[#This Row],[내용]])),ROW(단어표[포함단어])-ROW($N$6)+1,ROWS(단어표[포함단어])+1))),"기타입출")</f>
        <v>기타생활비</v>
      </c>
      <c r="I71" s="23" t="str">
        <f>VLOOKUP(origin[[#This Row],[계정과목]],Q:R, 2,0)</f>
        <v>생활비</v>
      </c>
      <c r="J71" s="34">
        <f>origin[[#This Row],[거래일자]]</f>
        <v>45318</v>
      </c>
      <c r="K71" s="29">
        <f>HOUR(origin[[#This Row],[거래시간]])</f>
        <v>13</v>
      </c>
      <c r="N71" s="20" t="s">
        <v>135</v>
      </c>
      <c r="O71" s="20" t="s">
        <v>775</v>
      </c>
    </row>
    <row r="72" spans="1:15" x14ac:dyDescent="0.25">
      <c r="A72" s="57">
        <v>45318</v>
      </c>
      <c r="B72" s="49" t="s">
        <v>861</v>
      </c>
      <c r="C72" s="49" t="s">
        <v>153</v>
      </c>
      <c r="D72" s="50">
        <v>26400</v>
      </c>
      <c r="E72" s="50">
        <v>0</v>
      </c>
      <c r="F72" s="49" t="s">
        <v>248</v>
      </c>
      <c r="G72" s="50">
        <v>546045</v>
      </c>
      <c r="H72" s="54" t="str" cm="1">
        <f t="array" ref="H72">IFERROR(INDEX(단어표[분류], MIN(IF(ISNUMBER(FIND(단어표[포함단어],origin[[#This Row],[내용]])),ROW(단어표[포함단어])-ROW($N$6)+1,ROWS(단어표[포함단어])+1))),"기타입출")</f>
        <v>기타생활비</v>
      </c>
      <c r="I72" s="23" t="str">
        <f>VLOOKUP(origin[[#This Row],[계정과목]],Q:R, 2,0)</f>
        <v>생활비</v>
      </c>
      <c r="J72" s="34">
        <f>origin[[#This Row],[거래일자]]</f>
        <v>45318</v>
      </c>
      <c r="K72" s="29">
        <f>HOUR(origin[[#This Row],[거래시간]])</f>
        <v>13</v>
      </c>
      <c r="N72" s="20" t="s">
        <v>12</v>
      </c>
      <c r="O72" s="20" t="s">
        <v>776</v>
      </c>
    </row>
    <row r="73" spans="1:15" x14ac:dyDescent="0.25">
      <c r="A73" s="57">
        <v>45318</v>
      </c>
      <c r="B73" s="49" t="s">
        <v>860</v>
      </c>
      <c r="C73" s="49" t="s">
        <v>177</v>
      </c>
      <c r="D73" s="50">
        <v>0</v>
      </c>
      <c r="E73" s="50">
        <v>150000</v>
      </c>
      <c r="F73" s="49" t="s">
        <v>175</v>
      </c>
      <c r="G73" s="50">
        <v>696045</v>
      </c>
      <c r="H73" s="54" t="str" cm="1">
        <f t="array" ref="H73">IFERROR(INDEX(단어표[분류], MIN(IF(ISNUMBER(FIND(단어표[포함단어],origin[[#This Row],[내용]])),ROW(단어표[포함단어])-ROW($N$6)+1,ROWS(단어표[포함단어])+1))),"기타입출")</f>
        <v>생활비입출</v>
      </c>
      <c r="I73" s="23" t="str">
        <f>VLOOKUP(origin[[#This Row],[계정과목]],Q:R, 2,0)</f>
        <v>생활비</v>
      </c>
      <c r="J73" s="34">
        <f>origin[[#This Row],[거래일자]]</f>
        <v>45318</v>
      </c>
      <c r="K73" s="29">
        <f>HOUR(origin[[#This Row],[거래시간]])</f>
        <v>13</v>
      </c>
      <c r="N73" s="20" t="s">
        <v>210</v>
      </c>
      <c r="O73" s="20" t="s">
        <v>743</v>
      </c>
    </row>
    <row r="74" spans="1:15" x14ac:dyDescent="0.25">
      <c r="A74" s="57">
        <v>45319</v>
      </c>
      <c r="B74" s="49" t="s">
        <v>864</v>
      </c>
      <c r="C74" s="49" t="s">
        <v>153</v>
      </c>
      <c r="D74" s="50">
        <v>8400</v>
      </c>
      <c r="E74" s="50">
        <v>0</v>
      </c>
      <c r="F74" s="49" t="s">
        <v>158</v>
      </c>
      <c r="G74" s="50">
        <v>687645</v>
      </c>
      <c r="H74" s="54" t="str" cm="1">
        <f t="array" ref="H74">IFERROR(INDEX(단어표[분류], MIN(IF(ISNUMBER(FIND(단어표[포함단어],origin[[#This Row],[내용]])),ROW(단어표[포함단어])-ROW($N$6)+1,ROWS(단어표[포함단어])+1))),"기타입출")</f>
        <v>기타생활비</v>
      </c>
      <c r="I74" s="23" t="str">
        <f>VLOOKUP(origin[[#This Row],[계정과목]],Q:R, 2,0)</f>
        <v>생활비</v>
      </c>
      <c r="J74" s="34">
        <f>origin[[#This Row],[거래일자]]</f>
        <v>45319</v>
      </c>
      <c r="K74" s="29">
        <f>HOUR(origin[[#This Row],[거래시간]])</f>
        <v>14</v>
      </c>
      <c r="N74" s="20" t="s">
        <v>707</v>
      </c>
      <c r="O74" s="20" t="s">
        <v>358</v>
      </c>
    </row>
    <row r="75" spans="1:15" x14ac:dyDescent="0.25">
      <c r="A75" s="57">
        <v>45319</v>
      </c>
      <c r="B75" s="49" t="s">
        <v>863</v>
      </c>
      <c r="C75" s="49" t="s">
        <v>153</v>
      </c>
      <c r="D75" s="50">
        <v>31760</v>
      </c>
      <c r="E75" s="50">
        <v>0</v>
      </c>
      <c r="F75" s="49" t="s">
        <v>248</v>
      </c>
      <c r="G75" s="50">
        <v>655885</v>
      </c>
      <c r="H75" s="54" t="str" cm="1">
        <f t="array" ref="H75">IFERROR(INDEX(단어표[분류], MIN(IF(ISNUMBER(FIND(단어표[포함단어],origin[[#This Row],[내용]])),ROW(단어표[포함단어])-ROW($N$6)+1,ROWS(단어표[포함단어])+1))),"기타입출")</f>
        <v>기타생활비</v>
      </c>
      <c r="I75" s="23" t="str">
        <f>VLOOKUP(origin[[#This Row],[계정과목]],Q:R, 2,0)</f>
        <v>생활비</v>
      </c>
      <c r="J75" s="34">
        <f>origin[[#This Row],[거래일자]]</f>
        <v>45319</v>
      </c>
      <c r="K75" s="29">
        <f>HOUR(origin[[#This Row],[거래시간]])</f>
        <v>21</v>
      </c>
      <c r="N75" s="20" t="s">
        <v>319</v>
      </c>
      <c r="O75" s="20" t="s">
        <v>693</v>
      </c>
    </row>
    <row r="76" spans="1:15" x14ac:dyDescent="0.25">
      <c r="A76" s="57">
        <v>45320</v>
      </c>
      <c r="B76" s="49" t="s">
        <v>866</v>
      </c>
      <c r="C76" s="49" t="s">
        <v>153</v>
      </c>
      <c r="D76" s="50">
        <v>9000</v>
      </c>
      <c r="E76" s="50">
        <v>0</v>
      </c>
      <c r="F76" s="49" t="s">
        <v>270</v>
      </c>
      <c r="G76" s="50">
        <v>646885</v>
      </c>
      <c r="H76" s="54" t="str" cm="1">
        <f t="array" ref="H76">IFERROR(INDEX(단어표[분류], MIN(IF(ISNUMBER(FIND(단어표[포함단어],origin[[#This Row],[내용]])),ROW(단어표[포함단어])-ROW($N$6)+1,ROWS(단어표[포함단어])+1))),"기타입출")</f>
        <v>주식</v>
      </c>
      <c r="I76" s="23" t="str">
        <f>VLOOKUP(origin[[#This Row],[계정과목]],Q:R, 2,0)</f>
        <v>식비</v>
      </c>
      <c r="J76" s="34">
        <f>origin[[#This Row],[거래일자]]</f>
        <v>45320</v>
      </c>
      <c r="K76" s="29">
        <f>HOUR(origin[[#This Row],[거래시간]])</f>
        <v>11</v>
      </c>
      <c r="N76" s="20" t="s">
        <v>182</v>
      </c>
      <c r="O76" s="20" t="s">
        <v>693</v>
      </c>
    </row>
    <row r="77" spans="1:15" x14ac:dyDescent="0.25">
      <c r="A77" s="57">
        <v>45320</v>
      </c>
      <c r="B77" s="49" t="s">
        <v>865</v>
      </c>
      <c r="C77" s="49" t="s">
        <v>153</v>
      </c>
      <c r="D77" s="50">
        <v>50000</v>
      </c>
      <c r="E77" s="50">
        <v>0</v>
      </c>
      <c r="F77" s="49" t="s">
        <v>292</v>
      </c>
      <c r="G77" s="50">
        <v>596885</v>
      </c>
      <c r="H77" s="54" t="str" cm="1">
        <f t="array" ref="H77">IFERROR(INDEX(단어표[분류], MIN(IF(ISNUMBER(FIND(단어표[포함단어],origin[[#This Row],[내용]])),ROW(단어표[포함단어])-ROW($N$6)+1,ROWS(단어표[포함단어])+1))),"기타입출")</f>
        <v>기타생활비</v>
      </c>
      <c r="I77" s="23" t="str">
        <f>VLOOKUP(origin[[#This Row],[계정과목]],Q:R, 2,0)</f>
        <v>생활비</v>
      </c>
      <c r="J77" s="34">
        <f>origin[[#This Row],[거래일자]]</f>
        <v>45320</v>
      </c>
      <c r="K77" s="29">
        <f>HOUR(origin[[#This Row],[거래시간]])</f>
        <v>11</v>
      </c>
      <c r="N77" s="20" t="s">
        <v>755</v>
      </c>
      <c r="O77" s="20" t="s">
        <v>693</v>
      </c>
    </row>
    <row r="78" spans="1:15" x14ac:dyDescent="0.25">
      <c r="A78" s="57">
        <v>45321</v>
      </c>
      <c r="B78" s="49" t="s">
        <v>868</v>
      </c>
      <c r="C78" s="49" t="s">
        <v>153</v>
      </c>
      <c r="D78" s="50">
        <v>4500</v>
      </c>
      <c r="E78" s="50">
        <v>0</v>
      </c>
      <c r="F78" s="49" t="s">
        <v>180</v>
      </c>
      <c r="G78" s="50">
        <v>592385</v>
      </c>
      <c r="H78" s="54" t="str" cm="1">
        <f t="array" ref="H78">IFERROR(INDEX(단어표[분류], MIN(IF(ISNUMBER(FIND(단어표[포함단어],origin[[#This Row],[내용]])),ROW(단어표[포함단어])-ROW($N$6)+1,ROWS(단어표[포함단어])+1))),"기타입출")</f>
        <v>기타식료품</v>
      </c>
      <c r="I78" s="23" t="str">
        <f>VLOOKUP(origin[[#This Row],[계정과목]],Q:R, 2,0)</f>
        <v>식비</v>
      </c>
      <c r="J78" s="34">
        <f>origin[[#This Row],[거래일자]]</f>
        <v>45321</v>
      </c>
      <c r="K78" s="29">
        <f>HOUR(origin[[#This Row],[거래시간]])</f>
        <v>9</v>
      </c>
      <c r="N78" s="20" t="s">
        <v>756</v>
      </c>
      <c r="O78" s="20" t="s">
        <v>693</v>
      </c>
    </row>
    <row r="79" spans="1:15" x14ac:dyDescent="0.25">
      <c r="A79" s="57">
        <v>45321</v>
      </c>
      <c r="B79" s="49" t="s">
        <v>867</v>
      </c>
      <c r="C79" s="49" t="s">
        <v>153</v>
      </c>
      <c r="D79" s="50">
        <v>9000</v>
      </c>
      <c r="E79" s="50">
        <v>0</v>
      </c>
      <c r="F79" s="49" t="s">
        <v>223</v>
      </c>
      <c r="G79" s="50">
        <v>583385</v>
      </c>
      <c r="H79" s="54" t="str" cm="1">
        <f t="array" ref="H79">IFERROR(INDEX(단어표[분류], MIN(IF(ISNUMBER(FIND(단어표[포함단어],origin[[#This Row],[내용]])),ROW(단어표[포함단어])-ROW($N$6)+1,ROWS(단어표[포함단어])+1))),"기타입출")</f>
        <v>주식</v>
      </c>
      <c r="I79" s="23" t="str">
        <f>VLOOKUP(origin[[#This Row],[계정과목]],Q:R, 2,0)</f>
        <v>식비</v>
      </c>
      <c r="J79" s="34">
        <f>origin[[#This Row],[거래일자]]</f>
        <v>45321</v>
      </c>
      <c r="K79" s="29">
        <f>HOUR(origin[[#This Row],[거래시간]])</f>
        <v>11</v>
      </c>
      <c r="N79" s="20" t="s">
        <v>759</v>
      </c>
      <c r="O79" s="20" t="s">
        <v>693</v>
      </c>
    </row>
    <row r="80" spans="1:15" x14ac:dyDescent="0.25">
      <c r="A80" s="57">
        <v>45322</v>
      </c>
      <c r="B80" s="49" t="s">
        <v>870</v>
      </c>
      <c r="C80" s="49" t="s">
        <v>153</v>
      </c>
      <c r="D80" s="50">
        <v>9500</v>
      </c>
      <c r="E80" s="50">
        <v>0</v>
      </c>
      <c r="F80" s="49" t="s">
        <v>270</v>
      </c>
      <c r="G80" s="50">
        <v>573885</v>
      </c>
      <c r="H80" s="54" t="str" cm="1">
        <f t="array" ref="H80">IFERROR(INDEX(단어표[분류], MIN(IF(ISNUMBER(FIND(단어표[포함단어],origin[[#This Row],[내용]])),ROW(단어표[포함단어])-ROW($N$6)+1,ROWS(단어표[포함단어])+1))),"기타입출")</f>
        <v>주식</v>
      </c>
      <c r="I80" s="23" t="str">
        <f>VLOOKUP(origin[[#This Row],[계정과목]],Q:R, 2,0)</f>
        <v>식비</v>
      </c>
      <c r="J80" s="34">
        <f>origin[[#This Row],[거래일자]]</f>
        <v>45322</v>
      </c>
      <c r="K80" s="29">
        <f>HOUR(origin[[#This Row],[거래시간]])</f>
        <v>11</v>
      </c>
      <c r="N80" s="20" t="s">
        <v>762</v>
      </c>
      <c r="O80" s="20" t="s">
        <v>693</v>
      </c>
    </row>
    <row r="81" spans="1:15" x14ac:dyDescent="0.25">
      <c r="A81" s="57">
        <v>45322</v>
      </c>
      <c r="B81" s="49" t="s">
        <v>869</v>
      </c>
      <c r="C81" s="49" t="s">
        <v>153</v>
      </c>
      <c r="D81" s="50">
        <v>4500</v>
      </c>
      <c r="E81" s="50">
        <v>0</v>
      </c>
      <c r="F81" s="49" t="s">
        <v>180</v>
      </c>
      <c r="G81" s="50">
        <v>569385</v>
      </c>
      <c r="H81" s="54" t="str" cm="1">
        <f t="array" ref="H81">IFERROR(INDEX(단어표[분류], MIN(IF(ISNUMBER(FIND(단어표[포함단어],origin[[#This Row],[내용]])),ROW(단어표[포함단어])-ROW($N$6)+1,ROWS(단어표[포함단어])+1))),"기타입출")</f>
        <v>기타식료품</v>
      </c>
      <c r="I81" s="23" t="str">
        <f>VLOOKUP(origin[[#This Row],[계정과목]],Q:R, 2,0)</f>
        <v>식비</v>
      </c>
      <c r="J81" s="34">
        <f>origin[[#This Row],[거래일자]]</f>
        <v>45322</v>
      </c>
      <c r="K81" s="29">
        <f>HOUR(origin[[#This Row],[거래시간]])</f>
        <v>13</v>
      </c>
      <c r="N81" s="20" t="s">
        <v>760</v>
      </c>
      <c r="O81" s="20" t="s">
        <v>693</v>
      </c>
    </row>
    <row r="82" spans="1:15" x14ac:dyDescent="0.25">
      <c r="A82" s="57">
        <v>45323</v>
      </c>
      <c r="B82" s="49" t="s">
        <v>872</v>
      </c>
      <c r="C82" s="49" t="s">
        <v>153</v>
      </c>
      <c r="D82" s="50">
        <v>10900</v>
      </c>
      <c r="E82" s="50">
        <v>0</v>
      </c>
      <c r="F82" s="49" t="s">
        <v>270</v>
      </c>
      <c r="G82" s="50">
        <v>558485</v>
      </c>
      <c r="H82" s="54" t="str" cm="1">
        <f t="array" ref="H82">IFERROR(INDEX(단어표[분류], MIN(IF(ISNUMBER(FIND(단어표[포함단어],origin[[#This Row],[내용]])),ROW(단어표[포함단어])-ROW($N$6)+1,ROWS(단어표[포함단어])+1))),"기타입출")</f>
        <v>주식</v>
      </c>
      <c r="I82" s="23" t="str">
        <f>VLOOKUP(origin[[#This Row],[계정과목]],Q:R, 2,0)</f>
        <v>식비</v>
      </c>
      <c r="J82" s="34">
        <f>origin[[#This Row],[거래일자]]</f>
        <v>45323</v>
      </c>
      <c r="K82" s="29">
        <f>HOUR(origin[[#This Row],[거래시간]])</f>
        <v>11</v>
      </c>
      <c r="N82" s="20" t="s">
        <v>751</v>
      </c>
      <c r="O82" s="20" t="s">
        <v>693</v>
      </c>
    </row>
    <row r="83" spans="1:15" x14ac:dyDescent="0.25">
      <c r="A83" s="57">
        <v>45323</v>
      </c>
      <c r="B83" s="49" t="s">
        <v>871</v>
      </c>
      <c r="C83" s="49" t="s">
        <v>153</v>
      </c>
      <c r="D83" s="50">
        <v>3500</v>
      </c>
      <c r="E83" s="50">
        <v>0</v>
      </c>
      <c r="F83" s="49" t="s">
        <v>667</v>
      </c>
      <c r="G83" s="50">
        <v>554985</v>
      </c>
      <c r="H83" s="54" t="str" cm="1">
        <f t="array" ref="H83">IFERROR(INDEX(단어표[분류], MIN(IF(ISNUMBER(FIND(단어표[포함단어],origin[[#This Row],[내용]])),ROW(단어표[포함단어])-ROW($N$6)+1,ROWS(단어표[포함단어])+1))),"기타입출")</f>
        <v>커피</v>
      </c>
      <c r="I83" s="23" t="str">
        <f>VLOOKUP(origin[[#This Row],[계정과목]],Q:R, 2,0)</f>
        <v>식비</v>
      </c>
      <c r="J83" s="34">
        <f>origin[[#This Row],[거래일자]]</f>
        <v>45323</v>
      </c>
      <c r="K83" s="29">
        <f>HOUR(origin[[#This Row],[거래시간]])</f>
        <v>11</v>
      </c>
      <c r="N83" s="20" t="s">
        <v>752</v>
      </c>
      <c r="O83" s="20" t="s">
        <v>693</v>
      </c>
    </row>
    <row r="84" spans="1:15" x14ac:dyDescent="0.25">
      <c r="A84" s="57">
        <v>45324</v>
      </c>
      <c r="B84" s="49" t="s">
        <v>875</v>
      </c>
      <c r="C84" s="49" t="s">
        <v>153</v>
      </c>
      <c r="D84" s="50">
        <v>4500</v>
      </c>
      <c r="E84" s="50">
        <v>0</v>
      </c>
      <c r="F84" s="49" t="s">
        <v>180</v>
      </c>
      <c r="G84" s="50">
        <v>550485</v>
      </c>
      <c r="H84" s="54" t="str" cm="1">
        <f t="array" ref="H84">IFERROR(INDEX(단어표[분류], MIN(IF(ISNUMBER(FIND(단어표[포함단어],origin[[#This Row],[내용]])),ROW(단어표[포함단어])-ROW($N$6)+1,ROWS(단어표[포함단어])+1))),"기타입출")</f>
        <v>기타식료품</v>
      </c>
      <c r="I84" s="23" t="str">
        <f>VLOOKUP(origin[[#This Row],[계정과목]],Q:R, 2,0)</f>
        <v>식비</v>
      </c>
      <c r="J84" s="34">
        <f>origin[[#This Row],[거래일자]]</f>
        <v>45324</v>
      </c>
      <c r="K84" s="29">
        <f>HOUR(origin[[#This Row],[거래시간]])</f>
        <v>9</v>
      </c>
      <c r="N84" s="20" t="s">
        <v>763</v>
      </c>
      <c r="O84" s="20" t="s">
        <v>693</v>
      </c>
    </row>
    <row r="85" spans="1:15" x14ac:dyDescent="0.25">
      <c r="A85" s="57">
        <v>45324</v>
      </c>
      <c r="B85" s="49" t="s">
        <v>874</v>
      </c>
      <c r="C85" s="49" t="s">
        <v>153</v>
      </c>
      <c r="D85" s="50">
        <v>8500</v>
      </c>
      <c r="E85" s="50">
        <v>0</v>
      </c>
      <c r="F85" s="49" t="s">
        <v>223</v>
      </c>
      <c r="G85" s="50">
        <v>541985</v>
      </c>
      <c r="H85" s="54" t="str" cm="1">
        <f t="array" ref="H85">IFERROR(INDEX(단어표[분류], MIN(IF(ISNUMBER(FIND(단어표[포함단어],origin[[#This Row],[내용]])),ROW(단어표[포함단어])-ROW($N$6)+1,ROWS(단어표[포함단어])+1))),"기타입출")</f>
        <v>주식</v>
      </c>
      <c r="I85" s="23" t="str">
        <f>VLOOKUP(origin[[#This Row],[계정과목]],Q:R, 2,0)</f>
        <v>식비</v>
      </c>
      <c r="J85" s="34">
        <f>origin[[#This Row],[거래일자]]</f>
        <v>45324</v>
      </c>
      <c r="K85" s="29">
        <f>HOUR(origin[[#This Row],[거래시간]])</f>
        <v>11</v>
      </c>
      <c r="N85" s="20" t="s">
        <v>533</v>
      </c>
      <c r="O85" s="20" t="s">
        <v>693</v>
      </c>
    </row>
    <row r="86" spans="1:15" x14ac:dyDescent="0.25">
      <c r="A86" s="57">
        <v>45324</v>
      </c>
      <c r="B86" s="49" t="s">
        <v>873</v>
      </c>
      <c r="C86" s="49" t="s">
        <v>153</v>
      </c>
      <c r="D86" s="50">
        <v>2500</v>
      </c>
      <c r="E86" s="50">
        <v>0</v>
      </c>
      <c r="F86" s="49" t="s">
        <v>667</v>
      </c>
      <c r="G86" s="50">
        <v>539485</v>
      </c>
      <c r="H86" s="54" t="str" cm="1">
        <f t="array" ref="H86">IFERROR(INDEX(단어표[분류], MIN(IF(ISNUMBER(FIND(단어표[포함단어],origin[[#This Row],[내용]])),ROW(단어표[포함단어])-ROW($N$6)+1,ROWS(단어표[포함단어])+1))),"기타입출")</f>
        <v>커피</v>
      </c>
      <c r="I86" s="23" t="str">
        <f>VLOOKUP(origin[[#This Row],[계정과목]],Q:R, 2,0)</f>
        <v>식비</v>
      </c>
      <c r="J86" s="34">
        <f>origin[[#This Row],[거래일자]]</f>
        <v>45324</v>
      </c>
      <c r="K86" s="29">
        <f>HOUR(origin[[#This Row],[거래시간]])</f>
        <v>11</v>
      </c>
      <c r="N86" s="20" t="s">
        <v>761</v>
      </c>
      <c r="O86" s="20" t="s">
        <v>693</v>
      </c>
    </row>
    <row r="87" spans="1:15" x14ac:dyDescent="0.25">
      <c r="A87" s="57">
        <v>45325</v>
      </c>
      <c r="B87" s="49" t="s">
        <v>877</v>
      </c>
      <c r="C87" s="49" t="s">
        <v>153</v>
      </c>
      <c r="D87" s="50">
        <v>12000</v>
      </c>
      <c r="E87" s="50">
        <v>0</v>
      </c>
      <c r="F87" s="49" t="s">
        <v>478</v>
      </c>
      <c r="G87" s="50">
        <v>527485</v>
      </c>
      <c r="H87" s="54" t="str" cm="1">
        <f t="array" ref="H87">IFERROR(INDEX(단어표[분류], MIN(IF(ISNUMBER(FIND(단어표[포함단어],origin[[#This Row],[내용]])),ROW(단어표[포함단어])-ROW($N$6)+1,ROWS(단어표[포함단어])+1))),"기타입출")</f>
        <v>주식</v>
      </c>
      <c r="I87" s="23" t="str">
        <f>VLOOKUP(origin[[#This Row],[계정과목]],Q:R, 2,0)</f>
        <v>식비</v>
      </c>
      <c r="J87" s="34">
        <f>origin[[#This Row],[거래일자]]</f>
        <v>45325</v>
      </c>
      <c r="K87" s="29">
        <f>HOUR(origin[[#This Row],[거래시간]])</f>
        <v>10</v>
      </c>
      <c r="N87" s="20" t="s">
        <v>737</v>
      </c>
      <c r="O87" s="20" t="s">
        <v>693</v>
      </c>
    </row>
    <row r="88" spans="1:15" x14ac:dyDescent="0.25">
      <c r="A88" s="57">
        <v>45325</v>
      </c>
      <c r="B88" s="49" t="s">
        <v>876</v>
      </c>
      <c r="C88" s="49" t="s">
        <v>153</v>
      </c>
      <c r="D88" s="50">
        <v>4500</v>
      </c>
      <c r="E88" s="50">
        <v>0</v>
      </c>
      <c r="F88" s="49" t="s">
        <v>158</v>
      </c>
      <c r="G88" s="50">
        <v>522985</v>
      </c>
      <c r="H88" s="54" t="str" cm="1">
        <f t="array" ref="H88">IFERROR(INDEX(단어표[분류], MIN(IF(ISNUMBER(FIND(단어표[포함단어],origin[[#This Row],[내용]])),ROW(단어표[포함단어])-ROW($N$6)+1,ROWS(단어표[포함단어])+1))),"기타입출")</f>
        <v>기타생활비</v>
      </c>
      <c r="I88" s="23" t="str">
        <f>VLOOKUP(origin[[#This Row],[계정과목]],Q:R, 2,0)</f>
        <v>생활비</v>
      </c>
      <c r="J88" s="34">
        <f>origin[[#This Row],[거래일자]]</f>
        <v>45325</v>
      </c>
      <c r="K88" s="29">
        <f>HOUR(origin[[#This Row],[거래시간]])</f>
        <v>22</v>
      </c>
      <c r="N88" s="20" t="s">
        <v>738</v>
      </c>
      <c r="O88" s="20" t="s">
        <v>693</v>
      </c>
    </row>
    <row r="89" spans="1:15" x14ac:dyDescent="0.25">
      <c r="A89" s="57">
        <v>45326</v>
      </c>
      <c r="B89" s="49" t="s">
        <v>878</v>
      </c>
      <c r="C89" s="49" t="s">
        <v>153</v>
      </c>
      <c r="D89" s="50">
        <v>8300</v>
      </c>
      <c r="E89" s="50">
        <v>0</v>
      </c>
      <c r="F89" s="49" t="s">
        <v>158</v>
      </c>
      <c r="G89" s="50">
        <v>514685</v>
      </c>
      <c r="H89" s="54" t="str" cm="1">
        <f t="array" ref="H89">IFERROR(INDEX(단어표[분류], MIN(IF(ISNUMBER(FIND(단어표[포함단어],origin[[#This Row],[내용]])),ROW(단어표[포함단어])-ROW($N$6)+1,ROWS(단어표[포함단어])+1))),"기타입출")</f>
        <v>기타생활비</v>
      </c>
      <c r="I89" s="23" t="str">
        <f>VLOOKUP(origin[[#This Row],[계정과목]],Q:R, 2,0)</f>
        <v>생활비</v>
      </c>
      <c r="J89" s="34">
        <f>origin[[#This Row],[거래일자]]</f>
        <v>45326</v>
      </c>
      <c r="K89" s="29">
        <f>HOUR(origin[[#This Row],[거래시간]])</f>
        <v>16</v>
      </c>
      <c r="N89" s="20" t="s">
        <v>739</v>
      </c>
      <c r="O89" s="20" t="s">
        <v>693</v>
      </c>
    </row>
    <row r="90" spans="1:15" x14ac:dyDescent="0.25">
      <c r="A90" s="57">
        <v>45327</v>
      </c>
      <c r="B90" s="49" t="s">
        <v>883</v>
      </c>
      <c r="C90" s="49" t="s">
        <v>244</v>
      </c>
      <c r="D90" s="50">
        <v>89508</v>
      </c>
      <c r="E90" s="50">
        <v>0</v>
      </c>
      <c r="F90" s="49" t="s">
        <v>245</v>
      </c>
      <c r="G90" s="50">
        <v>425177</v>
      </c>
      <c r="H90" s="54" t="str" cm="1">
        <f t="array" ref="H90">IFERROR(INDEX(단어표[분류], MIN(IF(ISNUMBER(FIND(단어표[포함단어],origin[[#This Row],[내용]])),ROW(단어표[포함단어])-ROW($N$6)+1,ROWS(단어표[포함단어])+1))),"기타입출")</f>
        <v>건강보험</v>
      </c>
      <c r="I90" s="23" t="str">
        <f>VLOOKUP(origin[[#This Row],[계정과목]],Q:R, 2,0)</f>
        <v>보험비</v>
      </c>
      <c r="J90" s="34">
        <f>origin[[#This Row],[거래일자]]</f>
        <v>45327</v>
      </c>
      <c r="K90" s="29">
        <f>HOUR(origin[[#This Row],[거래시간]])</f>
        <v>7</v>
      </c>
      <c r="N90" s="20" t="s">
        <v>478</v>
      </c>
      <c r="O90" s="20" t="s">
        <v>693</v>
      </c>
    </row>
    <row r="91" spans="1:15" x14ac:dyDescent="0.25">
      <c r="A91" s="57">
        <v>45327</v>
      </c>
      <c r="B91" s="49" t="s">
        <v>882</v>
      </c>
      <c r="C91" s="49" t="s">
        <v>153</v>
      </c>
      <c r="D91" s="50">
        <v>9500</v>
      </c>
      <c r="E91" s="50">
        <v>0</v>
      </c>
      <c r="F91" s="49" t="s">
        <v>289</v>
      </c>
      <c r="G91" s="50">
        <v>415677</v>
      </c>
      <c r="H91" s="54" t="str" cm="1">
        <f t="array" ref="H91">IFERROR(INDEX(단어표[분류], MIN(IF(ISNUMBER(FIND(단어표[포함단어],origin[[#This Row],[내용]])),ROW(단어표[포함단어])-ROW($N$6)+1,ROWS(단어표[포함단어])+1))),"기타입출")</f>
        <v>주식</v>
      </c>
      <c r="I91" s="23" t="str">
        <f>VLOOKUP(origin[[#This Row],[계정과목]],Q:R, 2,0)</f>
        <v>식비</v>
      </c>
      <c r="J91" s="34">
        <f>origin[[#This Row],[거래일자]]</f>
        <v>45327</v>
      </c>
      <c r="K91" s="29">
        <f>HOUR(origin[[#This Row],[거래시간]])</f>
        <v>11</v>
      </c>
      <c r="N91" s="20" t="s">
        <v>727</v>
      </c>
      <c r="O91" s="20" t="s">
        <v>693</v>
      </c>
    </row>
    <row r="92" spans="1:15" x14ac:dyDescent="0.25">
      <c r="A92" s="57">
        <v>45327</v>
      </c>
      <c r="B92" s="49" t="s">
        <v>881</v>
      </c>
      <c r="C92" s="49" t="s">
        <v>153</v>
      </c>
      <c r="D92" s="50">
        <v>3500</v>
      </c>
      <c r="E92" s="50">
        <v>0</v>
      </c>
      <c r="F92" s="49" t="s">
        <v>667</v>
      </c>
      <c r="G92" s="50">
        <v>412177</v>
      </c>
      <c r="H92" s="54" t="str" cm="1">
        <f t="array" ref="H92">IFERROR(INDEX(단어표[분류], MIN(IF(ISNUMBER(FIND(단어표[포함단어],origin[[#This Row],[내용]])),ROW(단어표[포함단어])-ROW($N$6)+1,ROWS(단어표[포함단어])+1))),"기타입출")</f>
        <v>커피</v>
      </c>
      <c r="I92" s="23" t="str">
        <f>VLOOKUP(origin[[#This Row],[계정과목]],Q:R, 2,0)</f>
        <v>식비</v>
      </c>
      <c r="J92" s="34">
        <f>origin[[#This Row],[거래일자]]</f>
        <v>45327</v>
      </c>
      <c r="K92" s="29">
        <f>HOUR(origin[[#This Row],[거래시간]])</f>
        <v>11</v>
      </c>
      <c r="N92" s="20" t="s">
        <v>730</v>
      </c>
      <c r="O92" s="20" t="s">
        <v>693</v>
      </c>
    </row>
    <row r="93" spans="1:15" x14ac:dyDescent="0.25">
      <c r="A93" s="57">
        <v>45327</v>
      </c>
      <c r="B93" s="49" t="s">
        <v>880</v>
      </c>
      <c r="C93" s="49" t="s">
        <v>184</v>
      </c>
      <c r="D93" s="50">
        <v>22200</v>
      </c>
      <c r="E93" s="50">
        <v>0</v>
      </c>
      <c r="F93" s="49" t="s">
        <v>237</v>
      </c>
      <c r="G93" s="50">
        <v>389977</v>
      </c>
      <c r="H93" s="54" t="str" cm="1">
        <f t="array" ref="H93">IFERROR(INDEX(단어표[분류], MIN(IF(ISNUMBER(FIND(단어표[포함단어],origin[[#This Row],[내용]])),ROW(단어표[포함단어])-ROW($N$6)+1,ROWS(단어표[포함단어])+1))),"기타입출")</f>
        <v>교통비</v>
      </c>
      <c r="I93" s="23" t="str">
        <f>VLOOKUP(origin[[#This Row],[계정과목]],Q:R, 2,0)</f>
        <v>교통비</v>
      </c>
      <c r="J93" s="34">
        <f>origin[[#This Row],[거래일자]]</f>
        <v>45327</v>
      </c>
      <c r="K93" s="29">
        <f>HOUR(origin[[#This Row],[거래시간]])</f>
        <v>18</v>
      </c>
      <c r="N93" s="20" t="s">
        <v>680</v>
      </c>
      <c r="O93" s="20" t="s">
        <v>693</v>
      </c>
    </row>
    <row r="94" spans="1:15" x14ac:dyDescent="0.25">
      <c r="A94" s="57">
        <v>45327</v>
      </c>
      <c r="B94" s="49" t="s">
        <v>879</v>
      </c>
      <c r="C94" s="49" t="s">
        <v>177</v>
      </c>
      <c r="D94" s="50">
        <v>0</v>
      </c>
      <c r="E94" s="50">
        <v>200000</v>
      </c>
      <c r="F94" s="49" t="s">
        <v>175</v>
      </c>
      <c r="G94" s="50">
        <v>589977</v>
      </c>
      <c r="H94" s="54" t="str" cm="1">
        <f t="array" ref="H94">IFERROR(INDEX(단어표[분류], MIN(IF(ISNUMBER(FIND(단어표[포함단어],origin[[#This Row],[내용]])),ROW(단어표[포함단어])-ROW($N$6)+1,ROWS(단어표[포함단어])+1))),"기타입출")</f>
        <v>생활비입출</v>
      </c>
      <c r="I94" s="23" t="str">
        <f>VLOOKUP(origin[[#This Row],[계정과목]],Q:R, 2,0)</f>
        <v>생활비</v>
      </c>
      <c r="J94" s="34">
        <f>origin[[#This Row],[거래일자]]</f>
        <v>45327</v>
      </c>
      <c r="K94" s="29">
        <f>HOUR(origin[[#This Row],[거래시간]])</f>
        <v>18</v>
      </c>
      <c r="N94" s="20" t="s">
        <v>409</v>
      </c>
      <c r="O94" s="20" t="s">
        <v>693</v>
      </c>
    </row>
    <row r="95" spans="1:15" x14ac:dyDescent="0.25">
      <c r="A95" s="57">
        <v>45328</v>
      </c>
      <c r="B95" s="49" t="s">
        <v>885</v>
      </c>
      <c r="C95" s="49" t="s">
        <v>153</v>
      </c>
      <c r="D95" s="50">
        <v>9000</v>
      </c>
      <c r="E95" s="50">
        <v>0</v>
      </c>
      <c r="F95" s="49" t="s">
        <v>270</v>
      </c>
      <c r="G95" s="50">
        <v>580977</v>
      </c>
      <c r="H95" s="54" t="str" cm="1">
        <f t="array" ref="H95">IFERROR(INDEX(단어표[분류], MIN(IF(ISNUMBER(FIND(단어표[포함단어],origin[[#This Row],[내용]])),ROW(단어표[포함단어])-ROW($N$6)+1,ROWS(단어표[포함단어])+1))),"기타입출")</f>
        <v>주식</v>
      </c>
      <c r="I95" s="23" t="str">
        <f>VLOOKUP(origin[[#This Row],[계정과목]],Q:R, 2,0)</f>
        <v>식비</v>
      </c>
      <c r="J95" s="34">
        <f>origin[[#This Row],[거래일자]]</f>
        <v>45328</v>
      </c>
      <c r="K95" s="29">
        <f>HOUR(origin[[#This Row],[거래시간]])</f>
        <v>11</v>
      </c>
      <c r="N95" s="20" t="s">
        <v>223</v>
      </c>
      <c r="O95" s="20" t="s">
        <v>693</v>
      </c>
    </row>
    <row r="96" spans="1:15" x14ac:dyDescent="0.25">
      <c r="A96" s="57">
        <v>45328</v>
      </c>
      <c r="B96" s="49" t="s">
        <v>884</v>
      </c>
      <c r="C96" s="49" t="s">
        <v>153</v>
      </c>
      <c r="D96" s="50">
        <v>2500</v>
      </c>
      <c r="E96" s="50">
        <v>0</v>
      </c>
      <c r="F96" s="49" t="s">
        <v>667</v>
      </c>
      <c r="G96" s="50">
        <v>578477</v>
      </c>
      <c r="H96" s="54" t="str" cm="1">
        <f t="array" ref="H96">IFERROR(INDEX(단어표[분류], MIN(IF(ISNUMBER(FIND(단어표[포함단어],origin[[#This Row],[내용]])),ROW(단어표[포함단어])-ROW($N$6)+1,ROWS(단어표[포함단어])+1))),"기타입출")</f>
        <v>커피</v>
      </c>
      <c r="I96" s="23" t="str">
        <f>VLOOKUP(origin[[#This Row],[계정과목]],Q:R, 2,0)</f>
        <v>식비</v>
      </c>
      <c r="J96" s="34">
        <f>origin[[#This Row],[거래일자]]</f>
        <v>45328</v>
      </c>
      <c r="K96" s="29">
        <f>HOUR(origin[[#This Row],[거래시간]])</f>
        <v>11</v>
      </c>
      <c r="N96" s="20" t="s">
        <v>675</v>
      </c>
      <c r="O96" s="20" t="s">
        <v>693</v>
      </c>
    </row>
    <row r="97" spans="1:15" x14ac:dyDescent="0.25">
      <c r="A97" s="57">
        <v>45329</v>
      </c>
      <c r="B97" s="49" t="s">
        <v>888</v>
      </c>
      <c r="C97" s="49" t="s">
        <v>153</v>
      </c>
      <c r="D97" s="50">
        <v>4500</v>
      </c>
      <c r="E97" s="50">
        <v>0</v>
      </c>
      <c r="F97" s="49" t="s">
        <v>158</v>
      </c>
      <c r="G97" s="50">
        <v>573977</v>
      </c>
      <c r="H97" s="54" t="str" cm="1">
        <f t="array" ref="H97">IFERROR(INDEX(단어표[분류], MIN(IF(ISNUMBER(FIND(단어표[포함단어],origin[[#This Row],[내용]])),ROW(단어표[포함단어])-ROW($N$6)+1,ROWS(단어표[포함단어])+1))),"기타입출")</f>
        <v>기타생활비</v>
      </c>
      <c r="I97" s="23" t="str">
        <f>VLOOKUP(origin[[#This Row],[계정과목]],Q:R, 2,0)</f>
        <v>생활비</v>
      </c>
      <c r="J97" s="34">
        <f>origin[[#This Row],[거래일자]]</f>
        <v>45329</v>
      </c>
      <c r="K97" s="29">
        <f>HOUR(origin[[#This Row],[거래시간]])</f>
        <v>0</v>
      </c>
      <c r="N97" s="20" t="s">
        <v>719</v>
      </c>
      <c r="O97" s="20" t="s">
        <v>693</v>
      </c>
    </row>
    <row r="98" spans="1:15" x14ac:dyDescent="0.25">
      <c r="A98" s="57">
        <v>45329</v>
      </c>
      <c r="B98" s="49" t="s">
        <v>887</v>
      </c>
      <c r="C98" s="49" t="s">
        <v>153</v>
      </c>
      <c r="D98" s="50">
        <v>9000</v>
      </c>
      <c r="E98" s="50">
        <v>0</v>
      </c>
      <c r="F98" s="49" t="s">
        <v>223</v>
      </c>
      <c r="G98" s="50">
        <v>564977</v>
      </c>
      <c r="H98" s="54" t="str" cm="1">
        <f t="array" ref="H98">IFERROR(INDEX(단어표[분류], MIN(IF(ISNUMBER(FIND(단어표[포함단어],origin[[#This Row],[내용]])),ROW(단어표[포함단어])-ROW($N$6)+1,ROWS(단어표[포함단어])+1))),"기타입출")</f>
        <v>주식</v>
      </c>
      <c r="I98" s="23" t="str">
        <f>VLOOKUP(origin[[#This Row],[계정과목]],Q:R, 2,0)</f>
        <v>식비</v>
      </c>
      <c r="J98" s="34">
        <f>origin[[#This Row],[거래일자]]</f>
        <v>45329</v>
      </c>
      <c r="K98" s="29">
        <f>HOUR(origin[[#This Row],[거래시간]])</f>
        <v>11</v>
      </c>
      <c r="N98" s="20" t="s">
        <v>270</v>
      </c>
      <c r="O98" s="20" t="s">
        <v>693</v>
      </c>
    </row>
    <row r="99" spans="1:15" x14ac:dyDescent="0.25">
      <c r="A99" s="57">
        <v>45329</v>
      </c>
      <c r="B99" s="49" t="s">
        <v>886</v>
      </c>
      <c r="C99" s="49" t="s">
        <v>153</v>
      </c>
      <c r="D99" s="50">
        <v>3500</v>
      </c>
      <c r="E99" s="50">
        <v>0</v>
      </c>
      <c r="F99" s="49" t="s">
        <v>667</v>
      </c>
      <c r="G99" s="50">
        <v>561477</v>
      </c>
      <c r="H99" s="54" t="str" cm="1">
        <f t="array" ref="H99">IFERROR(INDEX(단어표[분류], MIN(IF(ISNUMBER(FIND(단어표[포함단어],origin[[#This Row],[내용]])),ROW(단어표[포함단어])-ROW($N$6)+1,ROWS(단어표[포함단어])+1))),"기타입출")</f>
        <v>커피</v>
      </c>
      <c r="I99" s="23" t="str">
        <f>VLOOKUP(origin[[#This Row],[계정과목]],Q:R, 2,0)</f>
        <v>식비</v>
      </c>
      <c r="J99" s="34">
        <f>origin[[#This Row],[거래일자]]</f>
        <v>45329</v>
      </c>
      <c r="K99" s="29">
        <f>HOUR(origin[[#This Row],[거래시간]])</f>
        <v>11</v>
      </c>
      <c r="N99" s="20" t="s">
        <v>697</v>
      </c>
      <c r="O99" s="20" t="s">
        <v>693</v>
      </c>
    </row>
    <row r="100" spans="1:15" x14ac:dyDescent="0.25">
      <c r="A100" s="57">
        <v>45330</v>
      </c>
      <c r="B100" s="49" t="s">
        <v>891</v>
      </c>
      <c r="C100" s="49" t="s">
        <v>153</v>
      </c>
      <c r="D100" s="50">
        <v>4500</v>
      </c>
      <c r="E100" s="50">
        <v>0</v>
      </c>
      <c r="F100" s="49" t="s">
        <v>180</v>
      </c>
      <c r="G100" s="50">
        <v>556977</v>
      </c>
      <c r="H100" s="54" t="str" cm="1">
        <f t="array" ref="H100">IFERROR(INDEX(단어표[분류], MIN(IF(ISNUMBER(FIND(단어표[포함단어],origin[[#This Row],[내용]])),ROW(단어표[포함단어])-ROW($N$6)+1,ROWS(단어표[포함단어])+1))),"기타입출")</f>
        <v>기타식료품</v>
      </c>
      <c r="I100" s="23" t="str">
        <f>VLOOKUP(origin[[#This Row],[계정과목]],Q:R, 2,0)</f>
        <v>식비</v>
      </c>
      <c r="J100" s="34">
        <f>origin[[#This Row],[거래일자]]</f>
        <v>45330</v>
      </c>
      <c r="K100" s="29">
        <f>HOUR(origin[[#This Row],[거래시간]])</f>
        <v>9</v>
      </c>
      <c r="N100" s="20" t="s">
        <v>116</v>
      </c>
      <c r="O100" s="20" t="s">
        <v>693</v>
      </c>
    </row>
    <row r="101" spans="1:15" x14ac:dyDescent="0.25">
      <c r="A101" s="57">
        <v>45330</v>
      </c>
      <c r="B101" s="49" t="s">
        <v>890</v>
      </c>
      <c r="C101" s="49" t="s">
        <v>153</v>
      </c>
      <c r="D101" s="50">
        <v>7000</v>
      </c>
      <c r="E101" s="50">
        <v>0</v>
      </c>
      <c r="F101" s="49" t="s">
        <v>675</v>
      </c>
      <c r="G101" s="50">
        <v>549977</v>
      </c>
      <c r="H101" s="54" t="str" cm="1">
        <f t="array" ref="H101">IFERROR(INDEX(단어표[분류], MIN(IF(ISNUMBER(FIND(단어표[포함단어],origin[[#This Row],[내용]])),ROW(단어표[포함단어])-ROW($N$6)+1,ROWS(단어표[포함단어])+1))),"기타입출")</f>
        <v>주식</v>
      </c>
      <c r="I101" s="23" t="str">
        <f>VLOOKUP(origin[[#This Row],[계정과목]],Q:R, 2,0)</f>
        <v>식비</v>
      </c>
      <c r="J101" s="34">
        <f>origin[[#This Row],[거래일자]]</f>
        <v>45330</v>
      </c>
      <c r="K101" s="29">
        <f>HOUR(origin[[#This Row],[거래시간]])</f>
        <v>11</v>
      </c>
      <c r="N101" s="20" t="s">
        <v>734</v>
      </c>
      <c r="O101" s="20" t="s">
        <v>693</v>
      </c>
    </row>
    <row r="102" spans="1:15" x14ac:dyDescent="0.25">
      <c r="A102" s="57">
        <v>45330</v>
      </c>
      <c r="B102" s="49" t="s">
        <v>889</v>
      </c>
      <c r="C102" s="49" t="s">
        <v>153</v>
      </c>
      <c r="D102" s="50">
        <v>2500</v>
      </c>
      <c r="E102" s="50">
        <v>0</v>
      </c>
      <c r="F102" s="49" t="s">
        <v>667</v>
      </c>
      <c r="G102" s="50">
        <v>547477</v>
      </c>
      <c r="H102" s="54" t="str" cm="1">
        <f t="array" ref="H102">IFERROR(INDEX(단어표[분류], MIN(IF(ISNUMBER(FIND(단어표[포함단어],origin[[#This Row],[내용]])),ROW(단어표[포함단어])-ROW($N$6)+1,ROWS(단어표[포함단어])+1))),"기타입출")</f>
        <v>커피</v>
      </c>
      <c r="I102" s="23" t="str">
        <f>VLOOKUP(origin[[#This Row],[계정과목]],Q:R, 2,0)</f>
        <v>식비</v>
      </c>
      <c r="J102" s="34">
        <f>origin[[#This Row],[거래일자]]</f>
        <v>45330</v>
      </c>
      <c r="K102" s="29">
        <f>HOUR(origin[[#This Row],[거래시간]])</f>
        <v>11</v>
      </c>
      <c r="N102" s="20" t="s">
        <v>117</v>
      </c>
      <c r="O102" s="20" t="s">
        <v>693</v>
      </c>
    </row>
    <row r="103" spans="1:15" x14ac:dyDescent="0.25">
      <c r="A103" s="57">
        <v>45331</v>
      </c>
      <c r="B103" s="49" t="s">
        <v>893</v>
      </c>
      <c r="C103" s="49" t="s">
        <v>153</v>
      </c>
      <c r="D103" s="50">
        <v>69000</v>
      </c>
      <c r="E103" s="50">
        <v>0</v>
      </c>
      <c r="F103" s="49" t="s">
        <v>894</v>
      </c>
      <c r="G103" s="50">
        <v>478477</v>
      </c>
      <c r="H103" s="54" t="str" cm="1">
        <f t="array" ref="H103">IFERROR(INDEX(단어표[분류], MIN(IF(ISNUMBER(FIND(단어표[포함단어],origin[[#This Row],[내용]])),ROW(단어표[포함단어])-ROW($N$6)+1,ROWS(단어표[포함단어])+1))),"기타입출")</f>
        <v>교통비</v>
      </c>
      <c r="I103" s="23" t="str">
        <f>VLOOKUP(origin[[#This Row],[계정과목]],Q:R, 2,0)</f>
        <v>교통비</v>
      </c>
      <c r="J103" s="34">
        <f>origin[[#This Row],[거래일자]]</f>
        <v>45331</v>
      </c>
      <c r="K103" s="29">
        <f>HOUR(origin[[#This Row],[거래시간]])</f>
        <v>15</v>
      </c>
      <c r="N103" s="20" t="s">
        <v>712</v>
      </c>
      <c r="O103" s="20" t="s">
        <v>693</v>
      </c>
    </row>
    <row r="104" spans="1:15" x14ac:dyDescent="0.25">
      <c r="A104" s="57">
        <v>45331</v>
      </c>
      <c r="B104" s="49" t="s">
        <v>892</v>
      </c>
      <c r="C104" s="49" t="s">
        <v>153</v>
      </c>
      <c r="D104" s="50">
        <v>38000</v>
      </c>
      <c r="E104" s="50">
        <v>0</v>
      </c>
      <c r="F104" s="49" t="s">
        <v>510</v>
      </c>
      <c r="G104" s="50">
        <v>440477</v>
      </c>
      <c r="H104" s="54" t="str" cm="1">
        <f t="array" ref="H104">IFERROR(INDEX(단어표[분류], MIN(IF(ISNUMBER(FIND(단어표[포함단어],origin[[#This Row],[내용]])),ROW(단어표[포함단어])-ROW($N$6)+1,ROWS(단어표[포함단어])+1))),"기타입출")</f>
        <v>주식</v>
      </c>
      <c r="I104" s="23" t="str">
        <f>VLOOKUP(origin[[#This Row],[계정과목]],Q:R, 2,0)</f>
        <v>식비</v>
      </c>
      <c r="J104" s="34">
        <f>origin[[#This Row],[거래일자]]</f>
        <v>45331</v>
      </c>
      <c r="K104" s="29">
        <f>HOUR(origin[[#This Row],[거래시간]])</f>
        <v>17</v>
      </c>
      <c r="N104" s="20" t="s">
        <v>451</v>
      </c>
      <c r="O104" s="20" t="s">
        <v>693</v>
      </c>
    </row>
    <row r="105" spans="1:15" x14ac:dyDescent="0.25">
      <c r="A105" s="57">
        <v>45332</v>
      </c>
      <c r="B105" s="49" t="s">
        <v>895</v>
      </c>
      <c r="C105" s="49" t="s">
        <v>153</v>
      </c>
      <c r="D105" s="50">
        <v>4500</v>
      </c>
      <c r="E105" s="50">
        <v>0</v>
      </c>
      <c r="F105" s="49" t="s">
        <v>206</v>
      </c>
      <c r="G105" s="50">
        <v>435977</v>
      </c>
      <c r="H105" s="54" t="str" cm="1">
        <f t="array" ref="H105">IFERROR(INDEX(단어표[분류], MIN(IF(ISNUMBER(FIND(단어표[포함단어],origin[[#This Row],[내용]])),ROW(단어표[포함단어])-ROW($N$6)+1,ROWS(단어표[포함단어])+1))),"기타입출")</f>
        <v>기타식료품</v>
      </c>
      <c r="I105" s="23" t="str">
        <f>VLOOKUP(origin[[#This Row],[계정과목]],Q:R, 2,0)</f>
        <v>식비</v>
      </c>
      <c r="J105" s="34">
        <f>origin[[#This Row],[거래일자]]</f>
        <v>45332</v>
      </c>
      <c r="K105" s="29">
        <f>HOUR(origin[[#This Row],[거래시간]])</f>
        <v>14</v>
      </c>
      <c r="N105" s="20" t="s">
        <v>731</v>
      </c>
      <c r="O105" s="20" t="s">
        <v>693</v>
      </c>
    </row>
    <row r="106" spans="1:15" x14ac:dyDescent="0.25">
      <c r="A106" s="57">
        <v>45333</v>
      </c>
      <c r="B106" s="49" t="s">
        <v>896</v>
      </c>
      <c r="C106" s="49" t="s">
        <v>153</v>
      </c>
      <c r="D106" s="50">
        <v>7900</v>
      </c>
      <c r="E106" s="50">
        <v>0</v>
      </c>
      <c r="F106" s="49" t="s">
        <v>373</v>
      </c>
      <c r="G106" s="50">
        <v>428077</v>
      </c>
      <c r="H106" s="54" t="str" cm="1">
        <f t="array" ref="H106">IFERROR(INDEX(단어표[분류], MIN(IF(ISNUMBER(FIND(단어표[포함단어],origin[[#This Row],[내용]])),ROW(단어표[포함단어])-ROW($N$6)+1,ROWS(단어표[포함단어])+1))),"기타입출")</f>
        <v>주식</v>
      </c>
      <c r="I106" s="23" t="str">
        <f>VLOOKUP(origin[[#This Row],[계정과목]],Q:R, 2,0)</f>
        <v>식비</v>
      </c>
      <c r="J106" s="34">
        <f>origin[[#This Row],[거래일자]]</f>
        <v>45333</v>
      </c>
      <c r="K106" s="29">
        <f>HOUR(origin[[#This Row],[거래시간]])</f>
        <v>15</v>
      </c>
      <c r="N106" s="20" t="s">
        <v>710</v>
      </c>
      <c r="O106" s="20" t="s">
        <v>693</v>
      </c>
    </row>
    <row r="107" spans="1:15" x14ac:dyDescent="0.25">
      <c r="A107" s="57">
        <v>45334</v>
      </c>
      <c r="B107" s="49" t="s">
        <v>897</v>
      </c>
      <c r="C107" s="49" t="s">
        <v>153</v>
      </c>
      <c r="D107" s="50">
        <v>4500</v>
      </c>
      <c r="E107" s="50">
        <v>0</v>
      </c>
      <c r="F107" s="49" t="s">
        <v>158</v>
      </c>
      <c r="G107" s="50">
        <v>423577</v>
      </c>
      <c r="H107" s="54" t="str" cm="1">
        <f t="array" ref="H107">IFERROR(INDEX(단어표[분류], MIN(IF(ISNUMBER(FIND(단어표[포함단어],origin[[#This Row],[내용]])),ROW(단어표[포함단어])-ROW($N$6)+1,ROWS(단어표[포함단어])+1))),"기타입출")</f>
        <v>기타생활비</v>
      </c>
      <c r="I107" s="23" t="str">
        <f>VLOOKUP(origin[[#This Row],[계정과목]],Q:R, 2,0)</f>
        <v>생활비</v>
      </c>
      <c r="J107" s="34">
        <f>origin[[#This Row],[거래일자]]</f>
        <v>45334</v>
      </c>
      <c r="K107" s="29">
        <f>HOUR(origin[[#This Row],[거래시간]])</f>
        <v>5</v>
      </c>
      <c r="N107" s="20" t="s">
        <v>493</v>
      </c>
      <c r="O107" s="20" t="s">
        <v>693</v>
      </c>
    </row>
    <row r="108" spans="1:15" x14ac:dyDescent="0.25">
      <c r="A108" s="57">
        <v>45335</v>
      </c>
      <c r="B108" s="49" t="s">
        <v>902</v>
      </c>
      <c r="C108" s="49" t="s">
        <v>153</v>
      </c>
      <c r="D108" s="50">
        <v>4500</v>
      </c>
      <c r="E108" s="50">
        <v>0</v>
      </c>
      <c r="F108" s="49" t="s">
        <v>180</v>
      </c>
      <c r="G108" s="50">
        <v>419077</v>
      </c>
      <c r="H108" s="54" t="str" cm="1">
        <f t="array" ref="H108">IFERROR(INDEX(단어표[분류], MIN(IF(ISNUMBER(FIND(단어표[포함단어],origin[[#This Row],[내용]])),ROW(단어표[포함단어])-ROW($N$6)+1,ROWS(단어표[포함단어])+1))),"기타입출")</f>
        <v>기타식료품</v>
      </c>
      <c r="I108" s="23" t="str">
        <f>VLOOKUP(origin[[#This Row],[계정과목]],Q:R, 2,0)</f>
        <v>식비</v>
      </c>
      <c r="J108" s="34">
        <f>origin[[#This Row],[거래일자]]</f>
        <v>45335</v>
      </c>
      <c r="K108" s="29">
        <f>HOUR(origin[[#This Row],[거래시간]])</f>
        <v>9</v>
      </c>
      <c r="N108" s="20" t="s">
        <v>711</v>
      </c>
      <c r="O108" s="20" t="s">
        <v>693</v>
      </c>
    </row>
    <row r="109" spans="1:15" x14ac:dyDescent="0.25">
      <c r="A109" s="57">
        <v>45335</v>
      </c>
      <c r="B109" s="49" t="s">
        <v>901</v>
      </c>
      <c r="C109" s="49" t="s">
        <v>153</v>
      </c>
      <c r="D109" s="50">
        <v>9900</v>
      </c>
      <c r="E109" s="50">
        <v>0</v>
      </c>
      <c r="F109" s="49" t="s">
        <v>270</v>
      </c>
      <c r="G109" s="50">
        <v>409177</v>
      </c>
      <c r="H109" s="54" t="str" cm="1">
        <f t="array" ref="H109">IFERROR(INDEX(단어표[분류], MIN(IF(ISNUMBER(FIND(단어표[포함단어],origin[[#This Row],[내용]])),ROW(단어표[포함단어])-ROW($N$6)+1,ROWS(단어표[포함단어])+1))),"기타입출")</f>
        <v>주식</v>
      </c>
      <c r="I109" s="23" t="str">
        <f>VLOOKUP(origin[[#This Row],[계정과목]],Q:R, 2,0)</f>
        <v>식비</v>
      </c>
      <c r="J109" s="34">
        <f>origin[[#This Row],[거래일자]]</f>
        <v>45335</v>
      </c>
      <c r="K109" s="29">
        <f>HOUR(origin[[#This Row],[거래시간]])</f>
        <v>12</v>
      </c>
      <c r="N109" s="20" t="s">
        <v>332</v>
      </c>
      <c r="O109" s="20" t="s">
        <v>693</v>
      </c>
    </row>
    <row r="110" spans="1:15" x14ac:dyDescent="0.25">
      <c r="A110" s="57">
        <v>45335</v>
      </c>
      <c r="B110" s="49" t="s">
        <v>900</v>
      </c>
      <c r="C110" s="49" t="s">
        <v>153</v>
      </c>
      <c r="D110" s="50">
        <v>5000</v>
      </c>
      <c r="E110" s="50">
        <v>0</v>
      </c>
      <c r="F110" s="49" t="s">
        <v>667</v>
      </c>
      <c r="G110" s="50">
        <v>404177</v>
      </c>
      <c r="H110" s="54" t="str" cm="1">
        <f t="array" ref="H110">IFERROR(INDEX(단어표[분류], MIN(IF(ISNUMBER(FIND(단어표[포함단어],origin[[#This Row],[내용]])),ROW(단어표[포함단어])-ROW($N$6)+1,ROWS(단어표[포함단어])+1))),"기타입출")</f>
        <v>커피</v>
      </c>
      <c r="I110" s="23" t="str">
        <f>VLOOKUP(origin[[#This Row],[계정과목]],Q:R, 2,0)</f>
        <v>식비</v>
      </c>
      <c r="J110" s="34">
        <f>origin[[#This Row],[거래일자]]</f>
        <v>45335</v>
      </c>
      <c r="K110" s="29">
        <f>HOUR(origin[[#This Row],[거래시간]])</f>
        <v>12</v>
      </c>
      <c r="N110" s="20" t="s">
        <v>650</v>
      </c>
      <c r="O110" s="20" t="s">
        <v>693</v>
      </c>
    </row>
    <row r="111" spans="1:15" x14ac:dyDescent="0.25">
      <c r="A111" s="57">
        <v>45335</v>
      </c>
      <c r="B111" s="49" t="s">
        <v>898</v>
      </c>
      <c r="C111" s="49" t="s">
        <v>218</v>
      </c>
      <c r="D111" s="50">
        <v>22340</v>
      </c>
      <c r="E111" s="50">
        <v>0</v>
      </c>
      <c r="F111" s="49" t="s">
        <v>899</v>
      </c>
      <c r="G111" s="50">
        <v>381837</v>
      </c>
      <c r="H111" s="54" t="str" cm="1">
        <f t="array" ref="H111">IFERROR(INDEX(단어표[분류], MIN(IF(ISNUMBER(FIND(단어표[포함단어],origin[[#This Row],[내용]])),ROW(단어표[포함단어])-ROW($N$6)+1,ROWS(단어표[포함단어])+1))),"기타입출")</f>
        <v>생활비입출</v>
      </c>
      <c r="I111" s="23" t="str">
        <f>VLOOKUP(origin[[#This Row],[계정과목]],Q:R, 2,0)</f>
        <v>생활비</v>
      </c>
      <c r="J111" s="34">
        <f>origin[[#This Row],[거래일자]]</f>
        <v>45335</v>
      </c>
      <c r="K111" s="29">
        <f>HOUR(origin[[#This Row],[거래시간]])</f>
        <v>20</v>
      </c>
      <c r="N111" s="20" t="s">
        <v>706</v>
      </c>
      <c r="O111" s="20" t="s">
        <v>693</v>
      </c>
    </row>
    <row r="112" spans="1:15" x14ac:dyDescent="0.25">
      <c r="A112" s="57">
        <v>45336</v>
      </c>
      <c r="B112" s="49" t="s">
        <v>903</v>
      </c>
      <c r="C112" s="49" t="s">
        <v>153</v>
      </c>
      <c r="D112" s="50">
        <v>8500</v>
      </c>
      <c r="E112" s="50">
        <v>0</v>
      </c>
      <c r="F112" s="49" t="s">
        <v>223</v>
      </c>
      <c r="G112" s="50">
        <v>373337</v>
      </c>
      <c r="H112" s="54" t="str" cm="1">
        <f t="array" ref="H112">IFERROR(INDEX(단어표[분류], MIN(IF(ISNUMBER(FIND(단어표[포함단어],origin[[#This Row],[내용]])),ROW(단어표[포함단어])-ROW($N$6)+1,ROWS(단어표[포함단어])+1))),"기타입출")</f>
        <v>주식</v>
      </c>
      <c r="I112" s="23" t="str">
        <f>VLOOKUP(origin[[#This Row],[계정과목]],Q:R, 2,0)</f>
        <v>식비</v>
      </c>
      <c r="J112" s="34">
        <f>origin[[#This Row],[거래일자]]</f>
        <v>45336</v>
      </c>
      <c r="K112" s="29">
        <f>HOUR(origin[[#This Row],[거래시간]])</f>
        <v>12</v>
      </c>
      <c r="N112" s="20" t="s">
        <v>121</v>
      </c>
      <c r="O112" s="20" t="s">
        <v>693</v>
      </c>
    </row>
    <row r="113" spans="1:15" x14ac:dyDescent="0.25">
      <c r="A113" s="57">
        <v>45337</v>
      </c>
      <c r="B113" s="49" t="s">
        <v>906</v>
      </c>
      <c r="C113" s="49" t="s">
        <v>153</v>
      </c>
      <c r="D113" s="50">
        <v>10900</v>
      </c>
      <c r="E113" s="50">
        <v>0</v>
      </c>
      <c r="F113" s="49" t="s">
        <v>270</v>
      </c>
      <c r="G113" s="50">
        <v>362437</v>
      </c>
      <c r="H113" s="54" t="str" cm="1">
        <f t="array" ref="H113">IFERROR(INDEX(단어표[분류], MIN(IF(ISNUMBER(FIND(단어표[포함단어],origin[[#This Row],[내용]])),ROW(단어표[포함단어])-ROW($N$6)+1,ROWS(단어표[포함단어])+1))),"기타입출")</f>
        <v>주식</v>
      </c>
      <c r="I113" s="23" t="str">
        <f>VLOOKUP(origin[[#This Row],[계정과목]],Q:R, 2,0)</f>
        <v>식비</v>
      </c>
      <c r="J113" s="34">
        <f>origin[[#This Row],[거래일자]]</f>
        <v>45337</v>
      </c>
      <c r="K113" s="29">
        <f>HOUR(origin[[#This Row],[거래시간]])</f>
        <v>11</v>
      </c>
      <c r="N113" s="20" t="s">
        <v>306</v>
      </c>
      <c r="O113" s="20" t="s">
        <v>693</v>
      </c>
    </row>
    <row r="114" spans="1:15" x14ac:dyDescent="0.25">
      <c r="A114" s="57">
        <v>45337</v>
      </c>
      <c r="B114" s="49" t="s">
        <v>905</v>
      </c>
      <c r="C114" s="49" t="s">
        <v>153</v>
      </c>
      <c r="D114" s="50">
        <v>2500</v>
      </c>
      <c r="E114" s="50">
        <v>0</v>
      </c>
      <c r="F114" s="49" t="s">
        <v>667</v>
      </c>
      <c r="G114" s="50">
        <v>359937</v>
      </c>
      <c r="H114" s="54" t="str" cm="1">
        <f t="array" ref="H114">IFERROR(INDEX(단어표[분류], MIN(IF(ISNUMBER(FIND(단어표[포함단어],origin[[#This Row],[내용]])),ROW(단어표[포함단어])-ROW($N$6)+1,ROWS(단어표[포함단어])+1))),"기타입출")</f>
        <v>커피</v>
      </c>
      <c r="I114" s="23" t="str">
        <f>VLOOKUP(origin[[#This Row],[계정과목]],Q:R, 2,0)</f>
        <v>식비</v>
      </c>
      <c r="J114" s="34">
        <f>origin[[#This Row],[거래일자]]</f>
        <v>45337</v>
      </c>
      <c r="K114" s="29">
        <f>HOUR(origin[[#This Row],[거래시간]])</f>
        <v>11</v>
      </c>
      <c r="N114" s="20" t="s">
        <v>340</v>
      </c>
      <c r="O114" s="20" t="s">
        <v>693</v>
      </c>
    </row>
    <row r="115" spans="1:15" x14ac:dyDescent="0.25">
      <c r="A115" s="57">
        <v>45337</v>
      </c>
      <c r="B115" s="49" t="s">
        <v>904</v>
      </c>
      <c r="C115" s="49" t="s">
        <v>153</v>
      </c>
      <c r="D115" s="50">
        <v>4500</v>
      </c>
      <c r="E115" s="50">
        <v>0</v>
      </c>
      <c r="F115" s="49" t="s">
        <v>180</v>
      </c>
      <c r="G115" s="50">
        <v>355437</v>
      </c>
      <c r="H115" s="54" t="str" cm="1">
        <f t="array" ref="H115">IFERROR(INDEX(단어표[분류], MIN(IF(ISNUMBER(FIND(단어표[포함단어],origin[[#This Row],[내용]])),ROW(단어표[포함단어])-ROW($N$6)+1,ROWS(단어표[포함단어])+1))),"기타입출")</f>
        <v>기타식료품</v>
      </c>
      <c r="I115" s="23" t="str">
        <f>VLOOKUP(origin[[#This Row],[계정과목]],Q:R, 2,0)</f>
        <v>식비</v>
      </c>
      <c r="J115" s="34">
        <f>origin[[#This Row],[거래일자]]</f>
        <v>45337</v>
      </c>
      <c r="K115" s="29">
        <f>HOUR(origin[[#This Row],[거래시간]])</f>
        <v>16</v>
      </c>
      <c r="N115" s="20" t="s">
        <v>122</v>
      </c>
      <c r="O115" s="20" t="s">
        <v>693</v>
      </c>
    </row>
    <row r="116" spans="1:15" x14ac:dyDescent="0.25">
      <c r="A116" s="57">
        <v>45338</v>
      </c>
      <c r="B116" s="49" t="s">
        <v>909</v>
      </c>
      <c r="C116" s="49" t="s">
        <v>153</v>
      </c>
      <c r="D116" s="50">
        <v>8500</v>
      </c>
      <c r="E116" s="50">
        <v>0</v>
      </c>
      <c r="F116" s="49" t="s">
        <v>270</v>
      </c>
      <c r="G116" s="50">
        <v>346937</v>
      </c>
      <c r="H116" s="54" t="str" cm="1">
        <f t="array" ref="H116">IFERROR(INDEX(단어표[분류], MIN(IF(ISNUMBER(FIND(단어표[포함단어],origin[[#This Row],[내용]])),ROW(단어표[포함단어])-ROW($N$6)+1,ROWS(단어표[포함단어])+1))),"기타입출")</f>
        <v>주식</v>
      </c>
      <c r="I116" s="23" t="str">
        <f>VLOOKUP(origin[[#This Row],[계정과목]],Q:R, 2,0)</f>
        <v>식비</v>
      </c>
      <c r="J116" s="34">
        <f>origin[[#This Row],[거래일자]]</f>
        <v>45338</v>
      </c>
      <c r="K116" s="29">
        <f>HOUR(origin[[#This Row],[거래시간]])</f>
        <v>12</v>
      </c>
      <c r="N116" s="20" t="s">
        <v>123</v>
      </c>
      <c r="O116" s="20" t="s">
        <v>693</v>
      </c>
    </row>
    <row r="117" spans="1:15" x14ac:dyDescent="0.25">
      <c r="A117" s="57">
        <v>45338</v>
      </c>
      <c r="B117" s="49" t="s">
        <v>908</v>
      </c>
      <c r="C117" s="49" t="s">
        <v>153</v>
      </c>
      <c r="D117" s="50">
        <v>2500</v>
      </c>
      <c r="E117" s="50">
        <v>0</v>
      </c>
      <c r="F117" s="49" t="s">
        <v>667</v>
      </c>
      <c r="G117" s="50">
        <v>344437</v>
      </c>
      <c r="H117" s="54" t="str" cm="1">
        <f t="array" ref="H117">IFERROR(INDEX(단어표[분류], MIN(IF(ISNUMBER(FIND(단어표[포함단어],origin[[#This Row],[내용]])),ROW(단어표[포함단어])-ROW($N$6)+1,ROWS(단어표[포함단어])+1))),"기타입출")</f>
        <v>커피</v>
      </c>
      <c r="I117" s="23" t="str">
        <f>VLOOKUP(origin[[#This Row],[계정과목]],Q:R, 2,0)</f>
        <v>식비</v>
      </c>
      <c r="J117" s="34">
        <f>origin[[#This Row],[거래일자]]</f>
        <v>45338</v>
      </c>
      <c r="K117" s="29">
        <f>HOUR(origin[[#This Row],[거래시간]])</f>
        <v>12</v>
      </c>
      <c r="N117" s="20" t="s">
        <v>20</v>
      </c>
      <c r="O117" s="20" t="s">
        <v>693</v>
      </c>
    </row>
    <row r="118" spans="1:15" x14ac:dyDescent="0.25">
      <c r="A118" s="57">
        <v>45338</v>
      </c>
      <c r="B118" s="49" t="s">
        <v>907</v>
      </c>
      <c r="C118" s="49" t="s">
        <v>153</v>
      </c>
      <c r="D118" s="50">
        <v>4500</v>
      </c>
      <c r="E118" s="50">
        <v>0</v>
      </c>
      <c r="F118" s="49" t="s">
        <v>158</v>
      </c>
      <c r="G118" s="50">
        <v>339937</v>
      </c>
      <c r="H118" s="54" t="str" cm="1">
        <f t="array" ref="H118">IFERROR(INDEX(단어표[분류], MIN(IF(ISNUMBER(FIND(단어표[포함단어],origin[[#This Row],[내용]])),ROW(단어표[포함단어])-ROW($N$6)+1,ROWS(단어표[포함단어])+1))),"기타입출")</f>
        <v>기타생활비</v>
      </c>
      <c r="I118" s="23" t="str">
        <f>VLOOKUP(origin[[#This Row],[계정과목]],Q:R, 2,0)</f>
        <v>생활비</v>
      </c>
      <c r="J118" s="34">
        <f>origin[[#This Row],[거래일자]]</f>
        <v>45338</v>
      </c>
      <c r="K118" s="29">
        <f>HOUR(origin[[#This Row],[거래시간]])</f>
        <v>21</v>
      </c>
      <c r="N118" s="20" t="s">
        <v>18</v>
      </c>
      <c r="O118" s="20" t="s">
        <v>693</v>
      </c>
    </row>
    <row r="119" spans="1:15" x14ac:dyDescent="0.25">
      <c r="A119" s="57">
        <v>45340</v>
      </c>
      <c r="B119" s="49" t="s">
        <v>911</v>
      </c>
      <c r="C119" s="49" t="s">
        <v>153</v>
      </c>
      <c r="D119" s="50">
        <v>30001</v>
      </c>
      <c r="E119" s="50">
        <v>0</v>
      </c>
      <c r="F119" s="49" t="s">
        <v>554</v>
      </c>
      <c r="G119" s="50">
        <v>309936</v>
      </c>
      <c r="H119" s="54" t="str" cm="1">
        <f t="array" ref="H119">IFERROR(INDEX(단어표[분류], MIN(IF(ISNUMBER(FIND(단어표[포함단어],origin[[#This Row],[내용]])),ROW(단어표[포함단어])-ROW($N$6)+1,ROWS(단어표[포함단어])+1))),"기타입출")</f>
        <v>구독서비스</v>
      </c>
      <c r="I119" s="23" t="str">
        <f>VLOOKUP(origin[[#This Row],[계정과목]],Q:R, 2,0)</f>
        <v>생활비</v>
      </c>
      <c r="J119" s="34">
        <f>origin[[#This Row],[거래일자]]</f>
        <v>45340</v>
      </c>
      <c r="K119" s="29">
        <f>HOUR(origin[[#This Row],[거래시간]])</f>
        <v>0</v>
      </c>
      <c r="N119" s="20" t="s">
        <v>125</v>
      </c>
      <c r="O119" s="20" t="s">
        <v>693</v>
      </c>
    </row>
    <row r="120" spans="1:15" x14ac:dyDescent="0.25">
      <c r="A120" s="57">
        <v>45340</v>
      </c>
      <c r="B120" s="49" t="s">
        <v>910</v>
      </c>
      <c r="C120" s="49" t="s">
        <v>153</v>
      </c>
      <c r="D120" s="50">
        <v>4500</v>
      </c>
      <c r="E120" s="50">
        <v>0</v>
      </c>
      <c r="F120" s="49" t="s">
        <v>158</v>
      </c>
      <c r="G120" s="50">
        <v>305436</v>
      </c>
      <c r="H120" s="54" t="str" cm="1">
        <f t="array" ref="H120">IFERROR(INDEX(단어표[분류], MIN(IF(ISNUMBER(FIND(단어표[포함단어],origin[[#This Row],[내용]])),ROW(단어표[포함단어])-ROW($N$6)+1,ROWS(단어표[포함단어])+1))),"기타입출")</f>
        <v>기타생활비</v>
      </c>
      <c r="I120" s="23" t="str">
        <f>VLOOKUP(origin[[#This Row],[계정과목]],Q:R, 2,0)</f>
        <v>생활비</v>
      </c>
      <c r="J120" s="34">
        <f>origin[[#This Row],[거래일자]]</f>
        <v>45340</v>
      </c>
      <c r="K120" s="29">
        <f>HOUR(origin[[#This Row],[거래시간]])</f>
        <v>20</v>
      </c>
      <c r="N120" s="20" t="s">
        <v>21</v>
      </c>
      <c r="O120" s="20" t="s">
        <v>693</v>
      </c>
    </row>
    <row r="121" spans="1:15" x14ac:dyDescent="0.25">
      <c r="A121" s="57">
        <v>45341</v>
      </c>
      <c r="B121" s="49" t="s">
        <v>913</v>
      </c>
      <c r="C121" s="49" t="s">
        <v>153</v>
      </c>
      <c r="D121" s="50">
        <v>4000</v>
      </c>
      <c r="E121" s="50">
        <v>0</v>
      </c>
      <c r="F121" s="49" t="s">
        <v>815</v>
      </c>
      <c r="G121" s="50">
        <v>301436</v>
      </c>
      <c r="H121" s="54" t="str" cm="1">
        <f t="array" ref="H121">IFERROR(INDEX(단어표[분류], MIN(IF(ISNUMBER(FIND(단어표[포함단어],origin[[#This Row],[내용]])),ROW(단어표[포함단어])-ROW($N$6)+1,ROWS(단어표[포함단어])+1))),"기타입출")</f>
        <v>기타생활비</v>
      </c>
      <c r="I121" s="23" t="str">
        <f>VLOOKUP(origin[[#This Row],[계정과목]],Q:R, 2,0)</f>
        <v>생활비</v>
      </c>
      <c r="J121" s="34">
        <f>origin[[#This Row],[거래일자]]</f>
        <v>45341</v>
      </c>
      <c r="K121" s="29">
        <f>HOUR(origin[[#This Row],[거래시간]])</f>
        <v>14</v>
      </c>
      <c r="N121" s="20" t="s">
        <v>25</v>
      </c>
      <c r="O121" s="20" t="s">
        <v>693</v>
      </c>
    </row>
    <row r="122" spans="1:15" x14ac:dyDescent="0.25">
      <c r="A122" s="57">
        <v>45341</v>
      </c>
      <c r="B122" s="49" t="s">
        <v>912</v>
      </c>
      <c r="C122" s="49" t="s">
        <v>153</v>
      </c>
      <c r="D122" s="50">
        <v>4500</v>
      </c>
      <c r="E122" s="50">
        <v>0</v>
      </c>
      <c r="F122" s="49" t="s">
        <v>158</v>
      </c>
      <c r="G122" s="50">
        <v>296936</v>
      </c>
      <c r="H122" s="54" t="str" cm="1">
        <f t="array" ref="H122">IFERROR(INDEX(단어표[분류], MIN(IF(ISNUMBER(FIND(단어표[포함단어],origin[[#This Row],[내용]])),ROW(단어표[포함단어])-ROW($N$6)+1,ROWS(단어표[포함단어])+1))),"기타입출")</f>
        <v>기타생활비</v>
      </c>
      <c r="I122" s="23" t="str">
        <f>VLOOKUP(origin[[#This Row],[계정과목]],Q:R, 2,0)</f>
        <v>생활비</v>
      </c>
      <c r="J122" s="34">
        <f>origin[[#This Row],[거래일자]]</f>
        <v>45341</v>
      </c>
      <c r="K122" s="29">
        <f>HOUR(origin[[#This Row],[거래시간]])</f>
        <v>21</v>
      </c>
      <c r="N122" s="20" t="s">
        <v>128</v>
      </c>
      <c r="O122" s="20" t="s">
        <v>693</v>
      </c>
    </row>
    <row r="123" spans="1:15" x14ac:dyDescent="0.25">
      <c r="A123" s="57">
        <v>45342</v>
      </c>
      <c r="B123" s="49" t="s">
        <v>914</v>
      </c>
      <c r="C123" s="49" t="s">
        <v>153</v>
      </c>
      <c r="D123" s="50">
        <v>9000</v>
      </c>
      <c r="E123" s="50">
        <v>0</v>
      </c>
      <c r="F123" s="49" t="s">
        <v>661</v>
      </c>
      <c r="G123" s="50">
        <v>287936</v>
      </c>
      <c r="H123" s="54" t="str" cm="1">
        <f t="array" ref="H123">IFERROR(INDEX(단어표[분류], MIN(IF(ISNUMBER(FIND(단어표[포함단어],origin[[#This Row],[내용]])),ROW(단어표[포함단어])-ROW($N$6)+1,ROWS(단어표[포함단어])+1))),"기타입출")</f>
        <v>주식</v>
      </c>
      <c r="I123" s="23" t="str">
        <f>VLOOKUP(origin[[#This Row],[계정과목]],Q:R, 2,0)</f>
        <v>식비</v>
      </c>
      <c r="J123" s="34">
        <f>origin[[#This Row],[거래일자]]</f>
        <v>45342</v>
      </c>
      <c r="K123" s="29">
        <f>HOUR(origin[[#This Row],[거래시간]])</f>
        <v>12</v>
      </c>
      <c r="N123" s="20" t="s">
        <v>725</v>
      </c>
      <c r="O123" s="20" t="s">
        <v>693</v>
      </c>
    </row>
    <row r="124" spans="1:15" x14ac:dyDescent="0.25">
      <c r="A124" s="57">
        <v>45342</v>
      </c>
      <c r="B124" s="49" t="s">
        <v>419</v>
      </c>
      <c r="C124" s="49" t="s">
        <v>153</v>
      </c>
      <c r="D124" s="50">
        <v>8000</v>
      </c>
      <c r="E124" s="50">
        <v>0</v>
      </c>
      <c r="F124" s="49" t="s">
        <v>667</v>
      </c>
      <c r="G124" s="50">
        <v>279936</v>
      </c>
      <c r="H124" s="54" t="str" cm="1">
        <f t="array" ref="H124">IFERROR(INDEX(단어표[분류], MIN(IF(ISNUMBER(FIND(단어표[포함단어],origin[[#This Row],[내용]])),ROW(단어표[포함단어])-ROW($N$6)+1,ROWS(단어표[포함단어])+1))),"기타입출")</f>
        <v>커피</v>
      </c>
      <c r="I124" s="23" t="str">
        <f>VLOOKUP(origin[[#This Row],[계정과목]],Q:R, 2,0)</f>
        <v>식비</v>
      </c>
      <c r="J124" s="34">
        <f>origin[[#This Row],[거래일자]]</f>
        <v>45342</v>
      </c>
      <c r="K124" s="29">
        <f>HOUR(origin[[#This Row],[거래시간]])</f>
        <v>12</v>
      </c>
      <c r="N124" s="20" t="s">
        <v>131</v>
      </c>
      <c r="O124" s="20" t="s">
        <v>693</v>
      </c>
    </row>
    <row r="125" spans="1:15" x14ac:dyDescent="0.25">
      <c r="A125" s="57">
        <v>45343</v>
      </c>
      <c r="B125" s="49" t="s">
        <v>918</v>
      </c>
      <c r="C125" s="49" t="s">
        <v>190</v>
      </c>
      <c r="D125" s="50">
        <v>0</v>
      </c>
      <c r="E125" s="50">
        <v>5338</v>
      </c>
      <c r="F125" s="49" t="s">
        <v>191</v>
      </c>
      <c r="G125" s="50">
        <v>285274</v>
      </c>
      <c r="H125" s="54" t="str" cm="1">
        <f t="array" ref="H125">IFERROR(INDEX(단어표[분류], MIN(IF(ISNUMBER(FIND(단어표[포함단어],origin[[#This Row],[내용]])),ROW(단어표[포함단어])-ROW($N$6)+1,ROWS(단어표[포함단어])+1))),"기타입출")</f>
        <v>이자</v>
      </c>
      <c r="I125" s="23" t="str">
        <f>VLOOKUP(origin[[#This Row],[계정과목]],Q:R, 2,0)</f>
        <v>수입</v>
      </c>
      <c r="J125" s="34">
        <f>origin[[#This Row],[거래일자]]</f>
        <v>45343</v>
      </c>
      <c r="K125" s="29">
        <f>HOUR(origin[[#This Row],[거래시간]])</f>
        <v>11</v>
      </c>
      <c r="N125" s="20" t="s">
        <v>750</v>
      </c>
      <c r="O125" s="20" t="s">
        <v>693</v>
      </c>
    </row>
    <row r="126" spans="1:15" x14ac:dyDescent="0.25">
      <c r="A126" s="57">
        <v>45343</v>
      </c>
      <c r="B126" s="49" t="s">
        <v>917</v>
      </c>
      <c r="C126" s="49" t="s">
        <v>153</v>
      </c>
      <c r="D126" s="50">
        <v>9000</v>
      </c>
      <c r="E126" s="50">
        <v>0</v>
      </c>
      <c r="F126" s="49" t="s">
        <v>270</v>
      </c>
      <c r="G126" s="50">
        <v>276274</v>
      </c>
      <c r="H126" s="54" t="str" cm="1">
        <f t="array" ref="H126">IFERROR(INDEX(단어표[분류], MIN(IF(ISNUMBER(FIND(단어표[포함단어],origin[[#This Row],[내용]])),ROW(단어표[포함단어])-ROW($N$6)+1,ROWS(단어표[포함단어])+1))),"기타입출")</f>
        <v>주식</v>
      </c>
      <c r="I126" s="23" t="str">
        <f>VLOOKUP(origin[[#This Row],[계정과목]],Q:R, 2,0)</f>
        <v>식비</v>
      </c>
      <c r="J126" s="34">
        <f>origin[[#This Row],[거래일자]]</f>
        <v>45343</v>
      </c>
      <c r="K126" s="29">
        <f>HOUR(origin[[#This Row],[거래시간]])</f>
        <v>12</v>
      </c>
      <c r="N126" s="20" t="s">
        <v>715</v>
      </c>
      <c r="O126" s="20" t="s">
        <v>693</v>
      </c>
    </row>
    <row r="127" spans="1:15" x14ac:dyDescent="0.25">
      <c r="A127" s="57">
        <v>45343</v>
      </c>
      <c r="B127" s="49" t="s">
        <v>916</v>
      </c>
      <c r="C127" s="49" t="s">
        <v>153</v>
      </c>
      <c r="D127" s="50">
        <v>4500</v>
      </c>
      <c r="E127" s="50">
        <v>0</v>
      </c>
      <c r="F127" s="49" t="s">
        <v>180</v>
      </c>
      <c r="G127" s="50">
        <v>271774</v>
      </c>
      <c r="H127" s="54" t="str" cm="1">
        <f t="array" ref="H127">IFERROR(INDEX(단어표[분류], MIN(IF(ISNUMBER(FIND(단어표[포함단어],origin[[#This Row],[내용]])),ROW(단어표[포함단어])-ROW($N$6)+1,ROWS(단어표[포함단어])+1))),"기타입출")</f>
        <v>기타식료품</v>
      </c>
      <c r="I127" s="23" t="str">
        <f>VLOOKUP(origin[[#This Row],[계정과목]],Q:R, 2,0)</f>
        <v>식비</v>
      </c>
      <c r="J127" s="34">
        <f>origin[[#This Row],[거래일자]]</f>
        <v>45343</v>
      </c>
      <c r="K127" s="29">
        <f>HOUR(origin[[#This Row],[거래시간]])</f>
        <v>16</v>
      </c>
      <c r="N127" s="20" t="s">
        <v>713</v>
      </c>
      <c r="O127" s="20" t="s">
        <v>693</v>
      </c>
    </row>
    <row r="128" spans="1:15" x14ac:dyDescent="0.25">
      <c r="A128" s="57">
        <v>45343</v>
      </c>
      <c r="B128" s="49" t="s">
        <v>915</v>
      </c>
      <c r="C128" s="49" t="s">
        <v>184</v>
      </c>
      <c r="D128" s="50">
        <v>62035</v>
      </c>
      <c r="E128" s="50">
        <v>0</v>
      </c>
      <c r="F128" s="49" t="s">
        <v>622</v>
      </c>
      <c r="G128" s="50">
        <v>209739</v>
      </c>
      <c r="H128" s="54" t="str" cm="1">
        <f t="array" ref="H128">IFERROR(INDEX(단어표[분류], MIN(IF(ISNUMBER(FIND(단어표[포함단어],origin[[#This Row],[내용]])),ROW(단어표[포함단어])-ROW($N$6)+1,ROWS(단어표[포함단어])+1))),"기타입출")</f>
        <v>기타생활비</v>
      </c>
      <c r="I128" s="23" t="str">
        <f>VLOOKUP(origin[[#This Row],[계정과목]],Q:R, 2,0)</f>
        <v>생활비</v>
      </c>
      <c r="J128" s="34">
        <f>origin[[#This Row],[거래일자]]</f>
        <v>45343</v>
      </c>
      <c r="K128" s="29">
        <f>HOUR(origin[[#This Row],[거래시간]])</f>
        <v>18</v>
      </c>
      <c r="N128" s="20" t="s">
        <v>714</v>
      </c>
      <c r="O128" s="20" t="s">
        <v>693</v>
      </c>
    </row>
    <row r="129" spans="1:15" x14ac:dyDescent="0.25">
      <c r="A129" s="57">
        <v>45344</v>
      </c>
      <c r="B129" s="49" t="s">
        <v>919</v>
      </c>
      <c r="C129" s="49" t="s">
        <v>153</v>
      </c>
      <c r="D129" s="50">
        <v>7000</v>
      </c>
      <c r="E129" s="50">
        <v>0</v>
      </c>
      <c r="F129" s="49" t="s">
        <v>675</v>
      </c>
      <c r="G129" s="50">
        <v>202739</v>
      </c>
      <c r="H129" s="54" t="str" cm="1">
        <f t="array" ref="H129">IFERROR(INDEX(단어표[분류], MIN(IF(ISNUMBER(FIND(단어표[포함단어],origin[[#This Row],[내용]])),ROW(단어표[포함단어])-ROW($N$6)+1,ROWS(단어표[포함단어])+1))),"기타입출")</f>
        <v>주식</v>
      </c>
      <c r="I129" s="23" t="str">
        <f>VLOOKUP(origin[[#This Row],[계정과목]],Q:R, 2,0)</f>
        <v>식비</v>
      </c>
      <c r="J129" s="34">
        <f>origin[[#This Row],[거래일자]]</f>
        <v>45344</v>
      </c>
      <c r="K129" s="29">
        <f>HOUR(origin[[#This Row],[거래시간]])</f>
        <v>12</v>
      </c>
      <c r="N129" s="20" t="s">
        <v>136</v>
      </c>
      <c r="O129" s="20" t="s">
        <v>693</v>
      </c>
    </row>
    <row r="130" spans="1:15" x14ac:dyDescent="0.25">
      <c r="A130" s="57">
        <v>45345</v>
      </c>
      <c r="B130" s="49" t="s">
        <v>925</v>
      </c>
      <c r="C130" s="49" t="s">
        <v>445</v>
      </c>
      <c r="D130" s="50">
        <v>0</v>
      </c>
      <c r="E130" s="50">
        <v>170000</v>
      </c>
      <c r="F130" s="49" t="s">
        <v>286</v>
      </c>
      <c r="G130" s="50">
        <v>372739</v>
      </c>
      <c r="H130" s="54" t="str" cm="1">
        <f t="array" ref="H130">IFERROR(INDEX(단어표[분류], MIN(IF(ISNUMBER(FIND(단어표[포함단어],origin[[#This Row],[내용]])),ROW(단어표[포함단어])-ROW($N$6)+1,ROWS(단어표[포함단어])+1))),"기타입출")</f>
        <v>생활비입출</v>
      </c>
      <c r="I130" s="23" t="str">
        <f>VLOOKUP(origin[[#This Row],[계정과목]],Q:R, 2,0)</f>
        <v>생활비</v>
      </c>
      <c r="J130" s="34">
        <f>origin[[#This Row],[거래일자]]</f>
        <v>45345</v>
      </c>
      <c r="K130" s="29">
        <f>HOUR(origin[[#This Row],[거래시간]])</f>
        <v>11</v>
      </c>
      <c r="N130" s="20" t="s">
        <v>30</v>
      </c>
      <c r="O130" s="20" t="s">
        <v>693</v>
      </c>
    </row>
    <row r="131" spans="1:15" x14ac:dyDescent="0.25">
      <c r="A131" s="57">
        <v>45345</v>
      </c>
      <c r="B131" s="49" t="s">
        <v>924</v>
      </c>
      <c r="C131" s="49" t="s">
        <v>153</v>
      </c>
      <c r="D131" s="50">
        <v>4500</v>
      </c>
      <c r="E131" s="50">
        <v>0</v>
      </c>
      <c r="F131" s="49" t="s">
        <v>180</v>
      </c>
      <c r="G131" s="50">
        <v>368239</v>
      </c>
      <c r="H131" s="54" t="str" cm="1">
        <f t="array" ref="H131">IFERROR(INDEX(단어표[분류], MIN(IF(ISNUMBER(FIND(단어표[포함단어],origin[[#This Row],[내용]])),ROW(단어표[포함단어])-ROW($N$6)+1,ROWS(단어표[포함단어])+1))),"기타입출")</f>
        <v>기타식료품</v>
      </c>
      <c r="I131" s="23" t="str">
        <f>VLOOKUP(origin[[#This Row],[계정과목]],Q:R, 2,0)</f>
        <v>식비</v>
      </c>
      <c r="J131" s="34">
        <f>origin[[#This Row],[거래일자]]</f>
        <v>45345</v>
      </c>
      <c r="K131" s="29">
        <f>HOUR(origin[[#This Row],[거래시간]])</f>
        <v>12</v>
      </c>
      <c r="N131" s="20" t="s">
        <v>139</v>
      </c>
      <c r="O131" s="20" t="s">
        <v>693</v>
      </c>
    </row>
    <row r="132" spans="1:15" x14ac:dyDescent="0.25">
      <c r="A132" s="57">
        <v>45345</v>
      </c>
      <c r="B132" s="49" t="s">
        <v>922</v>
      </c>
      <c r="C132" s="49" t="s">
        <v>401</v>
      </c>
      <c r="D132" s="50">
        <v>0</v>
      </c>
      <c r="E132" s="50">
        <v>1</v>
      </c>
      <c r="F132" s="49" t="s">
        <v>923</v>
      </c>
      <c r="G132" s="50">
        <v>368240</v>
      </c>
      <c r="H132" s="54" t="str" cm="1">
        <f t="array" ref="H132">IFERROR(INDEX(단어표[분류], MIN(IF(ISNUMBER(FIND(단어표[포함단어],origin[[#This Row],[내용]])),ROW(단어표[포함단어])-ROW($N$6)+1,ROWS(단어표[포함단어])+1))),"기타입출")</f>
        <v>교통비</v>
      </c>
      <c r="I132" s="23" t="str">
        <f>VLOOKUP(origin[[#This Row],[계정과목]],Q:R, 2,0)</f>
        <v>교통비</v>
      </c>
      <c r="J132" s="34">
        <f>origin[[#This Row],[거래일자]]</f>
        <v>45345</v>
      </c>
      <c r="K132" s="29">
        <f>HOUR(origin[[#This Row],[거래시간]])</f>
        <v>17</v>
      </c>
      <c r="N132" s="20" t="s">
        <v>140</v>
      </c>
      <c r="O132" s="20" t="s">
        <v>693</v>
      </c>
    </row>
    <row r="133" spans="1:15" x14ac:dyDescent="0.25">
      <c r="A133" s="57">
        <v>45345</v>
      </c>
      <c r="B133" s="49" t="s">
        <v>921</v>
      </c>
      <c r="C133" s="49" t="s">
        <v>202</v>
      </c>
      <c r="D133" s="50">
        <v>65000</v>
      </c>
      <c r="E133" s="50">
        <v>0</v>
      </c>
      <c r="F133" s="49" t="s">
        <v>23</v>
      </c>
      <c r="G133" s="50">
        <v>303240</v>
      </c>
      <c r="H133" s="54" t="str" cm="1">
        <f t="array" ref="H133">IFERROR(INDEX(단어표[분류], MIN(IF(ISNUMBER(FIND(단어표[포함단어],origin[[#This Row],[내용]])),ROW(단어표[포함단어])-ROW($N$6)+1,ROWS(단어표[포함단어])+1))),"기타입출")</f>
        <v>교통비</v>
      </c>
      <c r="I133" s="23" t="str">
        <f>VLOOKUP(origin[[#This Row],[계정과목]],Q:R, 2,0)</f>
        <v>교통비</v>
      </c>
      <c r="J133" s="34">
        <f>origin[[#This Row],[거래일자]]</f>
        <v>45345</v>
      </c>
      <c r="K133" s="29">
        <f>HOUR(origin[[#This Row],[거래시간]])</f>
        <v>17</v>
      </c>
      <c r="N133" s="20" t="s">
        <v>709</v>
      </c>
      <c r="O133" s="20" t="s">
        <v>693</v>
      </c>
    </row>
    <row r="134" spans="1:15" x14ac:dyDescent="0.25">
      <c r="A134" s="57">
        <v>45345</v>
      </c>
      <c r="B134" s="49" t="s">
        <v>920</v>
      </c>
      <c r="C134" s="49" t="s">
        <v>177</v>
      </c>
      <c r="D134" s="50">
        <v>0</v>
      </c>
      <c r="E134" s="50">
        <v>600000</v>
      </c>
      <c r="F134" s="49" t="s">
        <v>175</v>
      </c>
      <c r="G134" s="50">
        <v>903240</v>
      </c>
      <c r="H134" s="54" t="str" cm="1">
        <f t="array" ref="H134">IFERROR(INDEX(단어표[분류], MIN(IF(ISNUMBER(FIND(단어표[포함단어],origin[[#This Row],[내용]])),ROW(단어표[포함단어])-ROW($N$6)+1,ROWS(단어표[포함단어])+1))),"기타입출")</f>
        <v>생활비입출</v>
      </c>
      <c r="I134" s="23" t="str">
        <f>VLOOKUP(origin[[#This Row],[계정과목]],Q:R, 2,0)</f>
        <v>생활비</v>
      </c>
      <c r="J134" s="34">
        <f>origin[[#This Row],[거래일자]]</f>
        <v>45345</v>
      </c>
      <c r="K134" s="29">
        <f>HOUR(origin[[#This Row],[거래시간]])</f>
        <v>20</v>
      </c>
      <c r="N134" s="20" t="s">
        <v>141</v>
      </c>
      <c r="O134" s="20" t="s">
        <v>693</v>
      </c>
    </row>
    <row r="135" spans="1:15" x14ac:dyDescent="0.25">
      <c r="A135" s="57">
        <v>45347</v>
      </c>
      <c r="B135" s="49" t="s">
        <v>929</v>
      </c>
      <c r="C135" s="49" t="s">
        <v>153</v>
      </c>
      <c r="D135" s="50">
        <v>4500</v>
      </c>
      <c r="E135" s="50">
        <v>0</v>
      </c>
      <c r="F135" s="49" t="s">
        <v>158</v>
      </c>
      <c r="G135" s="50">
        <v>898740</v>
      </c>
      <c r="H135" s="54" t="str" cm="1">
        <f t="array" ref="H135">IFERROR(INDEX(단어표[분류], MIN(IF(ISNUMBER(FIND(단어표[포함단어],origin[[#This Row],[내용]])),ROW(단어표[포함단어])-ROW($N$6)+1,ROWS(단어표[포함단어])+1))),"기타입출")</f>
        <v>기타생활비</v>
      </c>
      <c r="I135" s="23" t="str">
        <f>VLOOKUP(origin[[#This Row],[계정과목]],Q:R, 2,0)</f>
        <v>생활비</v>
      </c>
      <c r="J135" s="34">
        <f>origin[[#This Row],[거래일자]]</f>
        <v>45347</v>
      </c>
      <c r="K135" s="29">
        <f>HOUR(origin[[#This Row],[거래시간]])</f>
        <v>10</v>
      </c>
      <c r="N135" s="20" t="s">
        <v>142</v>
      </c>
      <c r="O135" s="20" t="s">
        <v>693</v>
      </c>
    </row>
    <row r="136" spans="1:15" x14ac:dyDescent="0.25">
      <c r="A136" s="57">
        <v>45347</v>
      </c>
      <c r="B136" s="49" t="s">
        <v>928</v>
      </c>
      <c r="C136" s="49" t="s">
        <v>153</v>
      </c>
      <c r="D136" s="50">
        <v>14900</v>
      </c>
      <c r="E136" s="50">
        <v>0</v>
      </c>
      <c r="F136" s="49" t="s">
        <v>248</v>
      </c>
      <c r="G136" s="50">
        <v>883840</v>
      </c>
      <c r="H136" s="54" t="str" cm="1">
        <f t="array" ref="H136">IFERROR(INDEX(단어표[분류], MIN(IF(ISNUMBER(FIND(단어표[포함단어],origin[[#This Row],[내용]])),ROW(단어표[포함단어])-ROW($N$6)+1,ROWS(단어표[포함단어])+1))),"기타입출")</f>
        <v>기타생활비</v>
      </c>
      <c r="I136" s="23" t="str">
        <f>VLOOKUP(origin[[#This Row],[계정과목]],Q:R, 2,0)</f>
        <v>생활비</v>
      </c>
      <c r="J136" s="34">
        <f>origin[[#This Row],[거래일자]]</f>
        <v>45347</v>
      </c>
      <c r="K136" s="29">
        <f>HOUR(origin[[#This Row],[거래시간]])</f>
        <v>17</v>
      </c>
      <c r="N136" s="20" t="s">
        <v>692</v>
      </c>
      <c r="O136" s="20" t="s">
        <v>693</v>
      </c>
    </row>
    <row r="137" spans="1:15" x14ac:dyDescent="0.25">
      <c r="A137" s="57">
        <v>45347</v>
      </c>
      <c r="B137" s="49" t="s">
        <v>927</v>
      </c>
      <c r="C137" s="49" t="s">
        <v>153</v>
      </c>
      <c r="D137" s="50">
        <v>11900</v>
      </c>
      <c r="E137" s="50">
        <v>0</v>
      </c>
      <c r="F137" s="49" t="s">
        <v>248</v>
      </c>
      <c r="G137" s="50">
        <v>871940</v>
      </c>
      <c r="H137" s="54" t="str" cm="1">
        <f t="array" ref="H137">IFERROR(INDEX(단어표[분류], MIN(IF(ISNUMBER(FIND(단어표[포함단어],origin[[#This Row],[내용]])),ROW(단어표[포함단어])-ROW($N$6)+1,ROWS(단어표[포함단어])+1))),"기타입출")</f>
        <v>기타생활비</v>
      </c>
      <c r="I137" s="23" t="str">
        <f>VLOOKUP(origin[[#This Row],[계정과목]],Q:R, 2,0)</f>
        <v>생활비</v>
      </c>
      <c r="J137" s="34">
        <f>origin[[#This Row],[거래일자]]</f>
        <v>45347</v>
      </c>
      <c r="K137" s="29">
        <f>HOUR(origin[[#This Row],[거래시간]])</f>
        <v>17</v>
      </c>
      <c r="N137" s="20" t="s">
        <v>145</v>
      </c>
      <c r="O137" s="20" t="s">
        <v>693</v>
      </c>
    </row>
    <row r="138" spans="1:15" x14ac:dyDescent="0.25">
      <c r="A138" s="57">
        <v>45347</v>
      </c>
      <c r="B138" s="49" t="s">
        <v>926</v>
      </c>
      <c r="C138" s="49" t="s">
        <v>153</v>
      </c>
      <c r="D138" s="50">
        <v>27900</v>
      </c>
      <c r="E138" s="50">
        <v>0</v>
      </c>
      <c r="F138" s="49" t="s">
        <v>248</v>
      </c>
      <c r="G138" s="50">
        <v>844040</v>
      </c>
      <c r="H138" s="54" t="str" cm="1">
        <f t="array" ref="H138">IFERROR(INDEX(단어표[분류], MIN(IF(ISNUMBER(FIND(단어표[포함단어],origin[[#This Row],[내용]])),ROW(단어표[포함단어])-ROW($N$6)+1,ROWS(단어표[포함단어])+1))),"기타입출")</f>
        <v>기타생활비</v>
      </c>
      <c r="I138" s="23" t="str">
        <f>VLOOKUP(origin[[#This Row],[계정과목]],Q:R, 2,0)</f>
        <v>생활비</v>
      </c>
      <c r="J138" s="34">
        <f>origin[[#This Row],[거래일자]]</f>
        <v>45347</v>
      </c>
      <c r="K138" s="29">
        <f>HOUR(origin[[#This Row],[거래시간]])</f>
        <v>19</v>
      </c>
      <c r="N138" s="20" t="s">
        <v>26</v>
      </c>
      <c r="O138" s="20" t="s">
        <v>693</v>
      </c>
    </row>
    <row r="139" spans="1:15" x14ac:dyDescent="0.25">
      <c r="A139" s="57">
        <v>45348</v>
      </c>
      <c r="B139" s="49" t="s">
        <v>933</v>
      </c>
      <c r="C139" s="49" t="s">
        <v>153</v>
      </c>
      <c r="D139" s="50">
        <v>10000</v>
      </c>
      <c r="E139" s="50">
        <v>0</v>
      </c>
      <c r="F139" s="49" t="s">
        <v>669</v>
      </c>
      <c r="G139" s="50">
        <v>834040</v>
      </c>
      <c r="H139" s="54" t="str" cm="1">
        <f t="array" ref="H139">IFERROR(INDEX(단어표[분류], MIN(IF(ISNUMBER(FIND(단어표[포함단어],origin[[#This Row],[내용]])),ROW(단어표[포함단어])-ROW($N$6)+1,ROWS(단어표[포함단어])+1))),"기타입출")</f>
        <v>주식</v>
      </c>
      <c r="I139" s="23" t="str">
        <f>VLOOKUP(origin[[#This Row],[계정과목]],Q:R, 2,0)</f>
        <v>식비</v>
      </c>
      <c r="J139" s="34">
        <f>origin[[#This Row],[거래일자]]</f>
        <v>45348</v>
      </c>
      <c r="K139" s="29">
        <f>HOUR(origin[[#This Row],[거래시간]])</f>
        <v>12</v>
      </c>
      <c r="N139" s="20" t="s">
        <v>777</v>
      </c>
      <c r="O139" s="20" t="s">
        <v>693</v>
      </c>
    </row>
    <row r="140" spans="1:15" x14ac:dyDescent="0.25">
      <c r="A140" s="57">
        <v>45348</v>
      </c>
      <c r="B140" s="49" t="s">
        <v>931</v>
      </c>
      <c r="C140" s="49" t="s">
        <v>164</v>
      </c>
      <c r="D140" s="50">
        <v>76104</v>
      </c>
      <c r="E140" s="50">
        <v>0</v>
      </c>
      <c r="F140" s="49" t="s">
        <v>932</v>
      </c>
      <c r="G140" s="50">
        <v>757936</v>
      </c>
      <c r="H140" s="54" t="str" cm="1">
        <f t="array" ref="H140">IFERROR(INDEX(단어표[분류], MIN(IF(ISNUMBER(FIND(단어표[포함단어],origin[[#This Row],[내용]])),ROW(단어표[포함단어])-ROW($N$6)+1,ROWS(단어표[포함단어])+1))),"기타입출")</f>
        <v>건강보험</v>
      </c>
      <c r="I140" s="23" t="str">
        <f>VLOOKUP(origin[[#This Row],[계정과목]],Q:R, 2,0)</f>
        <v>보험비</v>
      </c>
      <c r="J140" s="34">
        <f>origin[[#This Row],[거래일자]]</f>
        <v>45348</v>
      </c>
      <c r="K140" s="29">
        <f>HOUR(origin[[#This Row],[거래시간]])</f>
        <v>19</v>
      </c>
      <c r="N140" s="20" t="s">
        <v>778</v>
      </c>
      <c r="O140" s="20" t="s">
        <v>693</v>
      </c>
    </row>
    <row r="141" spans="1:15" x14ac:dyDescent="0.25">
      <c r="A141" s="57">
        <v>45348</v>
      </c>
      <c r="B141" s="49" t="s">
        <v>930</v>
      </c>
      <c r="C141" s="49" t="s">
        <v>153</v>
      </c>
      <c r="D141" s="50">
        <v>93050</v>
      </c>
      <c r="E141" s="50">
        <v>0</v>
      </c>
      <c r="F141" s="49" t="s">
        <v>9</v>
      </c>
      <c r="G141" s="50">
        <v>664886</v>
      </c>
      <c r="H141" s="54" t="str" cm="1">
        <f t="array" ref="H141">IFERROR(INDEX(단어표[분류], MIN(IF(ISNUMBER(FIND(단어표[포함단어],origin[[#This Row],[내용]])),ROW(단어표[포함단어])-ROW($N$6)+1,ROWS(단어표[포함단어])+1))),"기타입출")</f>
        <v>기타생활비</v>
      </c>
      <c r="I141" s="23" t="str">
        <f>VLOOKUP(origin[[#This Row],[계정과목]],Q:R, 2,0)</f>
        <v>생활비</v>
      </c>
      <c r="J141" s="34">
        <f>origin[[#This Row],[거래일자]]</f>
        <v>45348</v>
      </c>
      <c r="K141" s="29">
        <f>HOUR(origin[[#This Row],[거래시간]])</f>
        <v>21</v>
      </c>
      <c r="N141" s="20" t="s">
        <v>779</v>
      </c>
      <c r="O141" s="20" t="s">
        <v>693</v>
      </c>
    </row>
    <row r="142" spans="1:15" x14ac:dyDescent="0.25">
      <c r="A142" s="57">
        <v>45349</v>
      </c>
      <c r="B142" s="49" t="s">
        <v>936</v>
      </c>
      <c r="C142" s="49" t="s">
        <v>153</v>
      </c>
      <c r="D142" s="50">
        <v>4500</v>
      </c>
      <c r="E142" s="50">
        <v>0</v>
      </c>
      <c r="F142" s="49" t="s">
        <v>180</v>
      </c>
      <c r="G142" s="50">
        <v>660386</v>
      </c>
      <c r="H142" s="54" t="str" cm="1">
        <f t="array" ref="H142">IFERROR(INDEX(단어표[분류], MIN(IF(ISNUMBER(FIND(단어표[포함단어],origin[[#This Row],[내용]])),ROW(단어표[포함단어])-ROW($N$6)+1,ROWS(단어표[포함단어])+1))),"기타입출")</f>
        <v>기타식료품</v>
      </c>
      <c r="I142" s="23" t="str">
        <f>VLOOKUP(origin[[#This Row],[계정과목]],Q:R, 2,0)</f>
        <v>식비</v>
      </c>
      <c r="J142" s="34">
        <f>origin[[#This Row],[거래일자]]</f>
        <v>45349</v>
      </c>
      <c r="K142" s="29">
        <f>HOUR(origin[[#This Row],[거래시간]])</f>
        <v>9</v>
      </c>
      <c r="N142" s="20" t="s">
        <v>780</v>
      </c>
      <c r="O142" s="20" t="s">
        <v>693</v>
      </c>
    </row>
    <row r="143" spans="1:15" x14ac:dyDescent="0.25">
      <c r="A143" s="57">
        <v>45349</v>
      </c>
      <c r="B143" s="49" t="s">
        <v>934</v>
      </c>
      <c r="C143" s="49" t="s">
        <v>153</v>
      </c>
      <c r="D143" s="50">
        <v>23500</v>
      </c>
      <c r="E143" s="50">
        <v>0</v>
      </c>
      <c r="F143" s="49" t="s">
        <v>935</v>
      </c>
      <c r="G143" s="50">
        <v>636886</v>
      </c>
      <c r="H143" s="54" t="str" cm="1">
        <f t="array" ref="H143">IFERROR(INDEX(단어표[분류], MIN(IF(ISNUMBER(FIND(단어표[포함단어],origin[[#This Row],[내용]])),ROW(단어표[포함단어])-ROW($N$6)+1,ROWS(단어표[포함단어])+1))),"기타입출")</f>
        <v>주식</v>
      </c>
      <c r="I143" s="23" t="str">
        <f>VLOOKUP(origin[[#This Row],[계정과목]],Q:R, 2,0)</f>
        <v>식비</v>
      </c>
      <c r="J143" s="34">
        <f>origin[[#This Row],[거래일자]]</f>
        <v>45349</v>
      </c>
      <c r="K143" s="29">
        <f>HOUR(origin[[#This Row],[거래시간]])</f>
        <v>12</v>
      </c>
      <c r="N143" s="20" t="s">
        <v>781</v>
      </c>
      <c r="O143" s="20" t="s">
        <v>693</v>
      </c>
    </row>
    <row r="144" spans="1:15" x14ac:dyDescent="0.25">
      <c r="A144" s="57">
        <v>45350</v>
      </c>
      <c r="B144" s="49" t="s">
        <v>941</v>
      </c>
      <c r="C144" s="49" t="s">
        <v>153</v>
      </c>
      <c r="D144" s="50">
        <v>10000</v>
      </c>
      <c r="E144" s="50">
        <v>0</v>
      </c>
      <c r="F144" s="49" t="s">
        <v>235</v>
      </c>
      <c r="G144" s="50">
        <v>626886</v>
      </c>
      <c r="H144" s="54" t="str" cm="1">
        <f t="array" ref="H144">IFERROR(INDEX(단어표[분류], MIN(IF(ISNUMBER(FIND(단어표[포함단어],origin[[#This Row],[내용]])),ROW(단어표[포함단어])-ROW($N$6)+1,ROWS(단어표[포함단어])+1))),"기타입출")</f>
        <v>주식</v>
      </c>
      <c r="I144" s="23" t="str">
        <f>VLOOKUP(origin[[#This Row],[계정과목]],Q:R, 2,0)</f>
        <v>식비</v>
      </c>
      <c r="J144" s="34">
        <f>origin[[#This Row],[거래일자]]</f>
        <v>45350</v>
      </c>
      <c r="K144" s="29">
        <f>HOUR(origin[[#This Row],[거래시간]])</f>
        <v>12</v>
      </c>
      <c r="N144" s="20" t="s">
        <v>782</v>
      </c>
      <c r="O144" s="20" t="s">
        <v>693</v>
      </c>
    </row>
    <row r="145" spans="1:15" x14ac:dyDescent="0.25">
      <c r="A145" s="57">
        <v>45350</v>
      </c>
      <c r="B145" s="49" t="s">
        <v>939</v>
      </c>
      <c r="C145" s="49" t="s">
        <v>153</v>
      </c>
      <c r="D145" s="50">
        <v>5000</v>
      </c>
      <c r="E145" s="50">
        <v>0</v>
      </c>
      <c r="F145" s="49" t="s">
        <v>940</v>
      </c>
      <c r="G145" s="50">
        <v>621886</v>
      </c>
      <c r="H145" s="54" t="str" cm="1">
        <f t="array" ref="H145">IFERROR(INDEX(단어표[분류], MIN(IF(ISNUMBER(FIND(단어표[포함단어],origin[[#This Row],[내용]])),ROW(단어표[포함단어])-ROW($N$6)+1,ROWS(단어표[포함단어])+1))),"기타입출")</f>
        <v>기타생활비</v>
      </c>
      <c r="I145" s="23" t="str">
        <f>VLOOKUP(origin[[#This Row],[계정과목]],Q:R, 2,0)</f>
        <v>생활비</v>
      </c>
      <c r="J145" s="34">
        <f>origin[[#This Row],[거래일자]]</f>
        <v>45350</v>
      </c>
      <c r="K145" s="29">
        <f>HOUR(origin[[#This Row],[거래시간]])</f>
        <v>12</v>
      </c>
      <c r="N145" s="20" t="s">
        <v>783</v>
      </c>
      <c r="O145" s="20" t="s">
        <v>693</v>
      </c>
    </row>
    <row r="146" spans="1:15" x14ac:dyDescent="0.25">
      <c r="A146" s="57">
        <v>45350</v>
      </c>
      <c r="B146" s="49" t="s">
        <v>938</v>
      </c>
      <c r="C146" s="49" t="s">
        <v>272</v>
      </c>
      <c r="D146" s="50">
        <v>0</v>
      </c>
      <c r="E146" s="50">
        <v>100000</v>
      </c>
      <c r="F146" s="49" t="s">
        <v>273</v>
      </c>
      <c r="G146" s="50">
        <v>721886</v>
      </c>
      <c r="H146" s="54" t="str" cm="1">
        <f t="array" ref="H146">IFERROR(INDEX(단어표[분류], MIN(IF(ISNUMBER(FIND(단어표[포함단어],origin[[#This Row],[내용]])),ROW(단어표[포함단어])-ROW($N$6)+1,ROWS(단어표[포함단어])+1))),"기타입출")</f>
        <v>생활비입출</v>
      </c>
      <c r="I146" s="23" t="str">
        <f>VLOOKUP(origin[[#This Row],[계정과목]],Q:R, 2,0)</f>
        <v>생활비</v>
      </c>
      <c r="J146" s="34">
        <f>origin[[#This Row],[거래일자]]</f>
        <v>45350</v>
      </c>
      <c r="K146" s="29">
        <f>HOUR(origin[[#This Row],[거래시간]])</f>
        <v>14</v>
      </c>
      <c r="N146" s="20" t="s">
        <v>784</v>
      </c>
      <c r="O146" s="20" t="s">
        <v>693</v>
      </c>
    </row>
    <row r="147" spans="1:15" x14ac:dyDescent="0.25">
      <c r="A147" s="57">
        <v>45350</v>
      </c>
      <c r="B147" s="49" t="s">
        <v>937</v>
      </c>
      <c r="C147" s="49" t="s">
        <v>153</v>
      </c>
      <c r="D147" s="50">
        <v>4500</v>
      </c>
      <c r="E147" s="50">
        <v>0</v>
      </c>
      <c r="F147" s="49" t="s">
        <v>158</v>
      </c>
      <c r="G147" s="50">
        <v>717386</v>
      </c>
      <c r="H147" s="54" t="str" cm="1">
        <f t="array" ref="H147">IFERROR(INDEX(단어표[분류], MIN(IF(ISNUMBER(FIND(단어표[포함단어],origin[[#This Row],[내용]])),ROW(단어표[포함단어])-ROW($N$6)+1,ROWS(단어표[포함단어])+1))),"기타입출")</f>
        <v>기타생활비</v>
      </c>
      <c r="I147" s="23" t="str">
        <f>VLOOKUP(origin[[#This Row],[계정과목]],Q:R, 2,0)</f>
        <v>생활비</v>
      </c>
      <c r="J147" s="34">
        <f>origin[[#This Row],[거래일자]]</f>
        <v>45350</v>
      </c>
      <c r="K147" s="29">
        <f>HOUR(origin[[#This Row],[거래시간]])</f>
        <v>18</v>
      </c>
      <c r="N147" s="20" t="s">
        <v>735</v>
      </c>
      <c r="O147" s="20" t="s">
        <v>693</v>
      </c>
    </row>
    <row r="148" spans="1:15" x14ac:dyDescent="0.25">
      <c r="A148" s="57">
        <v>45353</v>
      </c>
      <c r="B148" s="49" t="s">
        <v>942</v>
      </c>
      <c r="C148" s="49" t="s">
        <v>153</v>
      </c>
      <c r="D148" s="50">
        <v>4500</v>
      </c>
      <c r="E148" s="50">
        <v>0</v>
      </c>
      <c r="F148" s="49" t="s">
        <v>158</v>
      </c>
      <c r="G148" s="50">
        <v>712886</v>
      </c>
      <c r="H148" s="54" t="str" cm="1">
        <f t="array" ref="H148">IFERROR(INDEX(단어표[분류], MIN(IF(ISNUMBER(FIND(단어표[포함단어],origin[[#This Row],[내용]])),ROW(단어표[포함단어])-ROW($N$6)+1,ROWS(단어표[포함단어])+1))),"기타입출")</f>
        <v>기타생활비</v>
      </c>
      <c r="I148" s="23" t="str">
        <f>VLOOKUP(origin[[#This Row],[계정과목]],Q:R, 2,0)</f>
        <v>생활비</v>
      </c>
      <c r="J148" s="34">
        <f>origin[[#This Row],[거래일자]]</f>
        <v>45353</v>
      </c>
      <c r="K148" s="29">
        <f>HOUR(origin[[#This Row],[거래시간]])</f>
        <v>1</v>
      </c>
      <c r="N148" s="20" t="s">
        <v>785</v>
      </c>
      <c r="O148" s="20" t="s">
        <v>693</v>
      </c>
    </row>
    <row r="149" spans="1:15" x14ac:dyDescent="0.25">
      <c r="A149" s="57">
        <v>45355</v>
      </c>
      <c r="B149" s="49" t="s">
        <v>946</v>
      </c>
      <c r="C149" s="49" t="s">
        <v>153</v>
      </c>
      <c r="D149" s="50">
        <v>4500</v>
      </c>
      <c r="E149" s="50">
        <v>0</v>
      </c>
      <c r="F149" s="49" t="s">
        <v>180</v>
      </c>
      <c r="G149" s="50">
        <v>708386</v>
      </c>
      <c r="H149" s="54" t="str" cm="1">
        <f t="array" ref="H149">IFERROR(INDEX(단어표[분류], MIN(IF(ISNUMBER(FIND(단어표[포함단어],origin[[#This Row],[내용]])),ROW(단어표[포함단어])-ROW($N$6)+1,ROWS(단어표[포함단어])+1))),"기타입출")</f>
        <v>기타식료품</v>
      </c>
      <c r="I149" s="23" t="str">
        <f>VLOOKUP(origin[[#This Row],[계정과목]],Q:R, 2,0)</f>
        <v>식비</v>
      </c>
      <c r="J149" s="34">
        <f>origin[[#This Row],[거래일자]]</f>
        <v>45355</v>
      </c>
      <c r="K149" s="29">
        <f>HOUR(origin[[#This Row],[거래시간]])</f>
        <v>9</v>
      </c>
      <c r="N149" s="20" t="s">
        <v>786</v>
      </c>
      <c r="O149" s="20" t="s">
        <v>693</v>
      </c>
    </row>
    <row r="150" spans="1:15" x14ac:dyDescent="0.25">
      <c r="A150" s="57">
        <v>45355</v>
      </c>
      <c r="B150" s="49" t="s">
        <v>944</v>
      </c>
      <c r="C150" s="49" t="s">
        <v>153</v>
      </c>
      <c r="D150" s="50">
        <v>9000</v>
      </c>
      <c r="E150" s="50">
        <v>0</v>
      </c>
      <c r="F150" s="49" t="s">
        <v>945</v>
      </c>
      <c r="G150" s="50">
        <v>699386</v>
      </c>
      <c r="H150" s="54" t="str" cm="1">
        <f t="array" ref="H150">IFERROR(INDEX(단어표[분류], MIN(IF(ISNUMBER(FIND(단어표[포함단어],origin[[#This Row],[내용]])),ROW(단어표[포함단어])-ROW($N$6)+1,ROWS(단어표[포함단어])+1))),"기타입출")</f>
        <v>주식</v>
      </c>
      <c r="I150" s="23" t="str">
        <f>VLOOKUP(origin[[#This Row],[계정과목]],Q:R, 2,0)</f>
        <v>식비</v>
      </c>
      <c r="J150" s="34">
        <f>origin[[#This Row],[거래일자]]</f>
        <v>45355</v>
      </c>
      <c r="K150" s="29">
        <f>HOUR(origin[[#This Row],[거래시간]])</f>
        <v>12</v>
      </c>
      <c r="N150" s="20" t="s">
        <v>694</v>
      </c>
      <c r="O150" s="20" t="s">
        <v>693</v>
      </c>
    </row>
    <row r="151" spans="1:15" x14ac:dyDescent="0.25">
      <c r="A151" s="57">
        <v>45355</v>
      </c>
      <c r="B151" s="49" t="s">
        <v>943</v>
      </c>
      <c r="C151" s="49" t="s">
        <v>153</v>
      </c>
      <c r="D151" s="50">
        <v>7900</v>
      </c>
      <c r="E151" s="50">
        <v>0</v>
      </c>
      <c r="F151" s="49" t="s">
        <v>248</v>
      </c>
      <c r="G151" s="50">
        <v>691486</v>
      </c>
      <c r="H151" s="54" t="str" cm="1">
        <f t="array" ref="H151">IFERROR(INDEX(단어표[분류], MIN(IF(ISNUMBER(FIND(단어표[포함단어],origin[[#This Row],[내용]])),ROW(단어표[포함단어])-ROW($N$6)+1,ROWS(단어표[포함단어])+1))),"기타입출")</f>
        <v>기타생활비</v>
      </c>
      <c r="I151" s="23" t="str">
        <f>VLOOKUP(origin[[#This Row],[계정과목]],Q:R, 2,0)</f>
        <v>생활비</v>
      </c>
      <c r="J151" s="34">
        <f>origin[[#This Row],[거래일자]]</f>
        <v>45355</v>
      </c>
      <c r="K151" s="29">
        <f>HOUR(origin[[#This Row],[거래시간]])</f>
        <v>21</v>
      </c>
      <c r="N151" s="20" t="s">
        <v>733</v>
      </c>
      <c r="O151" s="20" t="s">
        <v>693</v>
      </c>
    </row>
    <row r="152" spans="1:15" x14ac:dyDescent="0.25">
      <c r="A152" s="57">
        <v>45356</v>
      </c>
      <c r="B152" s="49" t="s">
        <v>674</v>
      </c>
      <c r="C152" s="49" t="s">
        <v>244</v>
      </c>
      <c r="D152" s="50">
        <v>89508</v>
      </c>
      <c r="E152" s="50">
        <v>0</v>
      </c>
      <c r="F152" s="49" t="s">
        <v>245</v>
      </c>
      <c r="G152" s="50">
        <v>601978</v>
      </c>
      <c r="H152" s="54" t="str" cm="1">
        <f t="array" ref="H152">IFERROR(INDEX(단어표[분류], MIN(IF(ISNUMBER(FIND(단어표[포함단어],origin[[#This Row],[내용]])),ROW(단어표[포함단어])-ROW($N$6)+1,ROWS(단어표[포함단어])+1))),"기타입출")</f>
        <v>건강보험</v>
      </c>
      <c r="I152" s="23" t="str">
        <f>VLOOKUP(origin[[#This Row],[계정과목]],Q:R, 2,0)</f>
        <v>보험비</v>
      </c>
      <c r="J152" s="34">
        <f>origin[[#This Row],[거래일자]]</f>
        <v>45356</v>
      </c>
      <c r="K152" s="29">
        <f>HOUR(origin[[#This Row],[거래시간]])</f>
        <v>7</v>
      </c>
      <c r="N152" s="20" t="s">
        <v>742</v>
      </c>
      <c r="O152" s="20" t="s">
        <v>693</v>
      </c>
    </row>
    <row r="153" spans="1:15" x14ac:dyDescent="0.25">
      <c r="A153" s="57">
        <v>45356</v>
      </c>
      <c r="B153" s="49" t="s">
        <v>672</v>
      </c>
      <c r="C153" s="49" t="s">
        <v>153</v>
      </c>
      <c r="D153" s="50">
        <v>11000</v>
      </c>
      <c r="E153" s="50">
        <v>0</v>
      </c>
      <c r="F153" s="49" t="s">
        <v>673</v>
      </c>
      <c r="G153" s="50">
        <v>590978</v>
      </c>
      <c r="H153" s="54" t="str" cm="1">
        <f t="array" ref="H153">IFERROR(INDEX(단어표[분류], MIN(IF(ISNUMBER(FIND(단어표[포함단어],origin[[#This Row],[내용]])),ROW(단어표[포함단어])-ROW($N$6)+1,ROWS(단어표[포함단어])+1))),"기타입출")</f>
        <v>주식</v>
      </c>
      <c r="I153" s="23" t="str">
        <f>VLOOKUP(origin[[#This Row],[계정과목]],Q:R, 2,0)</f>
        <v>식비</v>
      </c>
      <c r="J153" s="34">
        <f>origin[[#This Row],[거래일자]]</f>
        <v>45356</v>
      </c>
      <c r="K153" s="29">
        <f>HOUR(origin[[#This Row],[거래시간]])</f>
        <v>12</v>
      </c>
      <c r="N153" s="20" t="s">
        <v>254</v>
      </c>
      <c r="O153" s="20" t="s">
        <v>693</v>
      </c>
    </row>
    <row r="154" spans="1:15" x14ac:dyDescent="0.25">
      <c r="A154" s="57">
        <v>45356</v>
      </c>
      <c r="B154" s="49" t="s">
        <v>671</v>
      </c>
      <c r="C154" s="49" t="s">
        <v>153</v>
      </c>
      <c r="D154" s="50">
        <v>4500</v>
      </c>
      <c r="E154" s="50">
        <v>0</v>
      </c>
      <c r="F154" s="49" t="s">
        <v>158</v>
      </c>
      <c r="G154" s="50">
        <v>586478</v>
      </c>
      <c r="H154" s="54" t="str" cm="1">
        <f t="array" ref="H154">IFERROR(INDEX(단어표[분류], MIN(IF(ISNUMBER(FIND(단어표[포함단어],origin[[#This Row],[내용]])),ROW(단어표[포함단어])-ROW($N$6)+1,ROWS(단어표[포함단어])+1))),"기타입출")</f>
        <v>기타생활비</v>
      </c>
      <c r="I154" s="23" t="str">
        <f>VLOOKUP(origin[[#This Row],[계정과목]],Q:R, 2,0)</f>
        <v>생활비</v>
      </c>
      <c r="J154" s="34">
        <f>origin[[#This Row],[거래일자]]</f>
        <v>45356</v>
      </c>
      <c r="K154" s="29">
        <f>HOUR(origin[[#This Row],[거래시간]])</f>
        <v>21</v>
      </c>
      <c r="N154" s="20" t="s">
        <v>741</v>
      </c>
      <c r="O154" s="20" t="s">
        <v>693</v>
      </c>
    </row>
    <row r="155" spans="1:15" x14ac:dyDescent="0.25">
      <c r="A155" s="57">
        <v>45357</v>
      </c>
      <c r="B155" s="49" t="s">
        <v>670</v>
      </c>
      <c r="C155" s="49" t="s">
        <v>15</v>
      </c>
      <c r="D155" s="50">
        <v>0</v>
      </c>
      <c r="E155" s="50">
        <v>1548180</v>
      </c>
      <c r="F155" s="49" t="s">
        <v>175</v>
      </c>
      <c r="G155" s="50">
        <v>2134658</v>
      </c>
      <c r="H155" s="54" t="str" cm="1">
        <f t="array" ref="H155">IFERROR(INDEX(단어표[분류], MIN(IF(ISNUMBER(FIND(단어표[포함단어],origin[[#This Row],[내용]])),ROW(단어표[포함단어])-ROW($N$6)+1,ROWS(단어표[포함단어])+1))),"기타입출")</f>
        <v>생활비입출</v>
      </c>
      <c r="I155" s="23" t="str">
        <f>VLOOKUP(origin[[#This Row],[계정과목]],Q:R, 2,0)</f>
        <v>생활비</v>
      </c>
      <c r="J155" s="34">
        <f>origin[[#This Row],[거래일자]]</f>
        <v>45357</v>
      </c>
      <c r="K155" s="29">
        <f>HOUR(origin[[#This Row],[거래시간]])</f>
        <v>9</v>
      </c>
      <c r="N155" s="20" t="s">
        <v>740</v>
      </c>
      <c r="O155" s="20" t="s">
        <v>693</v>
      </c>
    </row>
    <row r="156" spans="1:15" x14ac:dyDescent="0.25">
      <c r="A156" s="57">
        <v>45357</v>
      </c>
      <c r="B156" s="49" t="s">
        <v>668</v>
      </c>
      <c r="C156" s="49" t="s">
        <v>153</v>
      </c>
      <c r="D156" s="50">
        <v>10000</v>
      </c>
      <c r="E156" s="50">
        <v>0</v>
      </c>
      <c r="F156" s="49" t="s">
        <v>669</v>
      </c>
      <c r="G156" s="50">
        <v>2124658</v>
      </c>
      <c r="H156" s="54" t="str" cm="1">
        <f t="array" ref="H156">IFERROR(INDEX(단어표[분류], MIN(IF(ISNUMBER(FIND(단어표[포함단어],origin[[#This Row],[내용]])),ROW(단어표[포함단어])-ROW($N$6)+1,ROWS(단어표[포함단어])+1))),"기타입출")</f>
        <v>주식</v>
      </c>
      <c r="I156" s="23" t="str">
        <f>VLOOKUP(origin[[#This Row],[계정과목]],Q:R, 2,0)</f>
        <v>식비</v>
      </c>
      <c r="J156" s="34">
        <f>origin[[#This Row],[거래일자]]</f>
        <v>45357</v>
      </c>
      <c r="K156" s="29">
        <f>HOUR(origin[[#This Row],[거래시간]])</f>
        <v>12</v>
      </c>
      <c r="N156" s="20" t="s">
        <v>130</v>
      </c>
      <c r="O156" s="20" t="s">
        <v>787</v>
      </c>
    </row>
    <row r="157" spans="1:15" x14ac:dyDescent="0.25">
      <c r="A157" s="57">
        <v>45357</v>
      </c>
      <c r="B157" s="49" t="s">
        <v>666</v>
      </c>
      <c r="C157" s="49" t="s">
        <v>153</v>
      </c>
      <c r="D157" s="50">
        <v>8500</v>
      </c>
      <c r="E157" s="50">
        <v>0</v>
      </c>
      <c r="F157" s="49" t="s">
        <v>667</v>
      </c>
      <c r="G157" s="50">
        <v>2116158</v>
      </c>
      <c r="H157" s="54" t="str" cm="1">
        <f t="array" ref="H157">IFERROR(INDEX(단어표[분류], MIN(IF(ISNUMBER(FIND(단어표[포함단어],origin[[#This Row],[내용]])),ROW(단어표[포함단어])-ROW($N$6)+1,ROWS(단어표[포함단어])+1))),"기타입출")</f>
        <v>커피</v>
      </c>
      <c r="I157" s="23" t="str">
        <f>VLOOKUP(origin[[#This Row],[계정과목]],Q:R, 2,0)</f>
        <v>식비</v>
      </c>
      <c r="J157" s="34">
        <f>origin[[#This Row],[거래일자]]</f>
        <v>45357</v>
      </c>
      <c r="K157" s="29">
        <f>HOUR(origin[[#This Row],[거래시간]])</f>
        <v>12</v>
      </c>
      <c r="N157" s="20" t="s">
        <v>745</v>
      </c>
      <c r="O157" s="20" t="s">
        <v>146</v>
      </c>
    </row>
    <row r="158" spans="1:15" x14ac:dyDescent="0.25">
      <c r="A158" s="57">
        <v>45357</v>
      </c>
      <c r="B158" s="49" t="s">
        <v>665</v>
      </c>
      <c r="C158" s="49" t="s">
        <v>218</v>
      </c>
      <c r="D158" s="50">
        <v>800000</v>
      </c>
      <c r="E158" s="50">
        <v>0</v>
      </c>
      <c r="F158" s="49" t="s">
        <v>286</v>
      </c>
      <c r="G158" s="50">
        <v>1316158</v>
      </c>
      <c r="H158" s="54" t="str" cm="1">
        <f t="array" ref="H158">IFERROR(INDEX(단어표[분류], MIN(IF(ISNUMBER(FIND(단어표[포함단어],origin[[#This Row],[내용]])),ROW(단어표[포함단어])-ROW($N$6)+1,ROWS(단어표[포함단어])+1))),"기타입출")</f>
        <v>생활비입출</v>
      </c>
      <c r="I158" s="23" t="str">
        <f>VLOOKUP(origin[[#This Row],[계정과목]],Q:R, 2,0)</f>
        <v>생활비</v>
      </c>
      <c r="J158" s="34">
        <f>origin[[#This Row],[거래일자]]</f>
        <v>45357</v>
      </c>
      <c r="K158" s="29">
        <f>HOUR(origin[[#This Row],[거래시간]])</f>
        <v>12</v>
      </c>
      <c r="N158" s="20" t="s">
        <v>698</v>
      </c>
      <c r="O158" s="20" t="s">
        <v>146</v>
      </c>
    </row>
    <row r="159" spans="1:15" x14ac:dyDescent="0.25">
      <c r="A159" s="57">
        <v>45357</v>
      </c>
      <c r="B159" s="49" t="s">
        <v>664</v>
      </c>
      <c r="C159" s="49" t="s">
        <v>218</v>
      </c>
      <c r="D159" s="50">
        <v>200000</v>
      </c>
      <c r="E159" s="50">
        <v>0</v>
      </c>
      <c r="F159" s="49" t="s">
        <v>273</v>
      </c>
      <c r="G159" s="50">
        <v>1116158</v>
      </c>
      <c r="H159" s="54" t="str" cm="1">
        <f t="array" ref="H159">IFERROR(INDEX(단어표[분류], MIN(IF(ISNUMBER(FIND(단어표[포함단어],origin[[#This Row],[내용]])),ROW(단어표[포함단어])-ROW($N$6)+1,ROWS(단어표[포함단어])+1))),"기타입출")</f>
        <v>생활비입출</v>
      </c>
      <c r="I159" s="23" t="str">
        <f>VLOOKUP(origin[[#This Row],[계정과목]],Q:R, 2,0)</f>
        <v>생활비</v>
      </c>
      <c r="J159" s="34">
        <f>origin[[#This Row],[거래일자]]</f>
        <v>45357</v>
      </c>
      <c r="K159" s="29">
        <f>HOUR(origin[[#This Row],[거래시간]])</f>
        <v>20</v>
      </c>
      <c r="N159" s="20" t="s">
        <v>32</v>
      </c>
      <c r="O159" s="20" t="s">
        <v>146</v>
      </c>
    </row>
    <row r="160" spans="1:15" x14ac:dyDescent="0.25">
      <c r="A160" s="57">
        <v>45358</v>
      </c>
      <c r="B160" s="49" t="s">
        <v>663</v>
      </c>
      <c r="C160" s="49" t="s">
        <v>153</v>
      </c>
      <c r="D160" s="50">
        <v>9000</v>
      </c>
      <c r="E160" s="50">
        <v>0</v>
      </c>
      <c r="F160" s="49" t="s">
        <v>228</v>
      </c>
      <c r="G160" s="50">
        <v>1107158</v>
      </c>
      <c r="H160" s="54" t="str" cm="1">
        <f t="array" ref="H160">IFERROR(INDEX(단어표[분류], MIN(IF(ISNUMBER(FIND(단어표[포함단어],origin[[#This Row],[내용]])),ROW(단어표[포함단어])-ROW($N$6)+1,ROWS(단어표[포함단어])+1))),"기타입출")</f>
        <v>주식</v>
      </c>
      <c r="I160" s="23" t="str">
        <f>VLOOKUP(origin[[#This Row],[계정과목]],Q:R, 2,0)</f>
        <v>식비</v>
      </c>
      <c r="J160" s="34">
        <f>origin[[#This Row],[거래일자]]</f>
        <v>45358</v>
      </c>
      <c r="K160" s="29">
        <f>HOUR(origin[[#This Row],[거래시간]])</f>
        <v>12</v>
      </c>
      <c r="N160" s="20" t="s">
        <v>29</v>
      </c>
      <c r="O160" s="20" t="s">
        <v>146</v>
      </c>
    </row>
    <row r="161" spans="1:15" x14ac:dyDescent="0.25">
      <c r="A161" s="57">
        <v>45358</v>
      </c>
      <c r="B161" s="49" t="s">
        <v>662</v>
      </c>
      <c r="C161" s="49" t="s">
        <v>153</v>
      </c>
      <c r="D161" s="50">
        <v>4500</v>
      </c>
      <c r="E161" s="50">
        <v>0</v>
      </c>
      <c r="F161" s="49" t="s">
        <v>158</v>
      </c>
      <c r="G161" s="50">
        <v>1102658</v>
      </c>
      <c r="H161" s="54" t="str" cm="1">
        <f t="array" ref="H161">IFERROR(INDEX(단어표[분류], MIN(IF(ISNUMBER(FIND(단어표[포함단어],origin[[#This Row],[내용]])),ROW(단어표[포함단어])-ROW($N$6)+1,ROWS(단어표[포함단어])+1))),"기타입출")</f>
        <v>기타생활비</v>
      </c>
      <c r="I161" s="23" t="str">
        <f>VLOOKUP(origin[[#This Row],[계정과목]],Q:R, 2,0)</f>
        <v>생활비</v>
      </c>
      <c r="J161" s="34">
        <f>origin[[#This Row],[거래일자]]</f>
        <v>45358</v>
      </c>
      <c r="K161" s="29">
        <f>HOUR(origin[[#This Row],[거래시간]])</f>
        <v>20</v>
      </c>
      <c r="N161" s="20" t="s">
        <v>11</v>
      </c>
      <c r="O161" s="20" t="s">
        <v>146</v>
      </c>
    </row>
    <row r="162" spans="1:15" x14ac:dyDescent="0.25">
      <c r="A162" s="57">
        <v>45359</v>
      </c>
      <c r="B162" s="49" t="s">
        <v>660</v>
      </c>
      <c r="C162" s="49" t="s">
        <v>153</v>
      </c>
      <c r="D162" s="50">
        <v>9500</v>
      </c>
      <c r="E162" s="50">
        <v>0</v>
      </c>
      <c r="F162" s="49" t="s">
        <v>661</v>
      </c>
      <c r="G162" s="50">
        <v>1093158</v>
      </c>
      <c r="H162" s="54" t="str" cm="1">
        <f t="array" ref="H162">IFERROR(INDEX(단어표[분류], MIN(IF(ISNUMBER(FIND(단어표[포함단어],origin[[#This Row],[내용]])),ROW(단어표[포함단어])-ROW($N$6)+1,ROWS(단어표[포함단어])+1))),"기타입출")</f>
        <v>주식</v>
      </c>
      <c r="I162" s="23" t="str">
        <f>VLOOKUP(origin[[#This Row],[계정과목]],Q:R, 2,0)</f>
        <v>식비</v>
      </c>
      <c r="J162" s="34">
        <f>origin[[#This Row],[거래일자]]</f>
        <v>45359</v>
      </c>
      <c r="K162" s="29">
        <f>HOUR(origin[[#This Row],[거래시간]])</f>
        <v>12</v>
      </c>
      <c r="N162" s="20" t="s">
        <v>146</v>
      </c>
      <c r="O162" s="20" t="s">
        <v>146</v>
      </c>
    </row>
    <row r="163" spans="1:15" x14ac:dyDescent="0.25">
      <c r="A163" s="57">
        <v>45360</v>
      </c>
      <c r="B163" s="49" t="s">
        <v>659</v>
      </c>
      <c r="C163" s="49" t="s">
        <v>153</v>
      </c>
      <c r="D163" s="50">
        <v>2400</v>
      </c>
      <c r="E163" s="50">
        <v>0</v>
      </c>
      <c r="F163" s="49" t="s">
        <v>158</v>
      </c>
      <c r="G163" s="50">
        <v>1090758</v>
      </c>
      <c r="H163" s="54" t="str" cm="1">
        <f t="array" ref="H163">IFERROR(INDEX(단어표[분류], MIN(IF(ISNUMBER(FIND(단어표[포함단어],origin[[#This Row],[내용]])),ROW(단어표[포함단어])-ROW($N$6)+1,ROWS(단어표[포함단어])+1))),"기타입출")</f>
        <v>기타생활비</v>
      </c>
      <c r="I163" s="23" t="str">
        <f>VLOOKUP(origin[[#This Row],[계정과목]],Q:R, 2,0)</f>
        <v>생활비</v>
      </c>
      <c r="J163" s="34">
        <f>origin[[#This Row],[거래일자]]</f>
        <v>45360</v>
      </c>
      <c r="K163" s="29">
        <f>HOUR(origin[[#This Row],[거래시간]])</f>
        <v>8</v>
      </c>
      <c r="N163" s="20" t="s">
        <v>788</v>
      </c>
      <c r="O163" s="20" t="s">
        <v>146</v>
      </c>
    </row>
    <row r="164" spans="1:15" x14ac:dyDescent="0.25">
      <c r="A164" s="57">
        <v>45360</v>
      </c>
      <c r="B164" s="49" t="s">
        <v>658</v>
      </c>
      <c r="C164" s="49" t="s">
        <v>153</v>
      </c>
      <c r="D164" s="50">
        <v>4500</v>
      </c>
      <c r="E164" s="50">
        <v>0</v>
      </c>
      <c r="F164" s="49" t="s">
        <v>158</v>
      </c>
      <c r="G164" s="50">
        <v>1086258</v>
      </c>
      <c r="H164" s="54" t="str" cm="1">
        <f t="array" ref="H164">IFERROR(INDEX(단어표[분류], MIN(IF(ISNUMBER(FIND(단어표[포함단어],origin[[#This Row],[내용]])),ROW(단어표[포함단어])-ROW($N$6)+1,ROWS(단어표[포함단어])+1))),"기타입출")</f>
        <v>기타생활비</v>
      </c>
      <c r="I164" s="23" t="str">
        <f>VLOOKUP(origin[[#This Row],[계정과목]],Q:R, 2,0)</f>
        <v>생활비</v>
      </c>
      <c r="J164" s="34">
        <f>origin[[#This Row],[거래일자]]</f>
        <v>45360</v>
      </c>
      <c r="K164" s="29">
        <f>HOUR(origin[[#This Row],[거래시간]])</f>
        <v>11</v>
      </c>
      <c r="N164" s="20" t="s">
        <v>749</v>
      </c>
      <c r="O164" s="20" t="s">
        <v>729</v>
      </c>
    </row>
    <row r="165" spans="1:15" x14ac:dyDescent="0.25">
      <c r="A165" s="57">
        <v>45360</v>
      </c>
      <c r="B165" s="49" t="s">
        <v>656</v>
      </c>
      <c r="C165" s="49" t="s">
        <v>153</v>
      </c>
      <c r="D165" s="50">
        <v>34960</v>
      </c>
      <c r="E165" s="50">
        <v>0</v>
      </c>
      <c r="F165" s="49" t="s">
        <v>657</v>
      </c>
      <c r="G165" s="50">
        <v>1051298</v>
      </c>
      <c r="H165" s="54" t="str" cm="1">
        <f t="array" ref="H165">IFERROR(INDEX(단어표[분류], MIN(IF(ISNUMBER(FIND(단어표[포함단어],origin[[#This Row],[내용]])),ROW(단어표[포함단어])-ROW($N$6)+1,ROWS(단어표[포함단어])+1))),"기타입출")</f>
        <v>기타생활비</v>
      </c>
      <c r="I165" s="23" t="str">
        <f>VLOOKUP(origin[[#This Row],[계정과목]],Q:R, 2,0)</f>
        <v>생활비</v>
      </c>
      <c r="J165" s="34">
        <f>origin[[#This Row],[거래일자]]</f>
        <v>45360</v>
      </c>
      <c r="K165" s="29">
        <f>HOUR(origin[[#This Row],[거래시간]])</f>
        <v>13</v>
      </c>
      <c r="N165" s="20" t="s">
        <v>728</v>
      </c>
      <c r="O165" s="20" t="s">
        <v>729</v>
      </c>
    </row>
    <row r="166" spans="1:15" x14ac:dyDescent="0.25">
      <c r="A166" s="57">
        <v>45360</v>
      </c>
      <c r="B166" s="49" t="s">
        <v>654</v>
      </c>
      <c r="C166" s="49" t="s">
        <v>202</v>
      </c>
      <c r="D166" s="50">
        <v>350000</v>
      </c>
      <c r="E166" s="50">
        <v>0</v>
      </c>
      <c r="F166" s="49" t="s">
        <v>655</v>
      </c>
      <c r="G166" s="50">
        <v>701298</v>
      </c>
      <c r="H166" s="54" t="str" cm="1">
        <f t="array" ref="H166">IFERROR(INDEX(단어표[분류], MIN(IF(ISNUMBER(FIND(단어표[포함단어],origin[[#This Row],[내용]])),ROW(단어표[포함단어])-ROW($N$6)+1,ROWS(단어표[포함단어])+1))),"기타입출")</f>
        <v>학원비</v>
      </c>
      <c r="I166" s="23" t="str">
        <f>VLOOKUP(origin[[#This Row],[계정과목]],Q:R, 2,0)</f>
        <v>교육비</v>
      </c>
      <c r="J166" s="34">
        <f>origin[[#This Row],[거래일자]]</f>
        <v>45360</v>
      </c>
      <c r="K166" s="29">
        <f>HOUR(origin[[#This Row],[거래시간]])</f>
        <v>13</v>
      </c>
      <c r="N166" s="20" t="s">
        <v>120</v>
      </c>
      <c r="O166" s="20" t="s">
        <v>729</v>
      </c>
    </row>
    <row r="167" spans="1:15" x14ac:dyDescent="0.25">
      <c r="A167" s="57">
        <v>45361</v>
      </c>
      <c r="B167" s="49" t="s">
        <v>653</v>
      </c>
      <c r="C167" s="49" t="s">
        <v>153</v>
      </c>
      <c r="D167" s="50">
        <v>3800</v>
      </c>
      <c r="E167" s="50">
        <v>0</v>
      </c>
      <c r="F167" s="49" t="s">
        <v>158</v>
      </c>
      <c r="G167" s="50">
        <v>697498</v>
      </c>
      <c r="H167" s="54" t="str" cm="1">
        <f t="array" ref="H167">IFERROR(INDEX(단어표[분류], MIN(IF(ISNUMBER(FIND(단어표[포함단어],origin[[#This Row],[내용]])),ROW(단어표[포함단어])-ROW($N$6)+1,ROWS(단어표[포함단어])+1))),"기타입출")</f>
        <v>기타생활비</v>
      </c>
      <c r="I167" s="23" t="str">
        <f>VLOOKUP(origin[[#This Row],[계정과목]],Q:R, 2,0)</f>
        <v>생활비</v>
      </c>
      <c r="J167" s="34">
        <f>origin[[#This Row],[거래일자]]</f>
        <v>45361</v>
      </c>
      <c r="K167" s="29">
        <f>HOUR(origin[[#This Row],[거래시간]])</f>
        <v>0</v>
      </c>
      <c r="N167" s="20" t="s">
        <v>22</v>
      </c>
      <c r="O167" s="20" t="s">
        <v>789</v>
      </c>
    </row>
    <row r="168" spans="1:15" x14ac:dyDescent="0.25">
      <c r="A168" s="57">
        <v>45362</v>
      </c>
      <c r="B168" s="49" t="s">
        <v>652</v>
      </c>
      <c r="C168" s="49" t="s">
        <v>153</v>
      </c>
      <c r="D168" s="50">
        <v>4500</v>
      </c>
      <c r="E168" s="50">
        <v>0</v>
      </c>
      <c r="F168" s="49" t="s">
        <v>158</v>
      </c>
      <c r="G168" s="50">
        <v>692998</v>
      </c>
      <c r="H168" s="54" t="str" cm="1">
        <f t="array" ref="H168">IFERROR(INDEX(단어표[분류], MIN(IF(ISNUMBER(FIND(단어표[포함단어],origin[[#This Row],[내용]])),ROW(단어표[포함단어])-ROW($N$6)+1,ROWS(단어표[포함단어])+1))),"기타입출")</f>
        <v>기타생활비</v>
      </c>
      <c r="I168" s="23" t="str">
        <f>VLOOKUP(origin[[#This Row],[계정과목]],Q:R, 2,0)</f>
        <v>생활비</v>
      </c>
      <c r="J168" s="34">
        <f>origin[[#This Row],[거래일자]]</f>
        <v>45362</v>
      </c>
      <c r="K168" s="29">
        <f>HOUR(origin[[#This Row],[거래시간]])</f>
        <v>7</v>
      </c>
      <c r="N168" s="20" t="s">
        <v>219</v>
      </c>
      <c r="O168" s="20" t="s">
        <v>704</v>
      </c>
    </row>
    <row r="169" spans="1:15" x14ac:dyDescent="0.25">
      <c r="A169" s="57">
        <v>45362</v>
      </c>
      <c r="B169" s="49" t="s">
        <v>422</v>
      </c>
      <c r="C169" s="49" t="s">
        <v>153</v>
      </c>
      <c r="D169" s="50">
        <v>10000</v>
      </c>
      <c r="E169" s="50">
        <v>0</v>
      </c>
      <c r="F169" s="49" t="s">
        <v>379</v>
      </c>
      <c r="G169" s="50">
        <v>682998</v>
      </c>
      <c r="H169" s="54" t="str" cm="1">
        <f t="array" ref="H169">IFERROR(INDEX(단어표[분류], MIN(IF(ISNUMBER(FIND(단어표[포함단어],origin[[#This Row],[내용]])),ROW(단어표[포함단어])-ROW($N$6)+1,ROWS(단어표[포함단어])+1))),"기타입출")</f>
        <v>주식</v>
      </c>
      <c r="I169" s="23" t="str">
        <f>VLOOKUP(origin[[#This Row],[계정과목]],Q:R, 2,0)</f>
        <v>식비</v>
      </c>
      <c r="J169" s="34">
        <f>origin[[#This Row],[거래일자]]</f>
        <v>45362</v>
      </c>
      <c r="K169" s="29">
        <f>HOUR(origin[[#This Row],[거래시간]])</f>
        <v>12</v>
      </c>
      <c r="N169" s="20" t="s">
        <v>263</v>
      </c>
      <c r="O169" s="20" t="s">
        <v>704</v>
      </c>
    </row>
    <row r="170" spans="1:15" x14ac:dyDescent="0.25">
      <c r="A170" s="57">
        <v>45363</v>
      </c>
      <c r="B170" s="49" t="s">
        <v>651</v>
      </c>
      <c r="C170" s="49" t="s">
        <v>153</v>
      </c>
      <c r="D170" s="50">
        <v>6500</v>
      </c>
      <c r="E170" s="50">
        <v>0</v>
      </c>
      <c r="F170" s="49" t="s">
        <v>646</v>
      </c>
      <c r="G170" s="50">
        <v>676498</v>
      </c>
      <c r="H170" s="54" t="str" cm="1">
        <f t="array" ref="H170">IFERROR(INDEX(단어표[분류], MIN(IF(ISNUMBER(FIND(단어표[포함단어],origin[[#This Row],[내용]])),ROW(단어표[포함단어])-ROW($N$6)+1,ROWS(단어표[포함단어])+1))),"기타입출")</f>
        <v>커피</v>
      </c>
      <c r="I170" s="23" t="str">
        <f>VLOOKUP(origin[[#This Row],[계정과목]],Q:R, 2,0)</f>
        <v>식비</v>
      </c>
      <c r="J170" s="34">
        <f>origin[[#This Row],[거래일자]]</f>
        <v>45363</v>
      </c>
      <c r="K170" s="29">
        <f>HOUR(origin[[#This Row],[거래시간]])</f>
        <v>8</v>
      </c>
      <c r="N170" s="20" t="s">
        <v>115</v>
      </c>
      <c r="O170" s="20" t="s">
        <v>790</v>
      </c>
    </row>
    <row r="171" spans="1:15" x14ac:dyDescent="0.25">
      <c r="A171" s="57">
        <v>45363</v>
      </c>
      <c r="B171" s="49" t="s">
        <v>649</v>
      </c>
      <c r="C171" s="49" t="s">
        <v>153</v>
      </c>
      <c r="D171" s="50">
        <v>13000</v>
      </c>
      <c r="E171" s="50">
        <v>0</v>
      </c>
      <c r="F171" s="49" t="s">
        <v>650</v>
      </c>
      <c r="G171" s="50">
        <v>663498</v>
      </c>
      <c r="H171" s="54" t="str" cm="1">
        <f t="array" ref="H171">IFERROR(INDEX(단어표[분류], MIN(IF(ISNUMBER(FIND(단어표[포함단어],origin[[#This Row],[내용]])),ROW(단어표[포함단어])-ROW($N$6)+1,ROWS(단어표[포함단어])+1))),"기타입출")</f>
        <v>주식</v>
      </c>
      <c r="I171" s="23" t="str">
        <f>VLOOKUP(origin[[#This Row],[계정과목]],Q:R, 2,0)</f>
        <v>식비</v>
      </c>
      <c r="J171" s="34">
        <f>origin[[#This Row],[거래일자]]</f>
        <v>45363</v>
      </c>
      <c r="K171" s="29">
        <f>HOUR(origin[[#This Row],[거래시간]])</f>
        <v>12</v>
      </c>
    </row>
    <row r="172" spans="1:15" x14ac:dyDescent="0.25">
      <c r="A172" s="57">
        <v>45364</v>
      </c>
      <c r="B172" s="49" t="s">
        <v>648</v>
      </c>
      <c r="C172" s="49" t="s">
        <v>153</v>
      </c>
      <c r="D172" s="50">
        <v>4500</v>
      </c>
      <c r="E172" s="50">
        <v>0</v>
      </c>
      <c r="F172" s="49" t="s">
        <v>158</v>
      </c>
      <c r="G172" s="50">
        <v>658998</v>
      </c>
      <c r="H172" s="54" t="str" cm="1">
        <f t="array" ref="H172">IFERROR(INDEX(단어표[분류], MIN(IF(ISNUMBER(FIND(단어표[포함단어],origin[[#This Row],[내용]])),ROW(단어표[포함단어])-ROW($N$6)+1,ROWS(단어표[포함단어])+1))),"기타입출")</f>
        <v>기타생활비</v>
      </c>
      <c r="I172" s="23" t="str">
        <f>VLOOKUP(origin[[#This Row],[계정과목]],Q:R, 2,0)</f>
        <v>생활비</v>
      </c>
      <c r="J172" s="34">
        <f>origin[[#This Row],[거래일자]]</f>
        <v>45364</v>
      </c>
      <c r="K172" s="29">
        <f>HOUR(origin[[#This Row],[거래시간]])</f>
        <v>7</v>
      </c>
    </row>
    <row r="173" spans="1:15" x14ac:dyDescent="0.25">
      <c r="A173" s="57">
        <v>45364</v>
      </c>
      <c r="B173" s="49" t="s">
        <v>647</v>
      </c>
      <c r="C173" s="49" t="s">
        <v>153</v>
      </c>
      <c r="D173" s="50">
        <v>10000</v>
      </c>
      <c r="E173" s="50">
        <v>0</v>
      </c>
      <c r="F173" s="49" t="s">
        <v>451</v>
      </c>
      <c r="G173" s="50">
        <v>648998</v>
      </c>
      <c r="H173" s="54" t="str" cm="1">
        <f t="array" ref="H173">IFERROR(INDEX(단어표[분류], MIN(IF(ISNUMBER(FIND(단어표[포함단어],origin[[#This Row],[내용]])),ROW(단어표[포함단어])-ROW($N$6)+1,ROWS(단어표[포함단어])+1))),"기타입출")</f>
        <v>주식</v>
      </c>
      <c r="I173" s="23" t="str">
        <f>VLOOKUP(origin[[#This Row],[계정과목]],Q:R, 2,0)</f>
        <v>식비</v>
      </c>
      <c r="J173" s="34">
        <f>origin[[#This Row],[거래일자]]</f>
        <v>45364</v>
      </c>
      <c r="K173" s="29">
        <f>HOUR(origin[[#This Row],[거래시간]])</f>
        <v>12</v>
      </c>
    </row>
    <row r="174" spans="1:15" x14ac:dyDescent="0.25">
      <c r="A174" s="57">
        <v>45365</v>
      </c>
      <c r="B174" s="49" t="s">
        <v>645</v>
      </c>
      <c r="C174" s="49" t="s">
        <v>153</v>
      </c>
      <c r="D174" s="50">
        <v>6600</v>
      </c>
      <c r="E174" s="50">
        <v>0</v>
      </c>
      <c r="F174" s="49" t="s">
        <v>646</v>
      </c>
      <c r="G174" s="50">
        <v>642398</v>
      </c>
      <c r="H174" s="54" t="str" cm="1">
        <f t="array" ref="H174">IFERROR(INDEX(단어표[분류], MIN(IF(ISNUMBER(FIND(단어표[포함단어],origin[[#This Row],[내용]])),ROW(단어표[포함단어])-ROW($N$6)+1,ROWS(단어표[포함단어])+1))),"기타입출")</f>
        <v>커피</v>
      </c>
      <c r="I174" s="23" t="str">
        <f>VLOOKUP(origin[[#This Row],[계정과목]],Q:R, 2,0)</f>
        <v>식비</v>
      </c>
      <c r="J174" s="34">
        <f>origin[[#This Row],[거래일자]]</f>
        <v>45365</v>
      </c>
      <c r="K174" s="29">
        <f>HOUR(origin[[#This Row],[거래시간]])</f>
        <v>8</v>
      </c>
    </row>
    <row r="175" spans="1:15" x14ac:dyDescent="0.25">
      <c r="A175" s="57">
        <v>45365</v>
      </c>
      <c r="B175" s="49" t="s">
        <v>644</v>
      </c>
      <c r="C175" s="49" t="s">
        <v>153</v>
      </c>
      <c r="D175" s="50">
        <v>13000</v>
      </c>
      <c r="E175" s="50">
        <v>0</v>
      </c>
      <c r="F175" s="49" t="s">
        <v>332</v>
      </c>
      <c r="G175" s="50">
        <v>629398</v>
      </c>
      <c r="H175" s="54" t="str" cm="1">
        <f t="array" ref="H175">IFERROR(INDEX(단어표[분류], MIN(IF(ISNUMBER(FIND(단어표[포함단어],origin[[#This Row],[내용]])),ROW(단어표[포함단어])-ROW($N$6)+1,ROWS(단어표[포함단어])+1))),"기타입출")</f>
        <v>주식</v>
      </c>
      <c r="I175" s="23" t="str">
        <f>VLOOKUP(origin[[#This Row],[계정과목]],Q:R, 2,0)</f>
        <v>식비</v>
      </c>
      <c r="J175" s="34">
        <f>origin[[#This Row],[거래일자]]</f>
        <v>45365</v>
      </c>
      <c r="K175" s="29">
        <f>HOUR(origin[[#This Row],[거래시간]])</f>
        <v>12</v>
      </c>
    </row>
    <row r="176" spans="1:15" x14ac:dyDescent="0.25">
      <c r="A176" s="57">
        <v>45366</v>
      </c>
      <c r="B176" s="49" t="s">
        <v>643</v>
      </c>
      <c r="C176" s="49" t="s">
        <v>153</v>
      </c>
      <c r="D176" s="50">
        <v>4500</v>
      </c>
      <c r="E176" s="50">
        <v>0</v>
      </c>
      <c r="F176" s="49" t="s">
        <v>158</v>
      </c>
      <c r="G176" s="50">
        <v>624898</v>
      </c>
      <c r="H176" s="54" t="str" cm="1">
        <f t="array" ref="H176">IFERROR(INDEX(단어표[분류], MIN(IF(ISNUMBER(FIND(단어표[포함단어],origin[[#This Row],[내용]])),ROW(단어표[포함단어])-ROW($N$6)+1,ROWS(단어표[포함단어])+1))),"기타입출")</f>
        <v>기타생활비</v>
      </c>
      <c r="I176" s="23" t="str">
        <f>VLOOKUP(origin[[#This Row],[계정과목]],Q:R, 2,0)</f>
        <v>생활비</v>
      </c>
      <c r="J176" s="34">
        <f>origin[[#This Row],[거래일자]]</f>
        <v>45366</v>
      </c>
      <c r="K176" s="29">
        <f>HOUR(origin[[#This Row],[거래시간]])</f>
        <v>7</v>
      </c>
    </row>
    <row r="177" spans="1:11" x14ac:dyDescent="0.25">
      <c r="A177" s="57">
        <v>45366</v>
      </c>
      <c r="B177" s="49" t="s">
        <v>642</v>
      </c>
      <c r="C177" s="49" t="s">
        <v>153</v>
      </c>
      <c r="D177" s="50">
        <v>6000</v>
      </c>
      <c r="E177" s="50">
        <v>0</v>
      </c>
      <c r="F177" s="49" t="s">
        <v>539</v>
      </c>
      <c r="G177" s="50">
        <v>618898</v>
      </c>
      <c r="H177" s="54" t="str" cm="1">
        <f t="array" ref="H177">IFERROR(INDEX(단어표[분류], MIN(IF(ISNUMBER(FIND(단어표[포함단어],origin[[#This Row],[내용]])),ROW(단어표[포함단어])-ROW($N$6)+1,ROWS(단어표[포함단어])+1))),"기타입출")</f>
        <v>커피</v>
      </c>
      <c r="I177" s="23" t="str">
        <f>VLOOKUP(origin[[#This Row],[계정과목]],Q:R, 2,0)</f>
        <v>식비</v>
      </c>
      <c r="J177" s="34">
        <f>origin[[#This Row],[거래일자]]</f>
        <v>45366</v>
      </c>
      <c r="K177" s="29">
        <f>HOUR(origin[[#This Row],[거래시간]])</f>
        <v>8</v>
      </c>
    </row>
    <row r="178" spans="1:11" x14ac:dyDescent="0.25">
      <c r="A178" s="57">
        <v>45366</v>
      </c>
      <c r="B178" s="49" t="s">
        <v>450</v>
      </c>
      <c r="C178" s="49" t="s">
        <v>153</v>
      </c>
      <c r="D178" s="50">
        <v>8900</v>
      </c>
      <c r="E178" s="50">
        <v>0</v>
      </c>
      <c r="F178" s="49" t="s">
        <v>641</v>
      </c>
      <c r="G178" s="50">
        <v>609998</v>
      </c>
      <c r="H178" s="54" t="str" cm="1">
        <f t="array" ref="H178">IFERROR(INDEX(단어표[분류], MIN(IF(ISNUMBER(FIND(단어표[포함단어],origin[[#This Row],[내용]])),ROW(단어표[포함단어])-ROW($N$6)+1,ROWS(단어표[포함단어])+1))),"기타입출")</f>
        <v>주식</v>
      </c>
      <c r="I178" s="23" t="str">
        <f>VLOOKUP(origin[[#This Row],[계정과목]],Q:R, 2,0)</f>
        <v>식비</v>
      </c>
      <c r="J178" s="34">
        <f>origin[[#This Row],[거래일자]]</f>
        <v>45366</v>
      </c>
      <c r="K178" s="29">
        <f>HOUR(origin[[#This Row],[거래시간]])</f>
        <v>12</v>
      </c>
    </row>
    <row r="179" spans="1:11" x14ac:dyDescent="0.25">
      <c r="A179" s="57">
        <v>45366</v>
      </c>
      <c r="B179" s="49" t="s">
        <v>640</v>
      </c>
      <c r="C179" s="49" t="s">
        <v>153</v>
      </c>
      <c r="D179" s="50">
        <v>32400</v>
      </c>
      <c r="E179" s="50">
        <v>0</v>
      </c>
      <c r="F179" s="49" t="s">
        <v>204</v>
      </c>
      <c r="G179" s="50">
        <v>577598</v>
      </c>
      <c r="H179" s="54" t="str" cm="1">
        <f t="array" ref="H179">IFERROR(INDEX(단어표[분류], MIN(IF(ISNUMBER(FIND(단어표[포함단어],origin[[#This Row],[내용]])),ROW(단어표[포함단어])-ROW($N$6)+1,ROWS(단어표[포함단어])+1))),"기타입출")</f>
        <v>간식</v>
      </c>
      <c r="I179" s="23" t="str">
        <f>VLOOKUP(origin[[#This Row],[계정과목]],Q:R, 2,0)</f>
        <v>식비</v>
      </c>
      <c r="J179" s="34">
        <f>origin[[#This Row],[거래일자]]</f>
        <v>45366</v>
      </c>
      <c r="K179" s="29">
        <f>HOUR(origin[[#This Row],[거래시간]])</f>
        <v>17</v>
      </c>
    </row>
    <row r="180" spans="1:11" x14ac:dyDescent="0.25">
      <c r="A180" s="57">
        <v>45367</v>
      </c>
      <c r="B180" s="49" t="s">
        <v>639</v>
      </c>
      <c r="C180" s="49" t="s">
        <v>153</v>
      </c>
      <c r="D180" s="50">
        <v>2400</v>
      </c>
      <c r="E180" s="50">
        <v>0</v>
      </c>
      <c r="F180" s="49" t="s">
        <v>578</v>
      </c>
      <c r="G180" s="50">
        <v>575198</v>
      </c>
      <c r="H180" s="54" t="str" cm="1">
        <f t="array" ref="H180">IFERROR(INDEX(단어표[분류], MIN(IF(ISNUMBER(FIND(단어표[포함단어],origin[[#This Row],[내용]])),ROW(단어표[포함단어])-ROW($N$6)+1,ROWS(단어표[포함단어])+1))),"기타입출")</f>
        <v>기타식료품</v>
      </c>
      <c r="I180" s="23" t="str">
        <f>VLOOKUP(origin[[#This Row],[계정과목]],Q:R, 2,0)</f>
        <v>식비</v>
      </c>
      <c r="J180" s="34">
        <f>origin[[#This Row],[거래일자]]</f>
        <v>45367</v>
      </c>
      <c r="K180" s="29">
        <f>HOUR(origin[[#This Row],[거래시간]])</f>
        <v>8</v>
      </c>
    </row>
    <row r="181" spans="1:11" x14ac:dyDescent="0.25">
      <c r="A181" s="57">
        <v>45368</v>
      </c>
      <c r="B181" s="49" t="s">
        <v>638</v>
      </c>
      <c r="C181" s="49" t="s">
        <v>153</v>
      </c>
      <c r="D181" s="50">
        <v>4500</v>
      </c>
      <c r="E181" s="50">
        <v>0</v>
      </c>
      <c r="F181" s="49" t="s">
        <v>158</v>
      </c>
      <c r="G181" s="50">
        <v>570698</v>
      </c>
      <c r="H181" s="54" t="str" cm="1">
        <f t="array" ref="H181">IFERROR(INDEX(단어표[분류], MIN(IF(ISNUMBER(FIND(단어표[포함단어],origin[[#This Row],[내용]])),ROW(단어표[포함단어])-ROW($N$6)+1,ROWS(단어표[포함단어])+1))),"기타입출")</f>
        <v>기타생활비</v>
      </c>
      <c r="I181" s="23" t="str">
        <f>VLOOKUP(origin[[#This Row],[계정과목]],Q:R, 2,0)</f>
        <v>생활비</v>
      </c>
      <c r="J181" s="34">
        <f>origin[[#This Row],[거래일자]]</f>
        <v>45368</v>
      </c>
      <c r="K181" s="29">
        <f>HOUR(origin[[#This Row],[거래시간]])</f>
        <v>2</v>
      </c>
    </row>
    <row r="182" spans="1:11" x14ac:dyDescent="0.25">
      <c r="A182" s="57">
        <v>45368</v>
      </c>
      <c r="B182" s="49" t="s">
        <v>637</v>
      </c>
      <c r="C182" s="49" t="s">
        <v>153</v>
      </c>
      <c r="D182" s="50">
        <v>4800</v>
      </c>
      <c r="E182" s="50">
        <v>0</v>
      </c>
      <c r="F182" s="49" t="s">
        <v>580</v>
      </c>
      <c r="G182" s="50">
        <v>565898</v>
      </c>
      <c r="H182" s="54" t="str" cm="1">
        <f t="array" ref="H182">IFERROR(INDEX(단어표[분류], MIN(IF(ISNUMBER(FIND(단어표[포함단어],origin[[#This Row],[내용]])),ROW(단어표[포함단어])-ROW($N$6)+1,ROWS(단어표[포함단어])+1))),"기타입출")</f>
        <v>기타생활비</v>
      </c>
      <c r="I182" s="23" t="str">
        <f>VLOOKUP(origin[[#This Row],[계정과목]],Q:R, 2,0)</f>
        <v>생활비</v>
      </c>
      <c r="J182" s="34">
        <f>origin[[#This Row],[거래일자]]</f>
        <v>45368</v>
      </c>
      <c r="K182" s="29">
        <f>HOUR(origin[[#This Row],[거래시간]])</f>
        <v>8</v>
      </c>
    </row>
    <row r="183" spans="1:11" x14ac:dyDescent="0.25">
      <c r="A183" s="57">
        <v>45369</v>
      </c>
      <c r="B183" s="49" t="s">
        <v>636</v>
      </c>
      <c r="C183" s="49" t="s">
        <v>153</v>
      </c>
      <c r="D183" s="50">
        <v>29943</v>
      </c>
      <c r="E183" s="50">
        <v>0</v>
      </c>
      <c r="F183" s="49" t="s">
        <v>554</v>
      </c>
      <c r="G183" s="50">
        <v>535955</v>
      </c>
      <c r="H183" s="54" t="str" cm="1">
        <f t="array" ref="H183">IFERROR(INDEX(단어표[분류], MIN(IF(ISNUMBER(FIND(단어표[포함단어],origin[[#This Row],[내용]])),ROW(단어표[포함단어])-ROW($N$6)+1,ROWS(단어표[포함단어])+1))),"기타입출")</f>
        <v>구독서비스</v>
      </c>
      <c r="I183" s="23" t="str">
        <f>VLOOKUP(origin[[#This Row],[계정과목]],Q:R, 2,0)</f>
        <v>생활비</v>
      </c>
      <c r="J183" s="34">
        <f>origin[[#This Row],[거래일자]]</f>
        <v>45369</v>
      </c>
      <c r="K183" s="29">
        <f>HOUR(origin[[#This Row],[거래시간]])</f>
        <v>0</v>
      </c>
    </row>
    <row r="184" spans="1:11" x14ac:dyDescent="0.25">
      <c r="A184" s="57">
        <v>45369</v>
      </c>
      <c r="B184" s="49" t="s">
        <v>635</v>
      </c>
      <c r="C184" s="49" t="s">
        <v>153</v>
      </c>
      <c r="D184" s="50">
        <v>12000</v>
      </c>
      <c r="E184" s="50">
        <v>0</v>
      </c>
      <c r="F184" s="49" t="s">
        <v>457</v>
      </c>
      <c r="G184" s="50">
        <v>523955</v>
      </c>
      <c r="H184" s="54" t="str" cm="1">
        <f t="array" ref="H184">IFERROR(INDEX(단어표[분류], MIN(IF(ISNUMBER(FIND(단어표[포함단어],origin[[#This Row],[내용]])),ROW(단어표[포함단어])-ROW($N$6)+1,ROWS(단어표[포함단어])+1))),"기타입출")</f>
        <v>주식</v>
      </c>
      <c r="I184" s="23" t="str">
        <f>VLOOKUP(origin[[#This Row],[계정과목]],Q:R, 2,0)</f>
        <v>식비</v>
      </c>
      <c r="J184" s="34">
        <f>origin[[#This Row],[거래일자]]</f>
        <v>45369</v>
      </c>
      <c r="K184" s="29">
        <f>HOUR(origin[[#This Row],[거래시간]])</f>
        <v>12</v>
      </c>
    </row>
    <row r="185" spans="1:11" x14ac:dyDescent="0.25">
      <c r="A185" s="57">
        <v>45369</v>
      </c>
      <c r="B185" s="49" t="s">
        <v>634</v>
      </c>
      <c r="C185" s="49" t="s">
        <v>153</v>
      </c>
      <c r="D185" s="50">
        <v>4500</v>
      </c>
      <c r="E185" s="50">
        <v>0</v>
      </c>
      <c r="F185" s="49" t="s">
        <v>158</v>
      </c>
      <c r="G185" s="50">
        <v>519455</v>
      </c>
      <c r="H185" s="54" t="str" cm="1">
        <f t="array" ref="H185">IFERROR(INDEX(단어표[분류], MIN(IF(ISNUMBER(FIND(단어표[포함단어],origin[[#This Row],[내용]])),ROW(단어표[포함단어])-ROW($N$6)+1,ROWS(단어표[포함단어])+1))),"기타입출")</f>
        <v>기타생활비</v>
      </c>
      <c r="I185" s="23" t="str">
        <f>VLOOKUP(origin[[#This Row],[계정과목]],Q:R, 2,0)</f>
        <v>생활비</v>
      </c>
      <c r="J185" s="34">
        <f>origin[[#This Row],[거래일자]]</f>
        <v>45369</v>
      </c>
      <c r="K185" s="29">
        <f>HOUR(origin[[#This Row],[거래시간]])</f>
        <v>18</v>
      </c>
    </row>
    <row r="186" spans="1:11" x14ac:dyDescent="0.25">
      <c r="A186" s="57">
        <v>45370</v>
      </c>
      <c r="B186" s="49" t="s">
        <v>633</v>
      </c>
      <c r="C186" s="49" t="s">
        <v>202</v>
      </c>
      <c r="D186" s="50">
        <v>65000</v>
      </c>
      <c r="E186" s="50">
        <v>0</v>
      </c>
      <c r="F186" s="49" t="s">
        <v>23</v>
      </c>
      <c r="G186" s="50">
        <v>454455</v>
      </c>
      <c r="H186" s="54" t="str" cm="1">
        <f t="array" ref="H186">IFERROR(INDEX(단어표[분류], MIN(IF(ISNUMBER(FIND(단어표[포함단어],origin[[#This Row],[내용]])),ROW(단어표[포함단어])-ROW($N$6)+1,ROWS(단어표[포함단어])+1))),"기타입출")</f>
        <v>교통비</v>
      </c>
      <c r="I186" s="23" t="str">
        <f>VLOOKUP(origin[[#This Row],[계정과목]],Q:R, 2,0)</f>
        <v>교통비</v>
      </c>
      <c r="J186" s="34">
        <f>origin[[#This Row],[거래일자]]</f>
        <v>45370</v>
      </c>
      <c r="K186" s="29">
        <f>HOUR(origin[[#This Row],[거래시간]])</f>
        <v>8</v>
      </c>
    </row>
    <row r="187" spans="1:11" x14ac:dyDescent="0.25">
      <c r="A187" s="57">
        <v>45370</v>
      </c>
      <c r="B187" s="49" t="s">
        <v>632</v>
      </c>
      <c r="C187" s="49" t="s">
        <v>153</v>
      </c>
      <c r="D187" s="50">
        <v>5500</v>
      </c>
      <c r="E187" s="50">
        <v>0</v>
      </c>
      <c r="F187" s="49" t="s">
        <v>539</v>
      </c>
      <c r="G187" s="50">
        <v>448955</v>
      </c>
      <c r="H187" s="54" t="str" cm="1">
        <f t="array" ref="H187">IFERROR(INDEX(단어표[분류], MIN(IF(ISNUMBER(FIND(단어표[포함단어],origin[[#This Row],[내용]])),ROW(단어표[포함단어])-ROW($N$6)+1,ROWS(단어표[포함단어])+1))),"기타입출")</f>
        <v>커피</v>
      </c>
      <c r="I187" s="23" t="str">
        <f>VLOOKUP(origin[[#This Row],[계정과목]],Q:R, 2,0)</f>
        <v>식비</v>
      </c>
      <c r="J187" s="34">
        <f>origin[[#This Row],[거래일자]]</f>
        <v>45370</v>
      </c>
      <c r="K187" s="29">
        <f>HOUR(origin[[#This Row],[거래시간]])</f>
        <v>8</v>
      </c>
    </row>
    <row r="188" spans="1:11" x14ac:dyDescent="0.25">
      <c r="A188" s="57">
        <v>45370</v>
      </c>
      <c r="B188" s="49" t="s">
        <v>630</v>
      </c>
      <c r="C188" s="49" t="s">
        <v>153</v>
      </c>
      <c r="D188" s="50">
        <v>11000</v>
      </c>
      <c r="E188" s="50">
        <v>0</v>
      </c>
      <c r="F188" s="49" t="s">
        <v>631</v>
      </c>
      <c r="G188" s="50">
        <v>437955</v>
      </c>
      <c r="H188" s="54" t="str" cm="1">
        <f t="array" ref="H188">IFERROR(INDEX(단어표[분류], MIN(IF(ISNUMBER(FIND(단어표[포함단어],origin[[#This Row],[내용]])),ROW(단어표[포함단어])-ROW($N$6)+1,ROWS(단어표[포함단어])+1))),"기타입출")</f>
        <v>주식</v>
      </c>
      <c r="I188" s="23" t="str">
        <f>VLOOKUP(origin[[#This Row],[계정과목]],Q:R, 2,0)</f>
        <v>식비</v>
      </c>
      <c r="J188" s="34">
        <f>origin[[#This Row],[거래일자]]</f>
        <v>45370</v>
      </c>
      <c r="K188" s="29">
        <f>HOUR(origin[[#This Row],[거래시간]])</f>
        <v>12</v>
      </c>
    </row>
    <row r="189" spans="1:11" x14ac:dyDescent="0.25">
      <c r="A189" s="57">
        <v>45371</v>
      </c>
      <c r="B189" s="49" t="s">
        <v>629</v>
      </c>
      <c r="C189" s="49" t="s">
        <v>153</v>
      </c>
      <c r="D189" s="50">
        <v>4500</v>
      </c>
      <c r="E189" s="50">
        <v>0</v>
      </c>
      <c r="F189" s="49" t="s">
        <v>158</v>
      </c>
      <c r="G189" s="50">
        <v>433455</v>
      </c>
      <c r="H189" s="54" t="str" cm="1">
        <f t="array" ref="H189">IFERROR(INDEX(단어표[분류], MIN(IF(ISNUMBER(FIND(단어표[포함단어],origin[[#This Row],[내용]])),ROW(단어표[포함단어])-ROW($N$6)+1,ROWS(단어표[포함단어])+1))),"기타입출")</f>
        <v>기타생활비</v>
      </c>
      <c r="I189" s="23" t="str">
        <f>VLOOKUP(origin[[#This Row],[계정과목]],Q:R, 2,0)</f>
        <v>생활비</v>
      </c>
      <c r="J189" s="34">
        <f>origin[[#This Row],[거래일자]]</f>
        <v>45371</v>
      </c>
      <c r="K189" s="29">
        <f>HOUR(origin[[#This Row],[거래시간]])</f>
        <v>7</v>
      </c>
    </row>
    <row r="190" spans="1:11" x14ac:dyDescent="0.25">
      <c r="A190" s="57">
        <v>45371</v>
      </c>
      <c r="B190" s="49" t="s">
        <v>628</v>
      </c>
      <c r="C190" s="49" t="s">
        <v>153</v>
      </c>
      <c r="D190" s="50">
        <v>14900</v>
      </c>
      <c r="E190" s="50">
        <v>0</v>
      </c>
      <c r="F190" s="49" t="s">
        <v>242</v>
      </c>
      <c r="G190" s="50">
        <v>418555</v>
      </c>
      <c r="H190" s="54" t="str" cm="1">
        <f t="array" ref="H190">IFERROR(INDEX(단어표[분류], MIN(IF(ISNUMBER(FIND(단어표[포함단어],origin[[#This Row],[내용]])),ROW(단어표[포함단어])-ROW($N$6)+1,ROWS(단어표[포함단어])+1))),"기타입출")</f>
        <v>주식</v>
      </c>
      <c r="I190" s="23" t="str">
        <f>VLOOKUP(origin[[#This Row],[계정과목]],Q:R, 2,0)</f>
        <v>식비</v>
      </c>
      <c r="J190" s="34">
        <f>origin[[#This Row],[거래일자]]</f>
        <v>45371</v>
      </c>
      <c r="K190" s="29">
        <f>HOUR(origin[[#This Row],[거래시간]])</f>
        <v>12</v>
      </c>
    </row>
    <row r="191" spans="1:11" x14ac:dyDescent="0.25">
      <c r="A191" s="57">
        <v>45372</v>
      </c>
      <c r="B191" s="49" t="s">
        <v>627</v>
      </c>
      <c r="C191" s="49" t="s">
        <v>153</v>
      </c>
      <c r="D191" s="50">
        <v>7000</v>
      </c>
      <c r="E191" s="50">
        <v>0</v>
      </c>
      <c r="F191" s="49" t="s">
        <v>539</v>
      </c>
      <c r="G191" s="50">
        <v>411555</v>
      </c>
      <c r="H191" s="54" t="str" cm="1">
        <f t="array" ref="H191">IFERROR(INDEX(단어표[분류], MIN(IF(ISNUMBER(FIND(단어표[포함단어],origin[[#This Row],[내용]])),ROW(단어표[포함단어])-ROW($N$6)+1,ROWS(단어표[포함단어])+1))),"기타입출")</f>
        <v>커피</v>
      </c>
      <c r="I191" s="23" t="str">
        <f>VLOOKUP(origin[[#This Row],[계정과목]],Q:R, 2,0)</f>
        <v>식비</v>
      </c>
      <c r="J191" s="34">
        <f>origin[[#This Row],[거래일자]]</f>
        <v>45372</v>
      </c>
      <c r="K191" s="29">
        <f>HOUR(origin[[#This Row],[거래시간]])</f>
        <v>8</v>
      </c>
    </row>
    <row r="192" spans="1:11" x14ac:dyDescent="0.25">
      <c r="A192" s="57">
        <v>45372</v>
      </c>
      <c r="B192" s="49" t="s">
        <v>626</v>
      </c>
      <c r="C192" s="49" t="s">
        <v>190</v>
      </c>
      <c r="D192" s="50">
        <v>0</v>
      </c>
      <c r="E192" s="50">
        <v>5093</v>
      </c>
      <c r="F192" s="49" t="s">
        <v>191</v>
      </c>
      <c r="G192" s="50">
        <v>416648</v>
      </c>
      <c r="H192" s="54" t="str" cm="1">
        <f t="array" ref="H192">IFERROR(INDEX(단어표[분류], MIN(IF(ISNUMBER(FIND(단어표[포함단어],origin[[#This Row],[내용]])),ROW(단어표[포함단어])-ROW($N$6)+1,ROWS(단어표[포함단어])+1))),"기타입출")</f>
        <v>이자</v>
      </c>
      <c r="I192" s="23" t="str">
        <f>VLOOKUP(origin[[#This Row],[계정과목]],Q:R, 2,0)</f>
        <v>수입</v>
      </c>
      <c r="J192" s="34">
        <f>origin[[#This Row],[거래일자]]</f>
        <v>45372</v>
      </c>
      <c r="K192" s="29">
        <f>HOUR(origin[[#This Row],[거래시간]])</f>
        <v>11</v>
      </c>
    </row>
    <row r="193" spans="1:11" x14ac:dyDescent="0.25">
      <c r="A193" s="57">
        <v>45372</v>
      </c>
      <c r="B193" s="49" t="s">
        <v>624</v>
      </c>
      <c r="C193" s="49" t="s">
        <v>153</v>
      </c>
      <c r="D193" s="50">
        <v>18000</v>
      </c>
      <c r="E193" s="50">
        <v>0</v>
      </c>
      <c r="F193" s="49" t="s">
        <v>625</v>
      </c>
      <c r="G193" s="50">
        <v>398648</v>
      </c>
      <c r="H193" s="54" t="str" cm="1">
        <f t="array" ref="H193">IFERROR(INDEX(단어표[분류], MIN(IF(ISNUMBER(FIND(단어표[포함단어],origin[[#This Row],[내용]])),ROW(단어표[포함단어])-ROW($N$6)+1,ROWS(단어표[포함단어])+1))),"기타입출")</f>
        <v>주식</v>
      </c>
      <c r="I193" s="23" t="str">
        <f>VLOOKUP(origin[[#This Row],[계정과목]],Q:R, 2,0)</f>
        <v>식비</v>
      </c>
      <c r="J193" s="34">
        <f>origin[[#This Row],[거래일자]]</f>
        <v>45372</v>
      </c>
      <c r="K193" s="29">
        <f>HOUR(origin[[#This Row],[거래시간]])</f>
        <v>12</v>
      </c>
    </row>
    <row r="194" spans="1:11" x14ac:dyDescent="0.25">
      <c r="A194" s="57">
        <v>45372</v>
      </c>
      <c r="B194" s="49" t="s">
        <v>623</v>
      </c>
      <c r="C194" s="49" t="s">
        <v>177</v>
      </c>
      <c r="D194" s="50">
        <v>0</v>
      </c>
      <c r="E194" s="50">
        <v>9000</v>
      </c>
      <c r="F194" s="49" t="s">
        <v>263</v>
      </c>
      <c r="G194" s="50">
        <v>407648</v>
      </c>
      <c r="H194" s="54" t="str" cm="1">
        <f t="array" ref="H194">IFERROR(INDEX(단어표[분류], MIN(IF(ISNUMBER(FIND(단어표[포함단어],origin[[#This Row],[내용]])),ROW(단어표[포함단어])-ROW($N$6)+1,ROWS(단어표[포함단어])+1))),"기타입출")</f>
        <v>회사식대입출</v>
      </c>
      <c r="I194" s="23" t="str">
        <f>VLOOKUP(origin[[#This Row],[계정과목]],Q:R, 2,0)</f>
        <v>식비</v>
      </c>
      <c r="J194" s="34">
        <f>origin[[#This Row],[거래일자]]</f>
        <v>45372</v>
      </c>
      <c r="K194" s="29">
        <f>HOUR(origin[[#This Row],[거래시간]])</f>
        <v>12</v>
      </c>
    </row>
    <row r="195" spans="1:11" x14ac:dyDescent="0.25">
      <c r="A195" s="57">
        <v>45372</v>
      </c>
      <c r="B195" s="49" t="s">
        <v>621</v>
      </c>
      <c r="C195" s="49" t="s">
        <v>184</v>
      </c>
      <c r="D195" s="50">
        <v>28880</v>
      </c>
      <c r="E195" s="50">
        <v>0</v>
      </c>
      <c r="F195" s="49" t="s">
        <v>622</v>
      </c>
      <c r="G195" s="50">
        <v>378768</v>
      </c>
      <c r="H195" s="54" t="str" cm="1">
        <f t="array" ref="H195">IFERROR(INDEX(단어표[분류], MIN(IF(ISNUMBER(FIND(단어표[포함단어],origin[[#This Row],[내용]])),ROW(단어표[포함단어])-ROW($N$6)+1,ROWS(단어표[포함단어])+1))),"기타입출")</f>
        <v>기타생활비</v>
      </c>
      <c r="I195" s="23" t="str">
        <f>VLOOKUP(origin[[#This Row],[계정과목]],Q:R, 2,0)</f>
        <v>생활비</v>
      </c>
      <c r="J195" s="34">
        <f>origin[[#This Row],[거래일자]]</f>
        <v>45372</v>
      </c>
      <c r="K195" s="29">
        <f>HOUR(origin[[#This Row],[거래시간]])</f>
        <v>18</v>
      </c>
    </row>
    <row r="196" spans="1:11" x14ac:dyDescent="0.25">
      <c r="A196" s="57">
        <v>45373</v>
      </c>
      <c r="B196" s="49" t="s">
        <v>620</v>
      </c>
      <c r="C196" s="49" t="s">
        <v>153</v>
      </c>
      <c r="D196" s="50">
        <v>13000</v>
      </c>
      <c r="E196" s="50">
        <v>0</v>
      </c>
      <c r="F196" s="49" t="s">
        <v>409</v>
      </c>
      <c r="G196" s="50">
        <v>365768</v>
      </c>
      <c r="H196" s="54" t="str" cm="1">
        <f t="array" ref="H196">IFERROR(INDEX(단어표[분류], MIN(IF(ISNUMBER(FIND(단어표[포함단어],origin[[#This Row],[내용]])),ROW(단어표[포함단어])-ROW($N$6)+1,ROWS(단어표[포함단어])+1))),"기타입출")</f>
        <v>주식</v>
      </c>
      <c r="I196" s="23" t="str">
        <f>VLOOKUP(origin[[#This Row],[계정과목]],Q:R, 2,0)</f>
        <v>식비</v>
      </c>
      <c r="J196" s="34">
        <f>origin[[#This Row],[거래일자]]</f>
        <v>45373</v>
      </c>
      <c r="K196" s="29">
        <f>HOUR(origin[[#This Row],[거래시간]])</f>
        <v>12</v>
      </c>
    </row>
    <row r="197" spans="1:11" x14ac:dyDescent="0.25">
      <c r="A197" s="57">
        <v>45373</v>
      </c>
      <c r="B197" s="49" t="s">
        <v>619</v>
      </c>
      <c r="C197" s="49" t="s">
        <v>445</v>
      </c>
      <c r="D197" s="50">
        <v>0</v>
      </c>
      <c r="E197" s="50">
        <v>170000</v>
      </c>
      <c r="F197" s="49" t="s">
        <v>286</v>
      </c>
      <c r="G197" s="50">
        <v>535768</v>
      </c>
      <c r="H197" s="54" t="str" cm="1">
        <f t="array" ref="H197">IFERROR(INDEX(단어표[분류], MIN(IF(ISNUMBER(FIND(단어표[포함단어],origin[[#This Row],[내용]])),ROW(단어표[포함단어])-ROW($N$6)+1,ROWS(단어표[포함단어])+1))),"기타입출")</f>
        <v>생활비입출</v>
      </c>
      <c r="I197" s="23" t="str">
        <f>VLOOKUP(origin[[#This Row],[계정과목]],Q:R, 2,0)</f>
        <v>생활비</v>
      </c>
      <c r="J197" s="34">
        <f>origin[[#This Row],[거래일자]]</f>
        <v>45373</v>
      </c>
      <c r="K197" s="29">
        <f>HOUR(origin[[#This Row],[거래시간]])</f>
        <v>14</v>
      </c>
    </row>
    <row r="198" spans="1:11" x14ac:dyDescent="0.25">
      <c r="A198" s="57">
        <v>45373</v>
      </c>
      <c r="B198" s="49" t="s">
        <v>618</v>
      </c>
      <c r="C198" s="49" t="s">
        <v>177</v>
      </c>
      <c r="D198" s="50">
        <v>0</v>
      </c>
      <c r="E198" s="50">
        <v>100000</v>
      </c>
      <c r="F198" s="49" t="s">
        <v>175</v>
      </c>
      <c r="G198" s="50">
        <v>635768</v>
      </c>
      <c r="H198" s="54" t="str" cm="1">
        <f t="array" ref="H198">IFERROR(INDEX(단어표[분류], MIN(IF(ISNUMBER(FIND(단어표[포함단어],origin[[#This Row],[내용]])),ROW(단어표[포함단어])-ROW($N$6)+1,ROWS(단어표[포함단어])+1))),"기타입출")</f>
        <v>생활비입출</v>
      </c>
      <c r="I198" s="23" t="str">
        <f>VLOOKUP(origin[[#This Row],[계정과목]],Q:R, 2,0)</f>
        <v>생활비</v>
      </c>
      <c r="J198" s="34">
        <f>origin[[#This Row],[거래일자]]</f>
        <v>45373</v>
      </c>
      <c r="K198" s="29">
        <f>HOUR(origin[[#This Row],[거래시간]])</f>
        <v>16</v>
      </c>
    </row>
    <row r="199" spans="1:11" x14ac:dyDescent="0.25">
      <c r="A199" s="57">
        <v>45373</v>
      </c>
      <c r="B199" s="49" t="s">
        <v>617</v>
      </c>
      <c r="C199" s="49" t="s">
        <v>153</v>
      </c>
      <c r="D199" s="50">
        <v>88000</v>
      </c>
      <c r="E199" s="50">
        <v>0</v>
      </c>
      <c r="F199" s="49" t="s">
        <v>248</v>
      </c>
      <c r="G199" s="50">
        <v>547768</v>
      </c>
      <c r="H199" s="54" t="str" cm="1">
        <f t="array" ref="H199">IFERROR(INDEX(단어표[분류], MIN(IF(ISNUMBER(FIND(단어표[포함단어],origin[[#This Row],[내용]])),ROW(단어표[포함단어])-ROW($N$6)+1,ROWS(단어표[포함단어])+1))),"기타입출")</f>
        <v>기타생활비</v>
      </c>
      <c r="I199" s="23" t="str">
        <f>VLOOKUP(origin[[#This Row],[계정과목]],Q:R, 2,0)</f>
        <v>생활비</v>
      </c>
      <c r="J199" s="34">
        <f>origin[[#This Row],[거래일자]]</f>
        <v>45373</v>
      </c>
      <c r="K199" s="29">
        <f>HOUR(origin[[#This Row],[거래시간]])</f>
        <v>16</v>
      </c>
    </row>
    <row r="200" spans="1:11" x14ac:dyDescent="0.25">
      <c r="A200" s="57">
        <v>45373</v>
      </c>
      <c r="B200" s="49" t="s">
        <v>616</v>
      </c>
      <c r="C200" s="49" t="s">
        <v>153</v>
      </c>
      <c r="D200" s="50">
        <v>4500</v>
      </c>
      <c r="E200" s="50">
        <v>0</v>
      </c>
      <c r="F200" s="49" t="s">
        <v>158</v>
      </c>
      <c r="G200" s="50">
        <v>543268</v>
      </c>
      <c r="H200" s="54" t="str" cm="1">
        <f t="array" ref="H200">IFERROR(INDEX(단어표[분류], MIN(IF(ISNUMBER(FIND(단어표[포함단어],origin[[#This Row],[내용]])),ROW(단어표[포함단어])-ROW($N$6)+1,ROWS(단어표[포함단어])+1))),"기타입출")</f>
        <v>기타생활비</v>
      </c>
      <c r="I200" s="23" t="str">
        <f>VLOOKUP(origin[[#This Row],[계정과목]],Q:R, 2,0)</f>
        <v>생활비</v>
      </c>
      <c r="J200" s="34">
        <f>origin[[#This Row],[거래일자]]</f>
        <v>45373</v>
      </c>
      <c r="K200" s="29">
        <f>HOUR(origin[[#This Row],[거래시간]])</f>
        <v>18</v>
      </c>
    </row>
    <row r="201" spans="1:11" x14ac:dyDescent="0.25">
      <c r="A201" s="57">
        <v>45374</v>
      </c>
      <c r="B201" s="49" t="s">
        <v>614</v>
      </c>
      <c r="C201" s="49" t="s">
        <v>358</v>
      </c>
      <c r="D201" s="50">
        <v>0</v>
      </c>
      <c r="E201" s="50">
        <v>188</v>
      </c>
      <c r="F201" s="49" t="s">
        <v>615</v>
      </c>
      <c r="G201" s="50">
        <v>543456</v>
      </c>
      <c r="H201" s="54" t="str" cm="1">
        <f t="array" ref="H201">IFERROR(INDEX(단어표[분류], MIN(IF(ISNUMBER(FIND(단어표[포함단어],origin[[#This Row],[내용]])),ROW(단어표[포함단어])-ROW($N$6)+1,ROWS(단어표[포함단어])+1))),"기타입출")</f>
        <v>기타입출</v>
      </c>
      <c r="I201" s="23" t="str">
        <f>VLOOKUP(origin[[#This Row],[계정과목]],Q:R, 2,0)</f>
        <v>기타</v>
      </c>
      <c r="J201" s="34">
        <f>origin[[#This Row],[거래일자]]</f>
        <v>45374</v>
      </c>
      <c r="K201" s="29">
        <f>HOUR(origin[[#This Row],[거래시간]])</f>
        <v>1</v>
      </c>
    </row>
    <row r="202" spans="1:11" x14ac:dyDescent="0.25">
      <c r="A202" s="57">
        <v>45376</v>
      </c>
      <c r="B202" s="49" t="s">
        <v>613</v>
      </c>
      <c r="C202" s="49" t="s">
        <v>153</v>
      </c>
      <c r="D202" s="50">
        <v>6500</v>
      </c>
      <c r="E202" s="50">
        <v>0</v>
      </c>
      <c r="F202" s="49" t="s">
        <v>539</v>
      </c>
      <c r="G202" s="50">
        <v>536956</v>
      </c>
      <c r="H202" s="54" t="str" cm="1">
        <f t="array" ref="H202">IFERROR(INDEX(단어표[분류], MIN(IF(ISNUMBER(FIND(단어표[포함단어],origin[[#This Row],[내용]])),ROW(단어표[포함단어])-ROW($N$6)+1,ROWS(단어표[포함단어])+1))),"기타입출")</f>
        <v>커피</v>
      </c>
      <c r="I202" s="23" t="str">
        <f>VLOOKUP(origin[[#This Row],[계정과목]],Q:R, 2,0)</f>
        <v>식비</v>
      </c>
      <c r="J202" s="34">
        <f>origin[[#This Row],[거래일자]]</f>
        <v>45376</v>
      </c>
      <c r="K202" s="29">
        <f>HOUR(origin[[#This Row],[거래시간]])</f>
        <v>8</v>
      </c>
    </row>
    <row r="203" spans="1:11" x14ac:dyDescent="0.25">
      <c r="A203" s="57">
        <v>45376</v>
      </c>
      <c r="B203" s="49" t="s">
        <v>612</v>
      </c>
      <c r="C203" s="49" t="s">
        <v>177</v>
      </c>
      <c r="D203" s="50">
        <v>0</v>
      </c>
      <c r="E203" s="50">
        <v>540000</v>
      </c>
      <c r="F203" s="49" t="s">
        <v>175</v>
      </c>
      <c r="G203" s="50">
        <v>1076956</v>
      </c>
      <c r="H203" s="54" t="str" cm="1">
        <f t="array" ref="H203">IFERROR(INDEX(단어표[분류], MIN(IF(ISNUMBER(FIND(단어표[포함단어],origin[[#This Row],[내용]])),ROW(단어표[포함단어])-ROW($N$6)+1,ROWS(단어표[포함단어])+1))),"기타입출")</f>
        <v>생활비입출</v>
      </c>
      <c r="I203" s="23" t="str">
        <f>VLOOKUP(origin[[#This Row],[계정과목]],Q:R, 2,0)</f>
        <v>생활비</v>
      </c>
      <c r="J203" s="34">
        <f>origin[[#This Row],[거래일자]]</f>
        <v>45376</v>
      </c>
      <c r="K203" s="29">
        <f>HOUR(origin[[#This Row],[거래시간]])</f>
        <v>8</v>
      </c>
    </row>
    <row r="204" spans="1:11" x14ac:dyDescent="0.25">
      <c r="A204" s="57">
        <v>45376</v>
      </c>
      <c r="B204" s="49" t="s">
        <v>610</v>
      </c>
      <c r="C204" s="49" t="s">
        <v>153</v>
      </c>
      <c r="D204" s="50">
        <v>10000</v>
      </c>
      <c r="E204" s="50">
        <v>0</v>
      </c>
      <c r="F204" s="49" t="s">
        <v>611</v>
      </c>
      <c r="G204" s="50">
        <v>1066956</v>
      </c>
      <c r="H204" s="54" t="str" cm="1">
        <f t="array" ref="H204">IFERROR(INDEX(단어표[분류], MIN(IF(ISNUMBER(FIND(단어표[포함단어],origin[[#This Row],[내용]])),ROW(단어표[포함단어])-ROW($N$6)+1,ROWS(단어표[포함단어])+1))),"기타입출")</f>
        <v>주식</v>
      </c>
      <c r="I204" s="23" t="str">
        <f>VLOOKUP(origin[[#This Row],[계정과목]],Q:R, 2,0)</f>
        <v>식비</v>
      </c>
      <c r="J204" s="34">
        <f>origin[[#This Row],[거래일자]]</f>
        <v>45376</v>
      </c>
      <c r="K204" s="29">
        <f>HOUR(origin[[#This Row],[거래시간]])</f>
        <v>12</v>
      </c>
    </row>
    <row r="205" spans="1:11" x14ac:dyDescent="0.25">
      <c r="A205" s="57">
        <v>45376</v>
      </c>
      <c r="B205" s="49" t="s">
        <v>608</v>
      </c>
      <c r="C205" s="49" t="s">
        <v>164</v>
      </c>
      <c r="D205" s="50">
        <v>76104</v>
      </c>
      <c r="E205" s="50">
        <v>0</v>
      </c>
      <c r="F205" s="49" t="s">
        <v>609</v>
      </c>
      <c r="G205" s="50">
        <v>990852</v>
      </c>
      <c r="H205" s="54" t="str" cm="1">
        <f t="array" ref="H205">IFERROR(INDEX(단어표[분류], MIN(IF(ISNUMBER(FIND(단어표[포함단어],origin[[#This Row],[내용]])),ROW(단어표[포함단어])-ROW($N$6)+1,ROWS(단어표[포함단어])+1))),"기타입출")</f>
        <v>건강보험</v>
      </c>
      <c r="I205" s="23" t="str">
        <f>VLOOKUP(origin[[#This Row],[계정과목]],Q:R, 2,0)</f>
        <v>보험비</v>
      </c>
      <c r="J205" s="34">
        <f>origin[[#This Row],[거래일자]]</f>
        <v>45376</v>
      </c>
      <c r="K205" s="29">
        <f>HOUR(origin[[#This Row],[거래시간]])</f>
        <v>18</v>
      </c>
    </row>
    <row r="206" spans="1:11" x14ac:dyDescent="0.25">
      <c r="A206" s="57">
        <v>45377</v>
      </c>
      <c r="B206" s="49" t="s">
        <v>607</v>
      </c>
      <c r="C206" s="49" t="s">
        <v>153</v>
      </c>
      <c r="D206" s="50">
        <v>10000</v>
      </c>
      <c r="E206" s="50">
        <v>0</v>
      </c>
      <c r="F206" s="49" t="s">
        <v>321</v>
      </c>
      <c r="G206" s="50">
        <v>980852</v>
      </c>
      <c r="H206" s="54" t="str" cm="1">
        <f t="array" ref="H206">IFERROR(INDEX(단어표[분류], MIN(IF(ISNUMBER(FIND(단어표[포함단어],origin[[#This Row],[내용]])),ROW(단어표[포함단어])-ROW($N$6)+1,ROWS(단어표[포함단어])+1))),"기타입출")</f>
        <v>주식</v>
      </c>
      <c r="I206" s="23" t="str">
        <f>VLOOKUP(origin[[#This Row],[계정과목]],Q:R, 2,0)</f>
        <v>식비</v>
      </c>
      <c r="J206" s="34">
        <f>origin[[#This Row],[거래일자]]</f>
        <v>45377</v>
      </c>
      <c r="K206" s="29">
        <f>HOUR(origin[[#This Row],[거래시간]])</f>
        <v>12</v>
      </c>
    </row>
    <row r="207" spans="1:11" x14ac:dyDescent="0.25">
      <c r="A207" s="57">
        <v>45377</v>
      </c>
      <c r="B207" s="49" t="s">
        <v>606</v>
      </c>
      <c r="C207" s="49" t="s">
        <v>153</v>
      </c>
      <c r="D207" s="50">
        <v>4500</v>
      </c>
      <c r="E207" s="50">
        <v>0</v>
      </c>
      <c r="F207" s="49" t="s">
        <v>167</v>
      </c>
      <c r="G207" s="50">
        <v>976352</v>
      </c>
      <c r="H207" s="54" t="str" cm="1">
        <f t="array" ref="H207">IFERROR(INDEX(단어표[분류], MIN(IF(ISNUMBER(FIND(단어표[포함단어],origin[[#This Row],[내용]])),ROW(단어표[포함단어])-ROW($N$6)+1,ROWS(단어표[포함단어])+1))),"기타입출")</f>
        <v>기타생활비</v>
      </c>
      <c r="I207" s="23" t="str">
        <f>VLOOKUP(origin[[#This Row],[계정과목]],Q:R, 2,0)</f>
        <v>생활비</v>
      </c>
      <c r="J207" s="34">
        <f>origin[[#This Row],[거래일자]]</f>
        <v>45377</v>
      </c>
      <c r="K207" s="29">
        <f>HOUR(origin[[#This Row],[거래시간]])</f>
        <v>12</v>
      </c>
    </row>
    <row r="208" spans="1:11" x14ac:dyDescent="0.25">
      <c r="A208" s="57">
        <v>45378</v>
      </c>
      <c r="B208" s="49" t="s">
        <v>605</v>
      </c>
      <c r="C208" s="49" t="s">
        <v>153</v>
      </c>
      <c r="D208" s="50">
        <v>6500</v>
      </c>
      <c r="E208" s="50">
        <v>0</v>
      </c>
      <c r="F208" s="49" t="s">
        <v>539</v>
      </c>
      <c r="G208" s="50">
        <v>969852</v>
      </c>
      <c r="H208" s="54" t="str" cm="1">
        <f t="array" ref="H208">IFERROR(INDEX(단어표[분류], MIN(IF(ISNUMBER(FIND(단어표[포함단어],origin[[#This Row],[내용]])),ROW(단어표[포함단어])-ROW($N$6)+1,ROWS(단어표[포함단어])+1))),"기타입출")</f>
        <v>커피</v>
      </c>
      <c r="I208" s="23" t="str">
        <f>VLOOKUP(origin[[#This Row],[계정과목]],Q:R, 2,0)</f>
        <v>식비</v>
      </c>
      <c r="J208" s="34">
        <f>origin[[#This Row],[거래일자]]</f>
        <v>45378</v>
      </c>
      <c r="K208" s="29">
        <f>HOUR(origin[[#This Row],[거래시간]])</f>
        <v>8</v>
      </c>
    </row>
    <row r="209" spans="1:11" x14ac:dyDescent="0.25">
      <c r="A209" s="57">
        <v>45379</v>
      </c>
      <c r="B209" s="49" t="s">
        <v>604</v>
      </c>
      <c r="C209" s="49" t="s">
        <v>153</v>
      </c>
      <c r="D209" s="50">
        <v>3500</v>
      </c>
      <c r="E209" s="50">
        <v>0</v>
      </c>
      <c r="F209" s="49" t="s">
        <v>539</v>
      </c>
      <c r="G209" s="50">
        <v>966352</v>
      </c>
      <c r="H209" s="54" t="str" cm="1">
        <f t="array" ref="H209">IFERROR(INDEX(단어표[분류], MIN(IF(ISNUMBER(FIND(단어표[포함단어],origin[[#This Row],[내용]])),ROW(단어표[포함단어])-ROW($N$6)+1,ROWS(단어표[포함단어])+1))),"기타입출")</f>
        <v>커피</v>
      </c>
      <c r="I209" s="23" t="str">
        <f>VLOOKUP(origin[[#This Row],[계정과목]],Q:R, 2,0)</f>
        <v>식비</v>
      </c>
      <c r="J209" s="34">
        <f>origin[[#This Row],[거래일자]]</f>
        <v>45379</v>
      </c>
      <c r="K209" s="29">
        <f>HOUR(origin[[#This Row],[거래시간]])</f>
        <v>8</v>
      </c>
    </row>
    <row r="210" spans="1:11" x14ac:dyDescent="0.25">
      <c r="A210" s="57">
        <v>45379</v>
      </c>
      <c r="B210" s="49" t="s">
        <v>603</v>
      </c>
      <c r="C210" s="49" t="s">
        <v>153</v>
      </c>
      <c r="D210" s="50">
        <v>14800</v>
      </c>
      <c r="E210" s="50">
        <v>0</v>
      </c>
      <c r="F210" s="49" t="s">
        <v>169</v>
      </c>
      <c r="G210" s="50">
        <v>951552</v>
      </c>
      <c r="H210" s="54" t="str" cm="1">
        <f t="array" ref="H210">IFERROR(INDEX(단어표[분류], MIN(IF(ISNUMBER(FIND(단어표[포함단어],origin[[#This Row],[내용]])),ROW(단어표[포함단어])-ROW($N$6)+1,ROWS(단어표[포함단어])+1))),"기타입출")</f>
        <v>기타생활비</v>
      </c>
      <c r="I210" s="23" t="str">
        <f>VLOOKUP(origin[[#This Row],[계정과목]],Q:R, 2,0)</f>
        <v>생활비</v>
      </c>
      <c r="J210" s="34">
        <f>origin[[#This Row],[거래일자]]</f>
        <v>45379</v>
      </c>
      <c r="K210" s="29">
        <f>HOUR(origin[[#This Row],[거래시간]])</f>
        <v>11</v>
      </c>
    </row>
    <row r="211" spans="1:11" x14ac:dyDescent="0.25">
      <c r="A211" s="57">
        <v>45379</v>
      </c>
      <c r="B211" s="49" t="s">
        <v>602</v>
      </c>
      <c r="C211" s="49" t="s">
        <v>153</v>
      </c>
      <c r="D211" s="50">
        <v>4500</v>
      </c>
      <c r="E211" s="50">
        <v>0</v>
      </c>
      <c r="F211" s="49" t="s">
        <v>167</v>
      </c>
      <c r="G211" s="50">
        <v>947052</v>
      </c>
      <c r="H211" s="54" t="str" cm="1">
        <f t="array" ref="H211">IFERROR(INDEX(단어표[분류], MIN(IF(ISNUMBER(FIND(단어표[포함단어],origin[[#This Row],[내용]])),ROW(단어표[포함단어])-ROW($N$6)+1,ROWS(단어표[포함단어])+1))),"기타입출")</f>
        <v>기타생활비</v>
      </c>
      <c r="I211" s="23" t="str">
        <f>VLOOKUP(origin[[#This Row],[계정과목]],Q:R, 2,0)</f>
        <v>생활비</v>
      </c>
      <c r="J211" s="34">
        <f>origin[[#This Row],[거래일자]]</f>
        <v>45379</v>
      </c>
      <c r="K211" s="29">
        <f>HOUR(origin[[#This Row],[거래시간]])</f>
        <v>16</v>
      </c>
    </row>
    <row r="212" spans="1:11" x14ac:dyDescent="0.25">
      <c r="A212" s="57">
        <v>45380</v>
      </c>
      <c r="B212" s="49" t="s">
        <v>601</v>
      </c>
      <c r="C212" s="49" t="s">
        <v>153</v>
      </c>
      <c r="D212" s="50">
        <v>9000</v>
      </c>
      <c r="E212" s="50">
        <v>0</v>
      </c>
      <c r="F212" s="49" t="s">
        <v>223</v>
      </c>
      <c r="G212" s="50">
        <v>938052</v>
      </c>
      <c r="H212" s="54" t="str" cm="1">
        <f t="array" ref="H212">IFERROR(INDEX(단어표[분류], MIN(IF(ISNUMBER(FIND(단어표[포함단어],origin[[#This Row],[내용]])),ROW(단어표[포함단어])-ROW($N$6)+1,ROWS(단어표[포함단어])+1))),"기타입출")</f>
        <v>주식</v>
      </c>
      <c r="I212" s="23" t="str">
        <f>VLOOKUP(origin[[#This Row],[계정과목]],Q:R, 2,0)</f>
        <v>식비</v>
      </c>
      <c r="J212" s="34">
        <f>origin[[#This Row],[거래일자]]</f>
        <v>45380</v>
      </c>
      <c r="K212" s="29">
        <f>HOUR(origin[[#This Row],[거래시간]])</f>
        <v>12</v>
      </c>
    </row>
    <row r="213" spans="1:11" x14ac:dyDescent="0.25">
      <c r="A213" s="57">
        <v>45380</v>
      </c>
      <c r="B213" s="49" t="s">
        <v>600</v>
      </c>
      <c r="C213" s="49" t="s">
        <v>153</v>
      </c>
      <c r="D213" s="50">
        <v>42000</v>
      </c>
      <c r="E213" s="50">
        <v>0</v>
      </c>
      <c r="F213" s="49" t="s">
        <v>204</v>
      </c>
      <c r="G213" s="50">
        <v>896052</v>
      </c>
      <c r="H213" s="54" t="str" cm="1">
        <f t="array" ref="H213">IFERROR(INDEX(단어표[분류], MIN(IF(ISNUMBER(FIND(단어표[포함단어],origin[[#This Row],[내용]])),ROW(단어표[포함단어])-ROW($N$6)+1,ROWS(단어표[포함단어])+1))),"기타입출")</f>
        <v>간식</v>
      </c>
      <c r="I213" s="23" t="str">
        <f>VLOOKUP(origin[[#This Row],[계정과목]],Q:R, 2,0)</f>
        <v>식비</v>
      </c>
      <c r="J213" s="34">
        <f>origin[[#This Row],[거래일자]]</f>
        <v>45380</v>
      </c>
      <c r="K213" s="29">
        <f>HOUR(origin[[#This Row],[거래시간]])</f>
        <v>19</v>
      </c>
    </row>
    <row r="214" spans="1:11" x14ac:dyDescent="0.25">
      <c r="A214" s="57">
        <v>45381</v>
      </c>
      <c r="B214" s="49" t="s">
        <v>599</v>
      </c>
      <c r="C214" s="49" t="s">
        <v>153</v>
      </c>
      <c r="D214" s="50">
        <v>40800</v>
      </c>
      <c r="E214" s="50">
        <v>0</v>
      </c>
      <c r="F214" s="49" t="s">
        <v>248</v>
      </c>
      <c r="G214" s="50">
        <v>855252</v>
      </c>
      <c r="H214" s="54" t="str" cm="1">
        <f t="array" ref="H214">IFERROR(INDEX(단어표[분류], MIN(IF(ISNUMBER(FIND(단어표[포함단어],origin[[#This Row],[내용]])),ROW(단어표[포함단어])-ROW($N$6)+1,ROWS(단어표[포함단어])+1))),"기타입출")</f>
        <v>기타생활비</v>
      </c>
      <c r="I214" s="23" t="str">
        <f>VLOOKUP(origin[[#This Row],[계정과목]],Q:R, 2,0)</f>
        <v>생활비</v>
      </c>
      <c r="J214" s="34">
        <f>origin[[#This Row],[거래일자]]</f>
        <v>45381</v>
      </c>
      <c r="K214" s="29">
        <f>HOUR(origin[[#This Row],[거래시간]])</f>
        <v>8</v>
      </c>
    </row>
    <row r="215" spans="1:11" x14ac:dyDescent="0.25">
      <c r="A215" s="57">
        <v>45381</v>
      </c>
      <c r="B215" s="49" t="s">
        <v>598</v>
      </c>
      <c r="C215" s="49" t="s">
        <v>153</v>
      </c>
      <c r="D215" s="50">
        <v>9300</v>
      </c>
      <c r="E215" s="50">
        <v>0</v>
      </c>
      <c r="F215" s="49" t="s">
        <v>580</v>
      </c>
      <c r="G215" s="50">
        <v>845952</v>
      </c>
      <c r="H215" s="54" t="str" cm="1">
        <f t="array" ref="H215">IFERROR(INDEX(단어표[분류], MIN(IF(ISNUMBER(FIND(단어표[포함단어],origin[[#This Row],[내용]])),ROW(단어표[포함단어])-ROW($N$6)+1,ROWS(단어표[포함단어])+1))),"기타입출")</f>
        <v>기타생활비</v>
      </c>
      <c r="I215" s="23" t="str">
        <f>VLOOKUP(origin[[#This Row],[계정과목]],Q:R, 2,0)</f>
        <v>생활비</v>
      </c>
      <c r="J215" s="34">
        <f>origin[[#This Row],[거래일자]]</f>
        <v>45381</v>
      </c>
      <c r="K215" s="29">
        <f>HOUR(origin[[#This Row],[거래시간]])</f>
        <v>9</v>
      </c>
    </row>
    <row r="216" spans="1:11" x14ac:dyDescent="0.25">
      <c r="A216" s="57">
        <v>45381</v>
      </c>
      <c r="B216" s="49" t="s">
        <v>597</v>
      </c>
      <c r="C216" s="49" t="s">
        <v>153</v>
      </c>
      <c r="D216" s="50">
        <v>4500</v>
      </c>
      <c r="E216" s="50">
        <v>0</v>
      </c>
      <c r="F216" s="49" t="s">
        <v>158</v>
      </c>
      <c r="G216" s="50">
        <v>841452</v>
      </c>
      <c r="H216" s="54" t="str" cm="1">
        <f t="array" ref="H216">IFERROR(INDEX(단어표[분류], MIN(IF(ISNUMBER(FIND(단어표[포함단어],origin[[#This Row],[내용]])),ROW(단어표[포함단어])-ROW($N$6)+1,ROWS(단어표[포함단어])+1))),"기타입출")</f>
        <v>기타생활비</v>
      </c>
      <c r="I216" s="23" t="str">
        <f>VLOOKUP(origin[[#This Row],[계정과목]],Q:R, 2,0)</f>
        <v>생활비</v>
      </c>
      <c r="J216" s="34">
        <f>origin[[#This Row],[거래일자]]</f>
        <v>45381</v>
      </c>
      <c r="K216" s="29">
        <f>HOUR(origin[[#This Row],[거래시간]])</f>
        <v>22</v>
      </c>
    </row>
    <row r="217" spans="1:11" x14ac:dyDescent="0.25">
      <c r="A217" s="57">
        <v>45383</v>
      </c>
      <c r="B217" s="49" t="s">
        <v>596</v>
      </c>
      <c r="C217" s="49" t="s">
        <v>153</v>
      </c>
      <c r="D217" s="50">
        <v>15000</v>
      </c>
      <c r="E217" s="50">
        <v>0</v>
      </c>
      <c r="F217" s="49" t="s">
        <v>515</v>
      </c>
      <c r="G217" s="50">
        <v>826452</v>
      </c>
      <c r="H217" s="54" t="str" cm="1">
        <f t="array" ref="H217">IFERROR(INDEX(단어표[분류], MIN(IF(ISNUMBER(FIND(단어표[포함단어],origin[[#This Row],[내용]])),ROW(단어표[포함단어])-ROW($N$6)+1,ROWS(단어표[포함단어])+1))),"기타입출")</f>
        <v>주식</v>
      </c>
      <c r="I217" s="23" t="str">
        <f>VLOOKUP(origin[[#This Row],[계정과목]],Q:R, 2,0)</f>
        <v>식비</v>
      </c>
      <c r="J217" s="34">
        <f>origin[[#This Row],[거래일자]]</f>
        <v>45383</v>
      </c>
      <c r="K217" s="29">
        <f>HOUR(origin[[#This Row],[거래시간]])</f>
        <v>12</v>
      </c>
    </row>
    <row r="218" spans="1:11" x14ac:dyDescent="0.25">
      <c r="A218" s="57">
        <v>45383</v>
      </c>
      <c r="B218" s="49" t="s">
        <v>595</v>
      </c>
      <c r="C218" s="49" t="s">
        <v>153</v>
      </c>
      <c r="D218" s="50">
        <v>4500</v>
      </c>
      <c r="E218" s="50">
        <v>0</v>
      </c>
      <c r="F218" s="49" t="s">
        <v>167</v>
      </c>
      <c r="G218" s="50">
        <v>821952</v>
      </c>
      <c r="H218" s="54" t="str" cm="1">
        <f t="array" ref="H218">IFERROR(INDEX(단어표[분류], MIN(IF(ISNUMBER(FIND(단어표[포함단어],origin[[#This Row],[내용]])),ROW(단어표[포함단어])-ROW($N$6)+1,ROWS(단어표[포함단어])+1))),"기타입출")</f>
        <v>기타생활비</v>
      </c>
      <c r="I218" s="23" t="str">
        <f>VLOOKUP(origin[[#This Row],[계정과목]],Q:R, 2,0)</f>
        <v>생활비</v>
      </c>
      <c r="J218" s="34">
        <f>origin[[#This Row],[거래일자]]</f>
        <v>45383</v>
      </c>
      <c r="K218" s="29">
        <f>HOUR(origin[[#This Row],[거래시간]])</f>
        <v>12</v>
      </c>
    </row>
    <row r="219" spans="1:11" x14ac:dyDescent="0.25">
      <c r="A219" s="57">
        <v>45383</v>
      </c>
      <c r="B219" s="49" t="s">
        <v>594</v>
      </c>
      <c r="C219" s="49" t="s">
        <v>272</v>
      </c>
      <c r="D219" s="50">
        <v>0</v>
      </c>
      <c r="E219" s="50">
        <v>200000</v>
      </c>
      <c r="F219" s="49" t="s">
        <v>273</v>
      </c>
      <c r="G219" s="50">
        <v>1021952</v>
      </c>
      <c r="H219" s="54" t="str" cm="1">
        <f t="array" ref="H219">IFERROR(INDEX(단어표[분류], MIN(IF(ISNUMBER(FIND(단어표[포함단어],origin[[#This Row],[내용]])),ROW(단어표[포함단어])-ROW($N$6)+1,ROWS(단어표[포함단어])+1))),"기타입출")</f>
        <v>생활비입출</v>
      </c>
      <c r="I219" s="23" t="str">
        <f>VLOOKUP(origin[[#This Row],[계정과목]],Q:R, 2,0)</f>
        <v>생활비</v>
      </c>
      <c r="J219" s="34">
        <f>origin[[#This Row],[거래일자]]</f>
        <v>45383</v>
      </c>
      <c r="K219" s="29">
        <f>HOUR(origin[[#This Row],[거래시간]])</f>
        <v>14</v>
      </c>
    </row>
    <row r="220" spans="1:11" x14ac:dyDescent="0.25">
      <c r="A220" s="57">
        <v>45384</v>
      </c>
      <c r="B220" s="49" t="s">
        <v>593</v>
      </c>
      <c r="C220" s="49" t="s">
        <v>218</v>
      </c>
      <c r="D220" s="50">
        <v>12000</v>
      </c>
      <c r="E220" s="50">
        <v>0</v>
      </c>
      <c r="F220" s="49" t="s">
        <v>263</v>
      </c>
      <c r="G220" s="50">
        <v>1009952</v>
      </c>
      <c r="H220" s="54" t="str" cm="1">
        <f t="array" ref="H220">IFERROR(INDEX(단어표[분류], MIN(IF(ISNUMBER(FIND(단어표[포함단어],origin[[#This Row],[내용]])),ROW(단어표[포함단어])-ROW($N$6)+1,ROWS(단어표[포함단어])+1))),"기타입출")</f>
        <v>회사식대입출</v>
      </c>
      <c r="I220" s="23" t="str">
        <f>VLOOKUP(origin[[#This Row],[계정과목]],Q:R, 2,0)</f>
        <v>식비</v>
      </c>
      <c r="J220" s="34">
        <f>origin[[#This Row],[거래일자]]</f>
        <v>45384</v>
      </c>
      <c r="K220" s="29">
        <f>HOUR(origin[[#This Row],[거래시간]])</f>
        <v>14</v>
      </c>
    </row>
    <row r="221" spans="1:11" x14ac:dyDescent="0.25">
      <c r="A221" s="57">
        <v>45384</v>
      </c>
      <c r="B221" s="49" t="s">
        <v>592</v>
      </c>
      <c r="C221" s="49" t="s">
        <v>153</v>
      </c>
      <c r="D221" s="50">
        <v>94800</v>
      </c>
      <c r="E221" s="50">
        <v>0</v>
      </c>
      <c r="F221" s="49" t="s">
        <v>265</v>
      </c>
      <c r="G221" s="50">
        <v>915152</v>
      </c>
      <c r="H221" s="54" t="str" cm="1">
        <f t="array" ref="H221">IFERROR(INDEX(단어표[분류], MIN(IF(ISNUMBER(FIND(단어표[포함단어],origin[[#This Row],[내용]])),ROW(단어표[포함단어])-ROW($N$6)+1,ROWS(단어표[포함단어])+1))),"기타입출")</f>
        <v>기타생활비</v>
      </c>
      <c r="I221" s="23" t="str">
        <f>VLOOKUP(origin[[#This Row],[계정과목]],Q:R, 2,0)</f>
        <v>생활비</v>
      </c>
      <c r="J221" s="34">
        <f>origin[[#This Row],[거래일자]]</f>
        <v>45384</v>
      </c>
      <c r="K221" s="29">
        <f>HOUR(origin[[#This Row],[거래시간]])</f>
        <v>21</v>
      </c>
    </row>
    <row r="222" spans="1:11" x14ac:dyDescent="0.25">
      <c r="A222" s="57">
        <v>45385</v>
      </c>
      <c r="B222" s="49" t="s">
        <v>591</v>
      </c>
      <c r="C222" s="49" t="s">
        <v>153</v>
      </c>
      <c r="D222" s="50">
        <v>7000</v>
      </c>
      <c r="E222" s="50">
        <v>0</v>
      </c>
      <c r="F222" s="49" t="s">
        <v>539</v>
      </c>
      <c r="G222" s="50">
        <v>908152</v>
      </c>
      <c r="H222" s="54" t="str" cm="1">
        <f t="array" ref="H222">IFERROR(INDEX(단어표[분류], MIN(IF(ISNUMBER(FIND(단어표[포함단어],origin[[#This Row],[내용]])),ROW(단어표[포함단어])-ROW($N$6)+1,ROWS(단어표[포함단어])+1))),"기타입출")</f>
        <v>커피</v>
      </c>
      <c r="I222" s="23" t="str">
        <f>VLOOKUP(origin[[#This Row],[계정과목]],Q:R, 2,0)</f>
        <v>식비</v>
      </c>
      <c r="J222" s="34">
        <f>origin[[#This Row],[거래일자]]</f>
        <v>45385</v>
      </c>
      <c r="K222" s="29">
        <f>HOUR(origin[[#This Row],[거래시간]])</f>
        <v>8</v>
      </c>
    </row>
    <row r="223" spans="1:11" x14ac:dyDescent="0.25">
      <c r="A223" s="57">
        <v>45385</v>
      </c>
      <c r="B223" s="49" t="s">
        <v>590</v>
      </c>
      <c r="C223" s="49" t="s">
        <v>153</v>
      </c>
      <c r="D223" s="50">
        <v>12000</v>
      </c>
      <c r="E223" s="50">
        <v>0</v>
      </c>
      <c r="F223" s="49" t="s">
        <v>321</v>
      </c>
      <c r="G223" s="50">
        <v>896152</v>
      </c>
      <c r="H223" s="54" t="str" cm="1">
        <f t="array" ref="H223">IFERROR(INDEX(단어표[분류], MIN(IF(ISNUMBER(FIND(단어표[포함단어],origin[[#This Row],[내용]])),ROW(단어표[포함단어])-ROW($N$6)+1,ROWS(단어표[포함단어])+1))),"기타입출")</f>
        <v>주식</v>
      </c>
      <c r="I223" s="23" t="str">
        <f>VLOOKUP(origin[[#This Row],[계정과목]],Q:R, 2,0)</f>
        <v>식비</v>
      </c>
      <c r="J223" s="34">
        <f>origin[[#This Row],[거래일자]]</f>
        <v>45385</v>
      </c>
      <c r="K223" s="29">
        <f>HOUR(origin[[#This Row],[거래시간]])</f>
        <v>12</v>
      </c>
    </row>
    <row r="224" spans="1:11" x14ac:dyDescent="0.25">
      <c r="A224" s="57">
        <v>45385</v>
      </c>
      <c r="B224" s="49" t="s">
        <v>589</v>
      </c>
      <c r="C224" s="49" t="s">
        <v>153</v>
      </c>
      <c r="D224" s="50">
        <v>38500</v>
      </c>
      <c r="E224" s="50">
        <v>0</v>
      </c>
      <c r="F224" s="49" t="s">
        <v>204</v>
      </c>
      <c r="G224" s="50">
        <v>857652</v>
      </c>
      <c r="H224" s="54" t="str" cm="1">
        <f t="array" ref="H224">IFERROR(INDEX(단어표[분류], MIN(IF(ISNUMBER(FIND(단어표[포함단어],origin[[#This Row],[내용]])),ROW(단어표[포함단어])-ROW($N$6)+1,ROWS(단어표[포함단어])+1))),"기타입출")</f>
        <v>간식</v>
      </c>
      <c r="I224" s="23" t="str">
        <f>VLOOKUP(origin[[#This Row],[계정과목]],Q:R, 2,0)</f>
        <v>식비</v>
      </c>
      <c r="J224" s="34">
        <f>origin[[#This Row],[거래일자]]</f>
        <v>45385</v>
      </c>
      <c r="K224" s="29">
        <f>HOUR(origin[[#This Row],[거래시간]])</f>
        <v>14</v>
      </c>
    </row>
    <row r="225" spans="1:11" x14ac:dyDescent="0.25">
      <c r="A225" s="57">
        <v>45385</v>
      </c>
      <c r="B225" s="49" t="s">
        <v>588</v>
      </c>
      <c r="C225" s="49" t="s">
        <v>184</v>
      </c>
      <c r="D225" s="50">
        <v>4200</v>
      </c>
      <c r="E225" s="50">
        <v>0</v>
      </c>
      <c r="F225" s="49" t="s">
        <v>237</v>
      </c>
      <c r="G225" s="50">
        <v>853452</v>
      </c>
      <c r="H225" s="54" t="str" cm="1">
        <f t="array" ref="H225">IFERROR(INDEX(단어표[분류], MIN(IF(ISNUMBER(FIND(단어표[포함단어],origin[[#This Row],[내용]])),ROW(단어표[포함단어])-ROW($N$6)+1,ROWS(단어표[포함단어])+1))),"기타입출")</f>
        <v>교통비</v>
      </c>
      <c r="I225" s="23" t="str">
        <f>VLOOKUP(origin[[#This Row],[계정과목]],Q:R, 2,0)</f>
        <v>교통비</v>
      </c>
      <c r="J225" s="34">
        <f>origin[[#This Row],[거래일자]]</f>
        <v>45385</v>
      </c>
      <c r="K225" s="29">
        <f>HOUR(origin[[#This Row],[거래시간]])</f>
        <v>18</v>
      </c>
    </row>
    <row r="226" spans="1:11" x14ac:dyDescent="0.25">
      <c r="A226" s="57">
        <v>45385</v>
      </c>
      <c r="B226" s="49" t="s">
        <v>587</v>
      </c>
      <c r="C226" s="49" t="s">
        <v>153</v>
      </c>
      <c r="D226" s="50">
        <v>4500</v>
      </c>
      <c r="E226" s="50">
        <v>0</v>
      </c>
      <c r="F226" s="49" t="s">
        <v>158</v>
      </c>
      <c r="G226" s="50">
        <v>848952</v>
      </c>
      <c r="H226" s="54" t="str" cm="1">
        <f t="array" ref="H226">IFERROR(INDEX(단어표[분류], MIN(IF(ISNUMBER(FIND(단어표[포함단어],origin[[#This Row],[내용]])),ROW(단어표[포함단어])-ROW($N$6)+1,ROWS(단어표[포함단어])+1))),"기타입출")</f>
        <v>기타생활비</v>
      </c>
      <c r="I226" s="23" t="str">
        <f>VLOOKUP(origin[[#This Row],[계정과목]],Q:R, 2,0)</f>
        <v>생활비</v>
      </c>
      <c r="J226" s="34">
        <f>origin[[#This Row],[거래일자]]</f>
        <v>45385</v>
      </c>
      <c r="K226" s="29">
        <f>HOUR(origin[[#This Row],[거래시간]])</f>
        <v>20</v>
      </c>
    </row>
    <row r="227" spans="1:11" x14ac:dyDescent="0.25">
      <c r="A227" s="57">
        <v>45386</v>
      </c>
      <c r="B227" s="49" t="s">
        <v>585</v>
      </c>
      <c r="C227" s="49" t="s">
        <v>153</v>
      </c>
      <c r="D227" s="50">
        <v>10000</v>
      </c>
      <c r="E227" s="50">
        <v>0</v>
      </c>
      <c r="F227" s="49" t="s">
        <v>586</v>
      </c>
      <c r="G227" s="50">
        <v>838952</v>
      </c>
      <c r="H227" s="54" t="str" cm="1">
        <f t="array" ref="H227">IFERROR(INDEX(단어표[분류], MIN(IF(ISNUMBER(FIND(단어표[포함단어],origin[[#This Row],[내용]])),ROW(단어표[포함단어])-ROW($N$6)+1,ROWS(단어표[포함단어])+1))),"기타입출")</f>
        <v>주식</v>
      </c>
      <c r="I227" s="23" t="str">
        <f>VLOOKUP(origin[[#This Row],[계정과목]],Q:R, 2,0)</f>
        <v>식비</v>
      </c>
      <c r="J227" s="34">
        <f>origin[[#This Row],[거래일자]]</f>
        <v>45386</v>
      </c>
      <c r="K227" s="29">
        <f>HOUR(origin[[#This Row],[거래시간]])</f>
        <v>12</v>
      </c>
    </row>
    <row r="228" spans="1:11" x14ac:dyDescent="0.25">
      <c r="A228" s="57">
        <v>45387</v>
      </c>
      <c r="B228" s="49" t="s">
        <v>584</v>
      </c>
      <c r="C228" s="49" t="s">
        <v>244</v>
      </c>
      <c r="D228" s="50">
        <v>89508</v>
      </c>
      <c r="E228" s="50">
        <v>0</v>
      </c>
      <c r="F228" s="49" t="s">
        <v>245</v>
      </c>
      <c r="G228" s="50">
        <v>749444</v>
      </c>
      <c r="H228" s="54" t="str" cm="1">
        <f t="array" ref="H228">IFERROR(INDEX(단어표[분류], MIN(IF(ISNUMBER(FIND(단어표[포함단어],origin[[#This Row],[내용]])),ROW(단어표[포함단어])-ROW($N$6)+1,ROWS(단어표[포함단어])+1))),"기타입출")</f>
        <v>건강보험</v>
      </c>
      <c r="I228" s="23" t="str">
        <f>VLOOKUP(origin[[#This Row],[계정과목]],Q:R, 2,0)</f>
        <v>보험비</v>
      </c>
      <c r="J228" s="34">
        <f>origin[[#This Row],[거래일자]]</f>
        <v>45387</v>
      </c>
      <c r="K228" s="29">
        <f>HOUR(origin[[#This Row],[거래시간]])</f>
        <v>7</v>
      </c>
    </row>
    <row r="229" spans="1:11" x14ac:dyDescent="0.25">
      <c r="A229" s="57">
        <v>45387</v>
      </c>
      <c r="B229" s="49" t="s">
        <v>583</v>
      </c>
      <c r="C229" s="49" t="s">
        <v>153</v>
      </c>
      <c r="D229" s="50">
        <v>7000</v>
      </c>
      <c r="E229" s="50">
        <v>0</v>
      </c>
      <c r="F229" s="49" t="s">
        <v>539</v>
      </c>
      <c r="G229" s="50">
        <v>742444</v>
      </c>
      <c r="H229" s="54" t="str" cm="1">
        <f t="array" ref="H229">IFERROR(INDEX(단어표[분류], MIN(IF(ISNUMBER(FIND(단어표[포함단어],origin[[#This Row],[내용]])),ROW(단어표[포함단어])-ROW($N$6)+1,ROWS(단어표[포함단어])+1))),"기타입출")</f>
        <v>커피</v>
      </c>
      <c r="I229" s="23" t="str">
        <f>VLOOKUP(origin[[#This Row],[계정과목]],Q:R, 2,0)</f>
        <v>식비</v>
      </c>
      <c r="J229" s="34">
        <f>origin[[#This Row],[거래일자]]</f>
        <v>45387</v>
      </c>
      <c r="K229" s="29">
        <f>HOUR(origin[[#This Row],[거래시간]])</f>
        <v>8</v>
      </c>
    </row>
    <row r="230" spans="1:11" x14ac:dyDescent="0.25">
      <c r="A230" s="57">
        <v>45387</v>
      </c>
      <c r="B230" s="49" t="s">
        <v>582</v>
      </c>
      <c r="C230" s="49" t="s">
        <v>153</v>
      </c>
      <c r="D230" s="50">
        <v>9000</v>
      </c>
      <c r="E230" s="50">
        <v>0</v>
      </c>
      <c r="F230" s="49" t="s">
        <v>451</v>
      </c>
      <c r="G230" s="50">
        <v>733444</v>
      </c>
      <c r="H230" s="54" t="str" cm="1">
        <f t="array" ref="H230">IFERROR(INDEX(단어표[분류], MIN(IF(ISNUMBER(FIND(단어표[포함단어],origin[[#This Row],[내용]])),ROW(단어표[포함단어])-ROW($N$6)+1,ROWS(단어표[포함단어])+1))),"기타입출")</f>
        <v>주식</v>
      </c>
      <c r="I230" s="23" t="str">
        <f>VLOOKUP(origin[[#This Row],[계정과목]],Q:R, 2,0)</f>
        <v>식비</v>
      </c>
      <c r="J230" s="34">
        <f>origin[[#This Row],[거래일자]]</f>
        <v>45387</v>
      </c>
      <c r="K230" s="29">
        <f>HOUR(origin[[#This Row],[거래시간]])</f>
        <v>12</v>
      </c>
    </row>
    <row r="231" spans="1:11" x14ac:dyDescent="0.25">
      <c r="A231" s="57">
        <v>45387</v>
      </c>
      <c r="B231" s="49" t="s">
        <v>581</v>
      </c>
      <c r="C231" s="49" t="s">
        <v>153</v>
      </c>
      <c r="D231" s="50">
        <v>4500</v>
      </c>
      <c r="E231" s="50">
        <v>0</v>
      </c>
      <c r="F231" s="49" t="s">
        <v>167</v>
      </c>
      <c r="G231" s="50">
        <v>728944</v>
      </c>
      <c r="H231" s="54" t="str" cm="1">
        <f t="array" ref="H231">IFERROR(INDEX(단어표[분류], MIN(IF(ISNUMBER(FIND(단어표[포함단어],origin[[#This Row],[내용]])),ROW(단어표[포함단어])-ROW($N$6)+1,ROWS(단어표[포함단어])+1))),"기타입출")</f>
        <v>기타생활비</v>
      </c>
      <c r="I231" s="23" t="str">
        <f>VLOOKUP(origin[[#This Row],[계정과목]],Q:R, 2,0)</f>
        <v>생활비</v>
      </c>
      <c r="J231" s="34">
        <f>origin[[#This Row],[거래일자]]</f>
        <v>45387</v>
      </c>
      <c r="K231" s="29">
        <f>HOUR(origin[[#This Row],[거래시간]])</f>
        <v>12</v>
      </c>
    </row>
    <row r="232" spans="1:11" x14ac:dyDescent="0.25">
      <c r="A232" s="57">
        <v>45388</v>
      </c>
      <c r="B232" s="49" t="s">
        <v>579</v>
      </c>
      <c r="C232" s="49" t="s">
        <v>153</v>
      </c>
      <c r="D232" s="50">
        <v>4500</v>
      </c>
      <c r="E232" s="50">
        <v>0</v>
      </c>
      <c r="F232" s="49" t="s">
        <v>580</v>
      </c>
      <c r="G232" s="50">
        <v>724444</v>
      </c>
      <c r="H232" s="54" t="str" cm="1">
        <f t="array" ref="H232">IFERROR(INDEX(단어표[분류], MIN(IF(ISNUMBER(FIND(단어표[포함단어],origin[[#This Row],[내용]])),ROW(단어표[포함단어])-ROW($N$6)+1,ROWS(단어표[포함단어])+1))),"기타입출")</f>
        <v>기타생활비</v>
      </c>
      <c r="I232" s="23" t="str">
        <f>VLOOKUP(origin[[#This Row],[계정과목]],Q:R, 2,0)</f>
        <v>생활비</v>
      </c>
      <c r="J232" s="34">
        <f>origin[[#This Row],[거래일자]]</f>
        <v>45388</v>
      </c>
      <c r="K232" s="29">
        <f>HOUR(origin[[#This Row],[거래시간]])</f>
        <v>8</v>
      </c>
    </row>
    <row r="233" spans="1:11" x14ac:dyDescent="0.25">
      <c r="A233" s="57">
        <v>45389</v>
      </c>
      <c r="B233" s="49" t="s">
        <v>577</v>
      </c>
      <c r="C233" s="49" t="s">
        <v>153</v>
      </c>
      <c r="D233" s="50">
        <v>2700</v>
      </c>
      <c r="E233" s="50">
        <v>0</v>
      </c>
      <c r="F233" s="49" t="s">
        <v>578</v>
      </c>
      <c r="G233" s="50">
        <v>721744</v>
      </c>
      <c r="H233" s="54" t="str" cm="1">
        <f t="array" ref="H233">IFERROR(INDEX(단어표[분류], MIN(IF(ISNUMBER(FIND(단어표[포함단어],origin[[#This Row],[내용]])),ROW(단어표[포함단어])-ROW($N$6)+1,ROWS(단어표[포함단어])+1))),"기타입출")</f>
        <v>기타식료품</v>
      </c>
      <c r="I233" s="23" t="str">
        <f>VLOOKUP(origin[[#This Row],[계정과목]],Q:R, 2,0)</f>
        <v>식비</v>
      </c>
      <c r="J233" s="34">
        <f>origin[[#This Row],[거래일자]]</f>
        <v>45389</v>
      </c>
      <c r="K233" s="29">
        <f>HOUR(origin[[#This Row],[거래시간]])</f>
        <v>8</v>
      </c>
    </row>
    <row r="234" spans="1:11" x14ac:dyDescent="0.25">
      <c r="A234" s="57">
        <v>45390</v>
      </c>
      <c r="B234" s="49" t="s">
        <v>576</v>
      </c>
      <c r="C234" s="49" t="s">
        <v>218</v>
      </c>
      <c r="D234" s="50">
        <v>190000</v>
      </c>
      <c r="E234" s="50">
        <v>0</v>
      </c>
      <c r="F234" s="49" t="s">
        <v>420</v>
      </c>
      <c r="G234" s="50">
        <v>531744</v>
      </c>
      <c r="H234" s="54" t="str" cm="1">
        <f t="array" ref="H234">IFERROR(INDEX(단어표[분류], MIN(IF(ISNUMBER(FIND(단어표[포함단어],origin[[#This Row],[내용]])),ROW(단어표[포함단어])-ROW($N$6)+1,ROWS(단어표[포함단어])+1))),"기타입출")</f>
        <v>학원비</v>
      </c>
      <c r="I234" s="23" t="str">
        <f>VLOOKUP(origin[[#This Row],[계정과목]],Q:R, 2,0)</f>
        <v>교육비</v>
      </c>
      <c r="J234" s="34">
        <f>origin[[#This Row],[거래일자]]</f>
        <v>45390</v>
      </c>
      <c r="K234" s="29">
        <f>HOUR(origin[[#This Row],[거래시간]])</f>
        <v>10</v>
      </c>
    </row>
    <row r="235" spans="1:11" x14ac:dyDescent="0.25">
      <c r="A235" s="57">
        <v>45390</v>
      </c>
      <c r="B235" s="49" t="s">
        <v>575</v>
      </c>
      <c r="C235" s="49" t="s">
        <v>153</v>
      </c>
      <c r="D235" s="50">
        <v>10000</v>
      </c>
      <c r="E235" s="50">
        <v>0</v>
      </c>
      <c r="F235" s="49" t="s">
        <v>321</v>
      </c>
      <c r="G235" s="50">
        <v>521744</v>
      </c>
      <c r="H235" s="54" t="str" cm="1">
        <f t="array" ref="H235">IFERROR(INDEX(단어표[분류], MIN(IF(ISNUMBER(FIND(단어표[포함단어],origin[[#This Row],[내용]])),ROW(단어표[포함단어])-ROW($N$6)+1,ROWS(단어표[포함단어])+1))),"기타입출")</f>
        <v>주식</v>
      </c>
      <c r="I235" s="23" t="str">
        <f>VLOOKUP(origin[[#This Row],[계정과목]],Q:R, 2,0)</f>
        <v>식비</v>
      </c>
      <c r="J235" s="34">
        <f>origin[[#This Row],[거래일자]]</f>
        <v>45390</v>
      </c>
      <c r="K235" s="29">
        <f>HOUR(origin[[#This Row],[거래시간]])</f>
        <v>12</v>
      </c>
    </row>
    <row r="236" spans="1:11" x14ac:dyDescent="0.25">
      <c r="A236" s="57">
        <v>45390</v>
      </c>
      <c r="B236" s="49" t="s">
        <v>529</v>
      </c>
      <c r="C236" s="49" t="s">
        <v>153</v>
      </c>
      <c r="D236" s="50">
        <v>4500</v>
      </c>
      <c r="E236" s="50">
        <v>0</v>
      </c>
      <c r="F236" s="49" t="s">
        <v>167</v>
      </c>
      <c r="G236" s="50">
        <v>517244</v>
      </c>
      <c r="H236" s="54" t="str" cm="1">
        <f t="array" ref="H236">IFERROR(INDEX(단어표[분류], MIN(IF(ISNUMBER(FIND(단어표[포함단어],origin[[#This Row],[내용]])),ROW(단어표[포함단어])-ROW($N$6)+1,ROWS(단어표[포함단어])+1))),"기타입출")</f>
        <v>기타생활비</v>
      </c>
      <c r="I236" s="23" t="str">
        <f>VLOOKUP(origin[[#This Row],[계정과목]],Q:R, 2,0)</f>
        <v>생활비</v>
      </c>
      <c r="J236" s="34">
        <f>origin[[#This Row],[거래일자]]</f>
        <v>45390</v>
      </c>
      <c r="K236" s="29">
        <f>HOUR(origin[[#This Row],[거래시간]])</f>
        <v>12</v>
      </c>
    </row>
    <row r="237" spans="1:11" x14ac:dyDescent="0.25">
      <c r="A237" s="57">
        <v>45390</v>
      </c>
      <c r="B237" s="49" t="s">
        <v>574</v>
      </c>
      <c r="C237" s="49" t="s">
        <v>445</v>
      </c>
      <c r="D237" s="50">
        <v>0</v>
      </c>
      <c r="E237" s="50">
        <v>1000000</v>
      </c>
      <c r="F237" s="49" t="s">
        <v>286</v>
      </c>
      <c r="G237" s="50">
        <v>1517244</v>
      </c>
      <c r="H237" s="54" t="str" cm="1">
        <f t="array" ref="H237">IFERROR(INDEX(단어표[분류], MIN(IF(ISNUMBER(FIND(단어표[포함단어],origin[[#This Row],[내용]])),ROW(단어표[포함단어])-ROW($N$6)+1,ROWS(단어표[포함단어])+1))),"기타입출")</f>
        <v>생활비입출</v>
      </c>
      <c r="I237" s="23" t="str">
        <f>VLOOKUP(origin[[#This Row],[계정과목]],Q:R, 2,0)</f>
        <v>생활비</v>
      </c>
      <c r="J237" s="34">
        <f>origin[[#This Row],[거래일자]]</f>
        <v>45390</v>
      </c>
      <c r="K237" s="29">
        <f>HOUR(origin[[#This Row],[거래시간]])</f>
        <v>14</v>
      </c>
    </row>
    <row r="238" spans="1:11" x14ac:dyDescent="0.25">
      <c r="A238" s="57">
        <v>45391</v>
      </c>
      <c r="B238" s="49" t="s">
        <v>573</v>
      </c>
      <c r="C238" s="49" t="s">
        <v>153</v>
      </c>
      <c r="D238" s="50">
        <v>15900</v>
      </c>
      <c r="E238" s="50">
        <v>0</v>
      </c>
      <c r="F238" s="49" t="s">
        <v>242</v>
      </c>
      <c r="G238" s="50">
        <v>1501344</v>
      </c>
      <c r="H238" s="54" t="str" cm="1">
        <f t="array" ref="H238">IFERROR(INDEX(단어표[분류], MIN(IF(ISNUMBER(FIND(단어표[포함단어],origin[[#This Row],[내용]])),ROW(단어표[포함단어])-ROW($N$6)+1,ROWS(단어표[포함단어])+1))),"기타입출")</f>
        <v>주식</v>
      </c>
      <c r="I238" s="23" t="str">
        <f>VLOOKUP(origin[[#This Row],[계정과목]],Q:R, 2,0)</f>
        <v>식비</v>
      </c>
      <c r="J238" s="34">
        <f>origin[[#This Row],[거래일자]]</f>
        <v>45391</v>
      </c>
      <c r="K238" s="29">
        <f>HOUR(origin[[#This Row],[거래시간]])</f>
        <v>12</v>
      </c>
    </row>
    <row r="239" spans="1:11" x14ac:dyDescent="0.25">
      <c r="A239" s="57">
        <v>45391</v>
      </c>
      <c r="B239" s="49" t="s">
        <v>571</v>
      </c>
      <c r="C239" s="49" t="s">
        <v>153</v>
      </c>
      <c r="D239" s="50">
        <v>4500</v>
      </c>
      <c r="E239" s="50">
        <v>0</v>
      </c>
      <c r="F239" s="49" t="s">
        <v>572</v>
      </c>
      <c r="G239" s="50">
        <v>1496844</v>
      </c>
      <c r="H239" s="54" t="str" cm="1">
        <f t="array" ref="H239">IFERROR(INDEX(단어표[분류], MIN(IF(ISNUMBER(FIND(단어표[포함단어],origin[[#This Row],[내용]])),ROW(단어표[포함단어])-ROW($N$6)+1,ROWS(단어표[포함단어])+1))),"기타입출")</f>
        <v>기타식료품</v>
      </c>
      <c r="I239" s="23" t="str">
        <f>VLOOKUP(origin[[#This Row],[계정과목]],Q:R, 2,0)</f>
        <v>식비</v>
      </c>
      <c r="J239" s="34">
        <f>origin[[#This Row],[거래일자]]</f>
        <v>45391</v>
      </c>
      <c r="K239" s="29">
        <f>HOUR(origin[[#This Row],[거래시간]])</f>
        <v>18</v>
      </c>
    </row>
    <row r="240" spans="1:11" x14ac:dyDescent="0.25">
      <c r="A240" s="57">
        <v>45391</v>
      </c>
      <c r="B240" s="49" t="s">
        <v>569</v>
      </c>
      <c r="C240" s="49" t="s">
        <v>153</v>
      </c>
      <c r="D240" s="50">
        <v>62300</v>
      </c>
      <c r="E240" s="50">
        <v>0</v>
      </c>
      <c r="F240" s="49" t="s">
        <v>570</v>
      </c>
      <c r="G240" s="50">
        <v>1434544</v>
      </c>
      <c r="H240" s="54" t="str" cm="1">
        <f t="array" ref="H240">IFERROR(INDEX(단어표[분류], MIN(IF(ISNUMBER(FIND(단어표[포함단어],origin[[#This Row],[내용]])),ROW(단어표[포함단어])-ROW($N$6)+1,ROWS(단어표[포함단어])+1))),"기타입출")</f>
        <v>주식</v>
      </c>
      <c r="I240" s="23" t="str">
        <f>VLOOKUP(origin[[#This Row],[계정과목]],Q:R, 2,0)</f>
        <v>식비</v>
      </c>
      <c r="J240" s="34">
        <f>origin[[#This Row],[거래일자]]</f>
        <v>45391</v>
      </c>
      <c r="K240" s="29">
        <f>HOUR(origin[[#This Row],[거래시간]])</f>
        <v>22</v>
      </c>
    </row>
    <row r="241" spans="1:11" x14ac:dyDescent="0.25">
      <c r="A241" s="57">
        <v>45393</v>
      </c>
      <c r="B241" s="49" t="s">
        <v>568</v>
      </c>
      <c r="C241" s="49" t="s">
        <v>153</v>
      </c>
      <c r="D241" s="50">
        <v>6500</v>
      </c>
      <c r="E241" s="50">
        <v>0</v>
      </c>
      <c r="F241" s="49" t="s">
        <v>539</v>
      </c>
      <c r="G241" s="50">
        <v>1428044</v>
      </c>
      <c r="H241" s="54" t="str" cm="1">
        <f t="array" ref="H241">IFERROR(INDEX(단어표[분류], MIN(IF(ISNUMBER(FIND(단어표[포함단어],origin[[#This Row],[내용]])),ROW(단어표[포함단어])-ROW($N$6)+1,ROWS(단어표[포함단어])+1))),"기타입출")</f>
        <v>커피</v>
      </c>
      <c r="I241" s="23" t="str">
        <f>VLOOKUP(origin[[#This Row],[계정과목]],Q:R, 2,0)</f>
        <v>식비</v>
      </c>
      <c r="J241" s="34">
        <f>origin[[#This Row],[거래일자]]</f>
        <v>45393</v>
      </c>
      <c r="K241" s="29">
        <f>HOUR(origin[[#This Row],[거래시간]])</f>
        <v>8</v>
      </c>
    </row>
    <row r="242" spans="1:11" x14ac:dyDescent="0.25">
      <c r="A242" s="57">
        <v>45393</v>
      </c>
      <c r="B242" s="49" t="s">
        <v>567</v>
      </c>
      <c r="C242" s="49" t="s">
        <v>153</v>
      </c>
      <c r="D242" s="50">
        <v>5500</v>
      </c>
      <c r="E242" s="50">
        <v>0</v>
      </c>
      <c r="F242" s="49" t="s">
        <v>539</v>
      </c>
      <c r="G242" s="50">
        <v>1422544</v>
      </c>
      <c r="H242" s="54" t="str" cm="1">
        <f t="array" ref="H242">IFERROR(INDEX(단어표[분류], MIN(IF(ISNUMBER(FIND(단어표[포함단어],origin[[#This Row],[내용]])),ROW(단어표[포함단어])-ROW($N$6)+1,ROWS(단어표[포함단어])+1))),"기타입출")</f>
        <v>커피</v>
      </c>
      <c r="I242" s="23" t="str">
        <f>VLOOKUP(origin[[#This Row],[계정과목]],Q:R, 2,0)</f>
        <v>식비</v>
      </c>
      <c r="J242" s="34">
        <f>origin[[#This Row],[거래일자]]</f>
        <v>45393</v>
      </c>
      <c r="K242" s="29">
        <f>HOUR(origin[[#This Row],[거래시간]])</f>
        <v>8</v>
      </c>
    </row>
    <row r="243" spans="1:11" x14ac:dyDescent="0.25">
      <c r="A243" s="57">
        <v>45393</v>
      </c>
      <c r="B243" s="49" t="s">
        <v>346</v>
      </c>
      <c r="C243" s="49" t="s">
        <v>153</v>
      </c>
      <c r="D243" s="50">
        <v>20000</v>
      </c>
      <c r="E243" s="50">
        <v>0</v>
      </c>
      <c r="F243" s="49" t="s">
        <v>451</v>
      </c>
      <c r="G243" s="50">
        <v>1402544</v>
      </c>
      <c r="H243" s="54" t="str" cm="1">
        <f t="array" ref="H243">IFERROR(INDEX(단어표[분류], MIN(IF(ISNUMBER(FIND(단어표[포함단어],origin[[#This Row],[내용]])),ROW(단어표[포함단어])-ROW($N$6)+1,ROWS(단어표[포함단어])+1))),"기타입출")</f>
        <v>주식</v>
      </c>
      <c r="I243" s="23" t="str">
        <f>VLOOKUP(origin[[#This Row],[계정과목]],Q:R, 2,0)</f>
        <v>식비</v>
      </c>
      <c r="J243" s="34">
        <f>origin[[#This Row],[거래일자]]</f>
        <v>45393</v>
      </c>
      <c r="K243" s="29">
        <f>HOUR(origin[[#This Row],[거래시간]])</f>
        <v>12</v>
      </c>
    </row>
    <row r="244" spans="1:11" x14ac:dyDescent="0.25">
      <c r="A244" s="57">
        <v>45393</v>
      </c>
      <c r="B244" s="49" t="s">
        <v>566</v>
      </c>
      <c r="C244" s="49" t="s">
        <v>153</v>
      </c>
      <c r="D244" s="50">
        <v>4500</v>
      </c>
      <c r="E244" s="50">
        <v>0</v>
      </c>
      <c r="F244" s="49" t="s">
        <v>167</v>
      </c>
      <c r="G244" s="50">
        <v>1398044</v>
      </c>
      <c r="H244" s="54" t="str" cm="1">
        <f t="array" ref="H244">IFERROR(INDEX(단어표[분류], MIN(IF(ISNUMBER(FIND(단어표[포함단어],origin[[#This Row],[내용]])),ROW(단어표[포함단어])-ROW($N$6)+1,ROWS(단어표[포함단어])+1))),"기타입출")</f>
        <v>기타생활비</v>
      </c>
      <c r="I244" s="23" t="str">
        <f>VLOOKUP(origin[[#This Row],[계정과목]],Q:R, 2,0)</f>
        <v>생활비</v>
      </c>
      <c r="J244" s="34">
        <f>origin[[#This Row],[거래일자]]</f>
        <v>45393</v>
      </c>
      <c r="K244" s="29">
        <f>HOUR(origin[[#This Row],[거래시간]])</f>
        <v>15</v>
      </c>
    </row>
    <row r="245" spans="1:11" x14ac:dyDescent="0.25">
      <c r="A245" s="57">
        <v>45394</v>
      </c>
      <c r="B245" s="49" t="s">
        <v>565</v>
      </c>
      <c r="C245" s="49" t="s">
        <v>153</v>
      </c>
      <c r="D245" s="50">
        <v>6500</v>
      </c>
      <c r="E245" s="50">
        <v>0</v>
      </c>
      <c r="F245" s="49" t="s">
        <v>539</v>
      </c>
      <c r="G245" s="50">
        <v>1391544</v>
      </c>
      <c r="H245" s="54" t="str" cm="1">
        <f t="array" ref="H245">IFERROR(INDEX(단어표[분류], MIN(IF(ISNUMBER(FIND(단어표[포함단어],origin[[#This Row],[내용]])),ROW(단어표[포함단어])-ROW($N$6)+1,ROWS(단어표[포함단어])+1))),"기타입출")</f>
        <v>커피</v>
      </c>
      <c r="I245" s="23" t="str">
        <f>VLOOKUP(origin[[#This Row],[계정과목]],Q:R, 2,0)</f>
        <v>식비</v>
      </c>
      <c r="J245" s="34">
        <f>origin[[#This Row],[거래일자]]</f>
        <v>45394</v>
      </c>
      <c r="K245" s="29">
        <f>HOUR(origin[[#This Row],[거래시간]])</f>
        <v>8</v>
      </c>
    </row>
    <row r="246" spans="1:11" x14ac:dyDescent="0.25">
      <c r="A246" s="57">
        <v>45394</v>
      </c>
      <c r="B246" s="49" t="s">
        <v>564</v>
      </c>
      <c r="C246" s="49" t="s">
        <v>153</v>
      </c>
      <c r="D246" s="50">
        <v>13000</v>
      </c>
      <c r="E246" s="50">
        <v>0</v>
      </c>
      <c r="F246" s="49" t="s">
        <v>332</v>
      </c>
      <c r="G246" s="50">
        <v>1378544</v>
      </c>
      <c r="H246" s="54" t="str" cm="1">
        <f t="array" ref="H246">IFERROR(INDEX(단어표[분류], MIN(IF(ISNUMBER(FIND(단어표[포함단어],origin[[#This Row],[내용]])),ROW(단어표[포함단어])-ROW($N$6)+1,ROWS(단어표[포함단어])+1))),"기타입출")</f>
        <v>주식</v>
      </c>
      <c r="I246" s="23" t="str">
        <f>VLOOKUP(origin[[#This Row],[계정과목]],Q:R, 2,0)</f>
        <v>식비</v>
      </c>
      <c r="J246" s="34">
        <f>origin[[#This Row],[거래일자]]</f>
        <v>45394</v>
      </c>
      <c r="K246" s="29">
        <f>HOUR(origin[[#This Row],[거래시간]])</f>
        <v>12</v>
      </c>
    </row>
    <row r="247" spans="1:11" x14ac:dyDescent="0.25">
      <c r="A247" s="57">
        <v>45394</v>
      </c>
      <c r="B247" s="49" t="s">
        <v>563</v>
      </c>
      <c r="C247" s="49" t="s">
        <v>153</v>
      </c>
      <c r="D247" s="50">
        <v>4500</v>
      </c>
      <c r="E247" s="50">
        <v>0</v>
      </c>
      <c r="F247" s="49" t="s">
        <v>158</v>
      </c>
      <c r="G247" s="50">
        <v>1374044</v>
      </c>
      <c r="H247" s="54" t="str" cm="1">
        <f t="array" ref="H247">IFERROR(INDEX(단어표[분류], MIN(IF(ISNUMBER(FIND(단어표[포함단어],origin[[#This Row],[내용]])),ROW(단어표[포함단어])-ROW($N$6)+1,ROWS(단어표[포함단어])+1))),"기타입출")</f>
        <v>기타생활비</v>
      </c>
      <c r="I247" s="23" t="str">
        <f>VLOOKUP(origin[[#This Row],[계정과목]],Q:R, 2,0)</f>
        <v>생활비</v>
      </c>
      <c r="J247" s="34">
        <f>origin[[#This Row],[거래일자]]</f>
        <v>45394</v>
      </c>
      <c r="K247" s="29">
        <f>HOUR(origin[[#This Row],[거래시간]])</f>
        <v>22</v>
      </c>
    </row>
    <row r="248" spans="1:11" x14ac:dyDescent="0.25">
      <c r="A248" s="57">
        <v>45395</v>
      </c>
      <c r="B248" s="49" t="s">
        <v>562</v>
      </c>
      <c r="C248" s="49" t="s">
        <v>153</v>
      </c>
      <c r="D248" s="50">
        <v>8300</v>
      </c>
      <c r="E248" s="50">
        <v>0</v>
      </c>
      <c r="F248" s="49" t="s">
        <v>158</v>
      </c>
      <c r="G248" s="50">
        <v>1365744</v>
      </c>
      <c r="H248" s="54" t="str" cm="1">
        <f t="array" ref="H248">IFERROR(INDEX(단어표[분류], MIN(IF(ISNUMBER(FIND(단어표[포함단어],origin[[#This Row],[내용]])),ROW(단어표[포함단어])-ROW($N$6)+1,ROWS(단어표[포함단어])+1))),"기타입출")</f>
        <v>기타생활비</v>
      </c>
      <c r="I248" s="23" t="str">
        <f>VLOOKUP(origin[[#This Row],[계정과목]],Q:R, 2,0)</f>
        <v>생활비</v>
      </c>
      <c r="J248" s="34">
        <f>origin[[#This Row],[거래일자]]</f>
        <v>45395</v>
      </c>
      <c r="K248" s="29">
        <f>HOUR(origin[[#This Row],[거래시간]])</f>
        <v>22</v>
      </c>
    </row>
    <row r="249" spans="1:11" x14ac:dyDescent="0.25">
      <c r="A249" s="57">
        <v>45397</v>
      </c>
      <c r="B249" s="49" t="s">
        <v>561</v>
      </c>
      <c r="C249" s="49" t="s">
        <v>218</v>
      </c>
      <c r="D249" s="50">
        <v>15000</v>
      </c>
      <c r="E249" s="50">
        <v>0</v>
      </c>
      <c r="F249" s="49" t="s">
        <v>263</v>
      </c>
      <c r="G249" s="50">
        <v>1350744</v>
      </c>
      <c r="H249" s="54" t="str" cm="1">
        <f t="array" ref="H249">IFERROR(INDEX(단어표[분류], MIN(IF(ISNUMBER(FIND(단어표[포함단어],origin[[#This Row],[내용]])),ROW(단어표[포함단어])-ROW($N$6)+1,ROWS(단어표[포함단어])+1))),"기타입출")</f>
        <v>회사식대입출</v>
      </c>
      <c r="I249" s="23" t="str">
        <f>VLOOKUP(origin[[#This Row],[계정과목]],Q:R, 2,0)</f>
        <v>식비</v>
      </c>
      <c r="J249" s="34">
        <f>origin[[#This Row],[거래일자]]</f>
        <v>45397</v>
      </c>
      <c r="K249" s="29">
        <f>HOUR(origin[[#This Row],[거래시간]])</f>
        <v>11</v>
      </c>
    </row>
    <row r="250" spans="1:11" x14ac:dyDescent="0.25">
      <c r="A250" s="57">
        <v>45398</v>
      </c>
      <c r="B250" s="49" t="s">
        <v>559</v>
      </c>
      <c r="C250" s="49" t="s">
        <v>153</v>
      </c>
      <c r="D250" s="50">
        <v>9000</v>
      </c>
      <c r="E250" s="50">
        <v>0</v>
      </c>
      <c r="F250" s="49" t="s">
        <v>560</v>
      </c>
      <c r="G250" s="50">
        <v>1341744</v>
      </c>
      <c r="H250" s="54" t="str" cm="1">
        <f t="array" ref="H250">IFERROR(INDEX(단어표[분류], MIN(IF(ISNUMBER(FIND(단어표[포함단어],origin[[#This Row],[내용]])),ROW(단어표[포함단어])-ROW($N$6)+1,ROWS(단어표[포함단어])+1))),"기타입출")</f>
        <v>주식</v>
      </c>
      <c r="I250" s="23" t="str">
        <f>VLOOKUP(origin[[#This Row],[계정과목]],Q:R, 2,0)</f>
        <v>식비</v>
      </c>
      <c r="J250" s="34">
        <f>origin[[#This Row],[거래일자]]</f>
        <v>45398</v>
      </c>
      <c r="K250" s="29">
        <f>HOUR(origin[[#This Row],[거래시간]])</f>
        <v>12</v>
      </c>
    </row>
    <row r="251" spans="1:11" x14ac:dyDescent="0.25">
      <c r="A251" s="57">
        <v>45398</v>
      </c>
      <c r="B251" s="49" t="s">
        <v>558</v>
      </c>
      <c r="C251" s="49" t="s">
        <v>153</v>
      </c>
      <c r="D251" s="50">
        <v>4500</v>
      </c>
      <c r="E251" s="50">
        <v>0</v>
      </c>
      <c r="F251" s="49" t="s">
        <v>158</v>
      </c>
      <c r="G251" s="50">
        <v>1337244</v>
      </c>
      <c r="H251" s="54" t="str" cm="1">
        <f t="array" ref="H251">IFERROR(INDEX(단어표[분류], MIN(IF(ISNUMBER(FIND(단어표[포함단어],origin[[#This Row],[내용]])),ROW(단어표[포함단어])-ROW($N$6)+1,ROWS(단어표[포함단어])+1))),"기타입출")</f>
        <v>기타생활비</v>
      </c>
      <c r="I251" s="23" t="str">
        <f>VLOOKUP(origin[[#This Row],[계정과목]],Q:R, 2,0)</f>
        <v>생활비</v>
      </c>
      <c r="J251" s="34">
        <f>origin[[#This Row],[거래일자]]</f>
        <v>45398</v>
      </c>
      <c r="K251" s="29">
        <f>HOUR(origin[[#This Row],[거래시간]])</f>
        <v>18</v>
      </c>
    </row>
    <row r="252" spans="1:11" x14ac:dyDescent="0.25">
      <c r="A252" s="57">
        <v>45399</v>
      </c>
      <c r="B252" s="49" t="s">
        <v>557</v>
      </c>
      <c r="C252" s="49" t="s">
        <v>153</v>
      </c>
      <c r="D252" s="50">
        <v>7000</v>
      </c>
      <c r="E252" s="50">
        <v>0</v>
      </c>
      <c r="F252" s="49" t="s">
        <v>539</v>
      </c>
      <c r="G252" s="50">
        <v>1330244</v>
      </c>
      <c r="H252" s="54" t="str" cm="1">
        <f t="array" ref="H252">IFERROR(INDEX(단어표[분류], MIN(IF(ISNUMBER(FIND(단어표[포함단어],origin[[#This Row],[내용]])),ROW(단어표[포함단어])-ROW($N$6)+1,ROWS(단어표[포함단어])+1))),"기타입출")</f>
        <v>커피</v>
      </c>
      <c r="I252" s="23" t="str">
        <f>VLOOKUP(origin[[#This Row],[계정과목]],Q:R, 2,0)</f>
        <v>식비</v>
      </c>
      <c r="J252" s="34">
        <f>origin[[#This Row],[거래일자]]</f>
        <v>45399</v>
      </c>
      <c r="K252" s="29">
        <f>HOUR(origin[[#This Row],[거래시간]])</f>
        <v>8</v>
      </c>
    </row>
    <row r="253" spans="1:11" x14ac:dyDescent="0.25">
      <c r="A253" s="57">
        <v>45399</v>
      </c>
      <c r="B253" s="49" t="s">
        <v>556</v>
      </c>
      <c r="C253" s="49" t="s">
        <v>218</v>
      </c>
      <c r="D253" s="50">
        <v>13300</v>
      </c>
      <c r="E253" s="50">
        <v>0</v>
      </c>
      <c r="F253" s="49" t="s">
        <v>219</v>
      </c>
      <c r="G253" s="50">
        <v>1316944</v>
      </c>
      <c r="H253" s="54" t="str" cm="1">
        <f t="array" ref="H253">IFERROR(INDEX(단어표[분류], MIN(IF(ISNUMBER(FIND(단어표[포함단어],origin[[#This Row],[내용]])),ROW(단어표[포함단어])-ROW($N$6)+1,ROWS(단어표[포함단어])+1))),"기타입출")</f>
        <v>회사식대입출</v>
      </c>
      <c r="I253" s="23" t="str">
        <f>VLOOKUP(origin[[#This Row],[계정과목]],Q:R, 2,0)</f>
        <v>식비</v>
      </c>
      <c r="J253" s="34">
        <f>origin[[#This Row],[거래일자]]</f>
        <v>45399</v>
      </c>
      <c r="K253" s="29">
        <f>HOUR(origin[[#This Row],[거래시간]])</f>
        <v>11</v>
      </c>
    </row>
    <row r="254" spans="1:11" x14ac:dyDescent="0.25">
      <c r="A254" s="57">
        <v>45399</v>
      </c>
      <c r="B254" s="49" t="s">
        <v>555</v>
      </c>
      <c r="C254" s="49" t="s">
        <v>153</v>
      </c>
      <c r="D254" s="50">
        <v>2000</v>
      </c>
      <c r="E254" s="50">
        <v>0</v>
      </c>
      <c r="F254" s="49" t="s">
        <v>167</v>
      </c>
      <c r="G254" s="50">
        <v>1314944</v>
      </c>
      <c r="H254" s="54" t="str" cm="1">
        <f t="array" ref="H254">IFERROR(INDEX(단어표[분류], MIN(IF(ISNUMBER(FIND(단어표[포함단어],origin[[#This Row],[내용]])),ROW(단어표[포함단어])-ROW($N$6)+1,ROWS(단어표[포함단어])+1))),"기타입출")</f>
        <v>기타생활비</v>
      </c>
      <c r="I254" s="23" t="str">
        <f>VLOOKUP(origin[[#This Row],[계정과목]],Q:R, 2,0)</f>
        <v>생활비</v>
      </c>
      <c r="J254" s="34">
        <f>origin[[#This Row],[거래일자]]</f>
        <v>45399</v>
      </c>
      <c r="K254" s="29">
        <f>HOUR(origin[[#This Row],[거래시간]])</f>
        <v>12</v>
      </c>
    </row>
    <row r="255" spans="1:11" x14ac:dyDescent="0.25">
      <c r="A255" s="57">
        <v>45399</v>
      </c>
      <c r="B255" s="49" t="s">
        <v>14</v>
      </c>
      <c r="C255" s="49" t="s">
        <v>153</v>
      </c>
      <c r="D255" s="50">
        <v>4500</v>
      </c>
      <c r="E255" s="50">
        <v>0</v>
      </c>
      <c r="F255" s="49" t="s">
        <v>158</v>
      </c>
      <c r="G255" s="50">
        <v>1310444</v>
      </c>
      <c r="H255" s="54" t="str" cm="1">
        <f t="array" ref="H255">IFERROR(INDEX(단어표[분류], MIN(IF(ISNUMBER(FIND(단어표[포함단어],origin[[#This Row],[내용]])),ROW(단어표[포함단어])-ROW($N$6)+1,ROWS(단어표[포함단어])+1))),"기타입출")</f>
        <v>기타생활비</v>
      </c>
      <c r="I255" s="23" t="str">
        <f>VLOOKUP(origin[[#This Row],[계정과목]],Q:R, 2,0)</f>
        <v>생활비</v>
      </c>
      <c r="J255" s="34">
        <f>origin[[#This Row],[거래일자]]</f>
        <v>45399</v>
      </c>
      <c r="K255" s="29">
        <f>HOUR(origin[[#This Row],[거래시간]])</f>
        <v>18</v>
      </c>
    </row>
    <row r="256" spans="1:11" x14ac:dyDescent="0.25">
      <c r="A256" s="57">
        <v>45400</v>
      </c>
      <c r="B256" s="49" t="s">
        <v>553</v>
      </c>
      <c r="C256" s="49" t="s">
        <v>153</v>
      </c>
      <c r="D256" s="50">
        <v>31090</v>
      </c>
      <c r="E256" s="50">
        <v>0</v>
      </c>
      <c r="F256" s="49" t="s">
        <v>554</v>
      </c>
      <c r="G256" s="50">
        <v>1279354</v>
      </c>
      <c r="H256" s="54" t="str" cm="1">
        <f t="array" ref="H256">IFERROR(INDEX(단어표[분류], MIN(IF(ISNUMBER(FIND(단어표[포함단어],origin[[#This Row],[내용]])),ROW(단어표[포함단어])-ROW($N$6)+1,ROWS(단어표[포함단어])+1))),"기타입출")</f>
        <v>구독서비스</v>
      </c>
      <c r="I256" s="23" t="str">
        <f>VLOOKUP(origin[[#This Row],[계정과목]],Q:R, 2,0)</f>
        <v>생활비</v>
      </c>
      <c r="J256" s="34">
        <f>origin[[#This Row],[거래일자]]</f>
        <v>45400</v>
      </c>
      <c r="K256" s="29">
        <f>HOUR(origin[[#This Row],[거래시간]])</f>
        <v>0</v>
      </c>
    </row>
    <row r="257" spans="1:11" x14ac:dyDescent="0.25">
      <c r="A257" s="57">
        <v>45401</v>
      </c>
      <c r="B257" s="49" t="s">
        <v>552</v>
      </c>
      <c r="C257" s="49" t="s">
        <v>153</v>
      </c>
      <c r="D257" s="50">
        <v>7500</v>
      </c>
      <c r="E257" s="50">
        <v>0</v>
      </c>
      <c r="F257" s="49" t="s">
        <v>539</v>
      </c>
      <c r="G257" s="50">
        <v>1271854</v>
      </c>
      <c r="H257" s="54" t="str" cm="1">
        <f t="array" ref="H257">IFERROR(INDEX(단어표[분류], MIN(IF(ISNUMBER(FIND(단어표[포함단어],origin[[#This Row],[내용]])),ROW(단어표[포함단어])-ROW($N$6)+1,ROWS(단어표[포함단어])+1))),"기타입출")</f>
        <v>커피</v>
      </c>
      <c r="I257" s="23" t="str">
        <f>VLOOKUP(origin[[#This Row],[계정과목]],Q:R, 2,0)</f>
        <v>식비</v>
      </c>
      <c r="J257" s="34">
        <f>origin[[#This Row],[거래일자]]</f>
        <v>45401</v>
      </c>
      <c r="K257" s="29">
        <f>HOUR(origin[[#This Row],[거래시간]])</f>
        <v>8</v>
      </c>
    </row>
    <row r="258" spans="1:11" x14ac:dyDescent="0.25">
      <c r="A258" s="57">
        <v>45401</v>
      </c>
      <c r="B258" s="49" t="s">
        <v>551</v>
      </c>
      <c r="C258" s="49" t="s">
        <v>218</v>
      </c>
      <c r="D258" s="50">
        <v>21000</v>
      </c>
      <c r="E258" s="50">
        <v>0</v>
      </c>
      <c r="F258" s="49" t="s">
        <v>263</v>
      </c>
      <c r="G258" s="50">
        <v>1250854</v>
      </c>
      <c r="H258" s="54" t="str" cm="1">
        <f t="array" ref="H258">IFERROR(INDEX(단어표[분류], MIN(IF(ISNUMBER(FIND(단어표[포함단어],origin[[#This Row],[내용]])),ROW(단어표[포함단어])-ROW($N$6)+1,ROWS(단어표[포함단어])+1))),"기타입출")</f>
        <v>회사식대입출</v>
      </c>
      <c r="I258" s="23" t="str">
        <f>VLOOKUP(origin[[#This Row],[계정과목]],Q:R, 2,0)</f>
        <v>식비</v>
      </c>
      <c r="J258" s="34">
        <f>origin[[#This Row],[거래일자]]</f>
        <v>45401</v>
      </c>
      <c r="K258" s="29">
        <f>HOUR(origin[[#This Row],[거래시간]])</f>
        <v>12</v>
      </c>
    </row>
    <row r="259" spans="1:11" x14ac:dyDescent="0.25">
      <c r="A259" s="57">
        <v>45401</v>
      </c>
      <c r="B259" s="49" t="s">
        <v>550</v>
      </c>
      <c r="C259" s="49" t="s">
        <v>153</v>
      </c>
      <c r="D259" s="50">
        <v>4500</v>
      </c>
      <c r="E259" s="50">
        <v>0</v>
      </c>
      <c r="F259" s="49" t="s">
        <v>158</v>
      </c>
      <c r="G259" s="50">
        <v>1246354</v>
      </c>
      <c r="H259" s="54" t="str" cm="1">
        <f t="array" ref="H259">IFERROR(INDEX(단어표[분류], MIN(IF(ISNUMBER(FIND(단어표[포함단어],origin[[#This Row],[내용]])),ROW(단어표[포함단어])-ROW($N$6)+1,ROWS(단어표[포함단어])+1))),"기타입출")</f>
        <v>기타생활비</v>
      </c>
      <c r="I259" s="23" t="str">
        <f>VLOOKUP(origin[[#This Row],[계정과목]],Q:R, 2,0)</f>
        <v>생활비</v>
      </c>
      <c r="J259" s="34">
        <f>origin[[#This Row],[거래일자]]</f>
        <v>45401</v>
      </c>
      <c r="K259" s="29">
        <f>HOUR(origin[[#This Row],[거래시간]])</f>
        <v>23</v>
      </c>
    </row>
    <row r="260" spans="1:11" x14ac:dyDescent="0.25">
      <c r="A260" s="57">
        <v>45402</v>
      </c>
      <c r="B260" s="49" t="s">
        <v>549</v>
      </c>
      <c r="C260" s="49" t="s">
        <v>153</v>
      </c>
      <c r="D260" s="50">
        <v>38500</v>
      </c>
      <c r="E260" s="50">
        <v>0</v>
      </c>
      <c r="F260" s="49" t="s">
        <v>154</v>
      </c>
      <c r="G260" s="50">
        <v>1207854</v>
      </c>
      <c r="H260" s="54" t="str" cm="1">
        <f t="array" ref="H260">IFERROR(INDEX(단어표[분류], MIN(IF(ISNUMBER(FIND(단어표[포함단어],origin[[#This Row],[내용]])),ROW(단어표[포함단어])-ROW($N$6)+1,ROWS(단어표[포함단어])+1))),"기타입출")</f>
        <v>간식</v>
      </c>
      <c r="I260" s="23" t="str">
        <f>VLOOKUP(origin[[#This Row],[계정과목]],Q:R, 2,0)</f>
        <v>식비</v>
      </c>
      <c r="J260" s="34">
        <f>origin[[#This Row],[거래일자]]</f>
        <v>45402</v>
      </c>
      <c r="K260" s="29">
        <f>HOUR(origin[[#This Row],[거래시간]])</f>
        <v>12</v>
      </c>
    </row>
    <row r="261" spans="1:11" x14ac:dyDescent="0.25">
      <c r="A261" s="57">
        <v>45402</v>
      </c>
      <c r="B261" s="49" t="s">
        <v>548</v>
      </c>
      <c r="C261" s="49" t="s">
        <v>153</v>
      </c>
      <c r="D261" s="50">
        <v>38000</v>
      </c>
      <c r="E261" s="50">
        <v>0</v>
      </c>
      <c r="F261" s="49" t="s">
        <v>204</v>
      </c>
      <c r="G261" s="50">
        <v>1169854</v>
      </c>
      <c r="H261" s="54" t="str" cm="1">
        <f t="array" ref="H261">IFERROR(INDEX(단어표[분류], MIN(IF(ISNUMBER(FIND(단어표[포함단어],origin[[#This Row],[내용]])),ROW(단어표[포함단어])-ROW($N$6)+1,ROWS(단어표[포함단어])+1))),"기타입출")</f>
        <v>간식</v>
      </c>
      <c r="I261" s="23" t="str">
        <f>VLOOKUP(origin[[#This Row],[계정과목]],Q:R, 2,0)</f>
        <v>식비</v>
      </c>
      <c r="J261" s="34">
        <f>origin[[#This Row],[거래일자]]</f>
        <v>45402</v>
      </c>
      <c r="K261" s="29">
        <f>HOUR(origin[[#This Row],[거래시간]])</f>
        <v>12</v>
      </c>
    </row>
    <row r="262" spans="1:11" x14ac:dyDescent="0.25">
      <c r="A262" s="57">
        <v>45402</v>
      </c>
      <c r="B262" s="49" t="s">
        <v>547</v>
      </c>
      <c r="C262" s="49" t="s">
        <v>153</v>
      </c>
      <c r="D262" s="50">
        <v>0</v>
      </c>
      <c r="E262" s="50">
        <v>38500</v>
      </c>
      <c r="F262" s="49" t="s">
        <v>154</v>
      </c>
      <c r="G262" s="50">
        <v>1208354</v>
      </c>
      <c r="H262" s="54" t="str" cm="1">
        <f t="array" ref="H262">IFERROR(INDEX(단어표[분류], MIN(IF(ISNUMBER(FIND(단어표[포함단어],origin[[#This Row],[내용]])),ROW(단어표[포함단어])-ROW($N$6)+1,ROWS(단어표[포함단어])+1))),"기타입출")</f>
        <v>간식</v>
      </c>
      <c r="I262" s="23" t="str">
        <f>VLOOKUP(origin[[#This Row],[계정과목]],Q:R, 2,0)</f>
        <v>식비</v>
      </c>
      <c r="J262" s="34">
        <f>origin[[#This Row],[거래일자]]</f>
        <v>45402</v>
      </c>
      <c r="K262" s="29">
        <f>HOUR(origin[[#This Row],[거래시간]])</f>
        <v>12</v>
      </c>
    </row>
    <row r="263" spans="1:11" x14ac:dyDescent="0.25">
      <c r="A263" s="57">
        <v>45402</v>
      </c>
      <c r="B263" s="49" t="s">
        <v>546</v>
      </c>
      <c r="C263" s="49" t="s">
        <v>153</v>
      </c>
      <c r="D263" s="50">
        <v>46550</v>
      </c>
      <c r="E263" s="50">
        <v>0</v>
      </c>
      <c r="F263" s="49" t="s">
        <v>9</v>
      </c>
      <c r="G263" s="50">
        <v>1161804</v>
      </c>
      <c r="H263" s="54" t="str" cm="1">
        <f t="array" ref="H263">IFERROR(INDEX(단어표[분류], MIN(IF(ISNUMBER(FIND(단어표[포함단어],origin[[#This Row],[내용]])),ROW(단어표[포함단어])-ROW($N$6)+1,ROWS(단어표[포함단어])+1))),"기타입출")</f>
        <v>기타생활비</v>
      </c>
      <c r="I263" s="23" t="str">
        <f>VLOOKUP(origin[[#This Row],[계정과목]],Q:R, 2,0)</f>
        <v>생활비</v>
      </c>
      <c r="J263" s="34">
        <f>origin[[#This Row],[거래일자]]</f>
        <v>45402</v>
      </c>
      <c r="K263" s="29">
        <f>HOUR(origin[[#This Row],[거래시간]])</f>
        <v>17</v>
      </c>
    </row>
    <row r="264" spans="1:11" x14ac:dyDescent="0.25">
      <c r="A264" s="57">
        <v>45403</v>
      </c>
      <c r="B264" s="49" t="s">
        <v>545</v>
      </c>
      <c r="C264" s="49" t="s">
        <v>153</v>
      </c>
      <c r="D264" s="50">
        <v>4500</v>
      </c>
      <c r="E264" s="50">
        <v>0</v>
      </c>
      <c r="F264" s="49" t="s">
        <v>158</v>
      </c>
      <c r="G264" s="50">
        <v>1157304</v>
      </c>
      <c r="H264" s="54" t="str" cm="1">
        <f t="array" ref="H264">IFERROR(INDEX(단어표[분류], MIN(IF(ISNUMBER(FIND(단어표[포함단어],origin[[#This Row],[내용]])),ROW(단어표[포함단어])-ROW($N$6)+1,ROWS(단어표[포함단어])+1))),"기타입출")</f>
        <v>기타생활비</v>
      </c>
      <c r="I264" s="23" t="str">
        <f>VLOOKUP(origin[[#This Row],[계정과목]],Q:R, 2,0)</f>
        <v>생활비</v>
      </c>
      <c r="J264" s="34">
        <f>origin[[#This Row],[거래일자]]</f>
        <v>45403</v>
      </c>
      <c r="K264" s="29">
        <f>HOUR(origin[[#This Row],[거래시간]])</f>
        <v>19</v>
      </c>
    </row>
    <row r="265" spans="1:11" x14ac:dyDescent="0.25">
      <c r="A265" s="57">
        <v>45404</v>
      </c>
      <c r="B265" s="49" t="s">
        <v>544</v>
      </c>
      <c r="C265" s="49" t="s">
        <v>272</v>
      </c>
      <c r="D265" s="50">
        <v>0</v>
      </c>
      <c r="E265" s="50">
        <v>50000</v>
      </c>
      <c r="F265" s="49" t="s">
        <v>286</v>
      </c>
      <c r="G265" s="50">
        <v>1207304</v>
      </c>
      <c r="H265" s="54" t="str" cm="1">
        <f t="array" ref="H265">IFERROR(INDEX(단어표[분류], MIN(IF(ISNUMBER(FIND(단어표[포함단어],origin[[#This Row],[내용]])),ROW(단어표[포함단어])-ROW($N$6)+1,ROWS(단어표[포함단어])+1))),"기타입출")</f>
        <v>생활비입출</v>
      </c>
      <c r="I265" s="23" t="str">
        <f>VLOOKUP(origin[[#This Row],[계정과목]],Q:R, 2,0)</f>
        <v>생활비</v>
      </c>
      <c r="J265" s="34">
        <f>origin[[#This Row],[거래일자]]</f>
        <v>45404</v>
      </c>
      <c r="K265" s="29">
        <f>HOUR(origin[[#This Row],[거래시간]])</f>
        <v>10</v>
      </c>
    </row>
    <row r="266" spans="1:11" x14ac:dyDescent="0.25">
      <c r="A266" s="57">
        <v>45404</v>
      </c>
      <c r="B266" s="49" t="s">
        <v>543</v>
      </c>
      <c r="C266" s="49" t="s">
        <v>190</v>
      </c>
      <c r="D266" s="50">
        <v>0</v>
      </c>
      <c r="E266" s="50">
        <v>5208</v>
      </c>
      <c r="F266" s="49" t="s">
        <v>191</v>
      </c>
      <c r="G266" s="50">
        <v>1212512</v>
      </c>
      <c r="H266" s="54" t="str" cm="1">
        <f t="array" ref="H266">IFERROR(INDEX(단어표[분류], MIN(IF(ISNUMBER(FIND(단어표[포함단어],origin[[#This Row],[내용]])),ROW(단어표[포함단어])-ROW($N$6)+1,ROWS(단어표[포함단어])+1))),"기타입출")</f>
        <v>이자</v>
      </c>
      <c r="I266" s="23" t="str">
        <f>VLOOKUP(origin[[#This Row],[계정과목]],Q:R, 2,0)</f>
        <v>수입</v>
      </c>
      <c r="J266" s="34">
        <f>origin[[#This Row],[거래일자]]</f>
        <v>45404</v>
      </c>
      <c r="K266" s="29">
        <f>HOUR(origin[[#This Row],[거래시간]])</f>
        <v>11</v>
      </c>
    </row>
    <row r="267" spans="1:11" x14ac:dyDescent="0.25">
      <c r="A267" s="57">
        <v>45404</v>
      </c>
      <c r="B267" s="49" t="s">
        <v>542</v>
      </c>
      <c r="C267" s="49" t="s">
        <v>153</v>
      </c>
      <c r="D267" s="50">
        <v>12900</v>
      </c>
      <c r="E267" s="50">
        <v>0</v>
      </c>
      <c r="F267" s="49" t="s">
        <v>242</v>
      </c>
      <c r="G267" s="50">
        <v>1199612</v>
      </c>
      <c r="H267" s="54" t="str" cm="1">
        <f t="array" ref="H267">IFERROR(INDEX(단어표[분류], MIN(IF(ISNUMBER(FIND(단어표[포함단어],origin[[#This Row],[내용]])),ROW(단어표[포함단어])-ROW($N$6)+1,ROWS(단어표[포함단어])+1))),"기타입출")</f>
        <v>주식</v>
      </c>
      <c r="I267" s="23" t="str">
        <f>VLOOKUP(origin[[#This Row],[계정과목]],Q:R, 2,0)</f>
        <v>식비</v>
      </c>
      <c r="J267" s="34">
        <f>origin[[#This Row],[거래일자]]</f>
        <v>45404</v>
      </c>
      <c r="K267" s="29">
        <f>HOUR(origin[[#This Row],[거래시간]])</f>
        <v>12</v>
      </c>
    </row>
    <row r="268" spans="1:11" x14ac:dyDescent="0.25">
      <c r="A268" s="57">
        <v>45404</v>
      </c>
      <c r="B268" s="49" t="s">
        <v>541</v>
      </c>
      <c r="C268" s="49" t="s">
        <v>153</v>
      </c>
      <c r="D268" s="50">
        <v>4500</v>
      </c>
      <c r="E268" s="50">
        <v>0</v>
      </c>
      <c r="F268" s="49" t="s">
        <v>158</v>
      </c>
      <c r="G268" s="50">
        <v>1195112</v>
      </c>
      <c r="H268" s="54" t="str" cm="1">
        <f t="array" ref="H268">IFERROR(INDEX(단어표[분류], MIN(IF(ISNUMBER(FIND(단어표[포함단어],origin[[#This Row],[내용]])),ROW(단어표[포함단어])-ROW($N$6)+1,ROWS(단어표[포함단어])+1))),"기타입출")</f>
        <v>기타생활비</v>
      </c>
      <c r="I268" s="23" t="str">
        <f>VLOOKUP(origin[[#This Row],[계정과목]],Q:R, 2,0)</f>
        <v>생활비</v>
      </c>
      <c r="J268" s="34">
        <f>origin[[#This Row],[거래일자]]</f>
        <v>45404</v>
      </c>
      <c r="K268" s="29">
        <f>HOUR(origin[[#This Row],[거래시간]])</f>
        <v>23</v>
      </c>
    </row>
    <row r="269" spans="1:11" x14ac:dyDescent="0.25">
      <c r="A269" s="57">
        <v>45405</v>
      </c>
      <c r="B269" s="49" t="s">
        <v>540</v>
      </c>
      <c r="C269" s="49" t="s">
        <v>202</v>
      </c>
      <c r="D269" s="50">
        <v>62000</v>
      </c>
      <c r="E269" s="50">
        <v>0</v>
      </c>
      <c r="F269" s="49" t="s">
        <v>23</v>
      </c>
      <c r="G269" s="50">
        <v>1133112</v>
      </c>
      <c r="H269" s="54" t="str" cm="1">
        <f t="array" ref="H269">IFERROR(INDEX(단어표[분류], MIN(IF(ISNUMBER(FIND(단어표[포함단어],origin[[#This Row],[내용]])),ROW(단어표[포함단어])-ROW($N$6)+1,ROWS(단어표[포함단어])+1))),"기타입출")</f>
        <v>교통비</v>
      </c>
      <c r="I269" s="23" t="str">
        <f>VLOOKUP(origin[[#This Row],[계정과목]],Q:R, 2,0)</f>
        <v>교통비</v>
      </c>
      <c r="J269" s="34">
        <f>origin[[#This Row],[거래일자]]</f>
        <v>45405</v>
      </c>
      <c r="K269" s="29">
        <f>HOUR(origin[[#This Row],[거래시간]])</f>
        <v>11</v>
      </c>
    </row>
    <row r="270" spans="1:11" x14ac:dyDescent="0.25">
      <c r="A270" s="57">
        <v>45406</v>
      </c>
      <c r="B270" s="49" t="s">
        <v>538</v>
      </c>
      <c r="C270" s="49" t="s">
        <v>153</v>
      </c>
      <c r="D270" s="50">
        <v>6500</v>
      </c>
      <c r="E270" s="50">
        <v>0</v>
      </c>
      <c r="F270" s="49" t="s">
        <v>539</v>
      </c>
      <c r="G270" s="50">
        <v>1126612</v>
      </c>
      <c r="H270" s="54" t="str" cm="1">
        <f t="array" ref="H270">IFERROR(INDEX(단어표[분류], MIN(IF(ISNUMBER(FIND(단어표[포함단어],origin[[#This Row],[내용]])),ROW(단어표[포함단어])-ROW($N$6)+1,ROWS(단어표[포함단어])+1))),"기타입출")</f>
        <v>커피</v>
      </c>
      <c r="I270" s="23" t="str">
        <f>VLOOKUP(origin[[#This Row],[계정과목]],Q:R, 2,0)</f>
        <v>식비</v>
      </c>
      <c r="J270" s="34">
        <f>origin[[#This Row],[거래일자]]</f>
        <v>45406</v>
      </c>
      <c r="K270" s="29">
        <f>HOUR(origin[[#This Row],[거래시간]])</f>
        <v>8</v>
      </c>
    </row>
    <row r="271" spans="1:11" x14ac:dyDescent="0.25">
      <c r="A271" s="57">
        <v>45406</v>
      </c>
      <c r="B271" s="49" t="s">
        <v>537</v>
      </c>
      <c r="C271" s="49" t="s">
        <v>272</v>
      </c>
      <c r="D271" s="50">
        <v>0</v>
      </c>
      <c r="E271" s="50">
        <v>170000</v>
      </c>
      <c r="F271" s="49" t="s">
        <v>286</v>
      </c>
      <c r="G271" s="50">
        <v>1296612</v>
      </c>
      <c r="H271" s="54" t="str" cm="1">
        <f t="array" ref="H271">IFERROR(INDEX(단어표[분류], MIN(IF(ISNUMBER(FIND(단어표[포함단어],origin[[#This Row],[내용]])),ROW(단어표[포함단어])-ROW($N$6)+1,ROWS(단어표[포함단어])+1))),"기타입출")</f>
        <v>생활비입출</v>
      </c>
      <c r="I271" s="23" t="str">
        <f>VLOOKUP(origin[[#This Row],[계정과목]],Q:R, 2,0)</f>
        <v>생활비</v>
      </c>
      <c r="J271" s="34">
        <f>origin[[#This Row],[거래일자]]</f>
        <v>45406</v>
      </c>
      <c r="K271" s="29">
        <f>HOUR(origin[[#This Row],[거래시간]])</f>
        <v>11</v>
      </c>
    </row>
    <row r="272" spans="1:11" x14ac:dyDescent="0.25">
      <c r="A272" s="57">
        <v>45406</v>
      </c>
      <c r="B272" s="49" t="s">
        <v>536</v>
      </c>
      <c r="C272" s="49" t="s">
        <v>153</v>
      </c>
      <c r="D272" s="50">
        <v>13000</v>
      </c>
      <c r="E272" s="50">
        <v>0</v>
      </c>
      <c r="F272" s="49" t="s">
        <v>457</v>
      </c>
      <c r="G272" s="50">
        <v>1283612</v>
      </c>
      <c r="H272" s="54" t="str" cm="1">
        <f t="array" ref="H272">IFERROR(INDEX(단어표[분류], MIN(IF(ISNUMBER(FIND(단어표[포함단어],origin[[#This Row],[내용]])),ROW(단어표[포함단어])-ROW($N$6)+1,ROWS(단어표[포함단어])+1))),"기타입출")</f>
        <v>주식</v>
      </c>
      <c r="I272" s="23" t="str">
        <f>VLOOKUP(origin[[#This Row],[계정과목]],Q:R, 2,0)</f>
        <v>식비</v>
      </c>
      <c r="J272" s="34">
        <f>origin[[#This Row],[거래일자]]</f>
        <v>45406</v>
      </c>
      <c r="K272" s="29">
        <f>HOUR(origin[[#This Row],[거래시간]])</f>
        <v>12</v>
      </c>
    </row>
    <row r="273" spans="1:11" x14ac:dyDescent="0.25">
      <c r="A273" s="57">
        <v>45406</v>
      </c>
      <c r="B273" s="49" t="s">
        <v>535</v>
      </c>
      <c r="C273" s="49" t="s">
        <v>153</v>
      </c>
      <c r="D273" s="50">
        <v>4500</v>
      </c>
      <c r="E273" s="50">
        <v>0</v>
      </c>
      <c r="F273" s="49" t="s">
        <v>158</v>
      </c>
      <c r="G273" s="50">
        <v>1279112</v>
      </c>
      <c r="H273" s="54" t="str" cm="1">
        <f t="array" ref="H273">IFERROR(INDEX(단어표[분류], MIN(IF(ISNUMBER(FIND(단어표[포함단어],origin[[#This Row],[내용]])),ROW(단어표[포함단어])-ROW($N$6)+1,ROWS(단어표[포함단어])+1))),"기타입출")</f>
        <v>기타생활비</v>
      </c>
      <c r="I273" s="23" t="str">
        <f>VLOOKUP(origin[[#This Row],[계정과목]],Q:R, 2,0)</f>
        <v>생활비</v>
      </c>
      <c r="J273" s="34">
        <f>origin[[#This Row],[거래일자]]</f>
        <v>45406</v>
      </c>
      <c r="K273" s="29">
        <f>HOUR(origin[[#This Row],[거래시간]])</f>
        <v>21</v>
      </c>
    </row>
    <row r="274" spans="1:11" x14ac:dyDescent="0.25">
      <c r="A274" s="57">
        <v>45407</v>
      </c>
      <c r="B274" s="49" t="s">
        <v>534</v>
      </c>
      <c r="C274" s="49" t="s">
        <v>177</v>
      </c>
      <c r="D274" s="50">
        <v>0</v>
      </c>
      <c r="E274" s="50">
        <v>300000</v>
      </c>
      <c r="F274" s="49" t="s">
        <v>175</v>
      </c>
      <c r="G274" s="50">
        <v>1579112</v>
      </c>
      <c r="H274" s="54" t="str" cm="1">
        <f t="array" ref="H274">IFERROR(INDEX(단어표[분류], MIN(IF(ISNUMBER(FIND(단어표[포함단어],origin[[#This Row],[내용]])),ROW(단어표[포함단어])-ROW($N$6)+1,ROWS(단어표[포함단어])+1))),"기타입출")</f>
        <v>생활비입출</v>
      </c>
      <c r="I274" s="23" t="str">
        <f>VLOOKUP(origin[[#This Row],[계정과목]],Q:R, 2,0)</f>
        <v>생활비</v>
      </c>
      <c r="J274" s="34">
        <f>origin[[#This Row],[거래일자]]</f>
        <v>45407</v>
      </c>
      <c r="K274" s="29">
        <f>HOUR(origin[[#This Row],[거래시간]])</f>
        <v>10</v>
      </c>
    </row>
    <row r="275" spans="1:11" x14ac:dyDescent="0.25">
      <c r="A275" s="57">
        <v>45407</v>
      </c>
      <c r="B275" s="49" t="s">
        <v>532</v>
      </c>
      <c r="C275" s="49" t="s">
        <v>153</v>
      </c>
      <c r="D275" s="50">
        <v>14000</v>
      </c>
      <c r="E275" s="50">
        <v>0</v>
      </c>
      <c r="F275" s="49" t="s">
        <v>533</v>
      </c>
      <c r="G275" s="50">
        <v>1565112</v>
      </c>
      <c r="H275" s="54" t="str" cm="1">
        <f t="array" ref="H275">IFERROR(INDEX(단어표[분류], MIN(IF(ISNUMBER(FIND(단어표[포함단어],origin[[#This Row],[내용]])),ROW(단어표[포함단어])-ROW($N$6)+1,ROWS(단어표[포함단어])+1))),"기타입출")</f>
        <v>주식</v>
      </c>
      <c r="I275" s="23" t="str">
        <f>VLOOKUP(origin[[#This Row],[계정과목]],Q:R, 2,0)</f>
        <v>식비</v>
      </c>
      <c r="J275" s="34">
        <f>origin[[#This Row],[거래일자]]</f>
        <v>45407</v>
      </c>
      <c r="K275" s="29">
        <f>HOUR(origin[[#This Row],[거래시간]])</f>
        <v>12</v>
      </c>
    </row>
    <row r="276" spans="1:11" x14ac:dyDescent="0.25">
      <c r="A276" s="57">
        <v>45407</v>
      </c>
      <c r="B276" s="49" t="s">
        <v>531</v>
      </c>
      <c r="C276" s="49" t="s">
        <v>164</v>
      </c>
      <c r="D276" s="50">
        <v>76104</v>
      </c>
      <c r="E276" s="50">
        <v>0</v>
      </c>
      <c r="F276" s="49" t="s">
        <v>947</v>
      </c>
      <c r="G276" s="50">
        <v>1489008</v>
      </c>
      <c r="H276" s="54" t="str" cm="1">
        <f t="array" ref="H276">IFERROR(INDEX(단어표[분류], MIN(IF(ISNUMBER(FIND(단어표[포함단어],origin[[#This Row],[내용]])),ROW(단어표[포함단어])-ROW($N$6)+1,ROWS(단어표[포함단어])+1))),"기타입출")</f>
        <v>건강보험</v>
      </c>
      <c r="I276" s="23" t="str">
        <f>VLOOKUP(origin[[#This Row],[계정과목]],Q:R, 2,0)</f>
        <v>보험비</v>
      </c>
      <c r="J276" s="34">
        <f>origin[[#This Row],[거래일자]]</f>
        <v>45407</v>
      </c>
      <c r="K276" s="29">
        <f>HOUR(origin[[#This Row],[거래시간]])</f>
        <v>19</v>
      </c>
    </row>
    <row r="277" spans="1:11" x14ac:dyDescent="0.25">
      <c r="A277" s="57">
        <v>45408</v>
      </c>
      <c r="B277" s="49" t="s">
        <v>530</v>
      </c>
      <c r="C277" s="49" t="s">
        <v>153</v>
      </c>
      <c r="D277" s="50">
        <v>7000</v>
      </c>
      <c r="E277" s="50">
        <v>0</v>
      </c>
      <c r="F277" s="49" t="s">
        <v>375</v>
      </c>
      <c r="G277" s="50">
        <v>1482008</v>
      </c>
      <c r="H277" s="54" t="str" cm="1">
        <f t="array" ref="H277">IFERROR(INDEX(단어표[분류], MIN(IF(ISNUMBER(FIND(단어표[포함단어],origin[[#This Row],[내용]])),ROW(단어표[포함단어])-ROW($N$6)+1,ROWS(단어표[포함단어])+1))),"기타입출")</f>
        <v>기타생활비</v>
      </c>
      <c r="I277" s="23" t="str">
        <f>VLOOKUP(origin[[#This Row],[계정과목]],Q:R, 2,0)</f>
        <v>생활비</v>
      </c>
      <c r="J277" s="34">
        <f>origin[[#This Row],[거래일자]]</f>
        <v>45408</v>
      </c>
      <c r="K277" s="29">
        <f>HOUR(origin[[#This Row],[거래시간]])</f>
        <v>8</v>
      </c>
    </row>
    <row r="278" spans="1:11" x14ac:dyDescent="0.25">
      <c r="A278" s="57">
        <v>45408</v>
      </c>
      <c r="B278" s="49" t="s">
        <v>529</v>
      </c>
      <c r="C278" s="49" t="s">
        <v>153</v>
      </c>
      <c r="D278" s="50">
        <v>10000</v>
      </c>
      <c r="E278" s="50">
        <v>0</v>
      </c>
      <c r="F278" s="49" t="s">
        <v>451</v>
      </c>
      <c r="G278" s="50">
        <v>1472008</v>
      </c>
      <c r="H278" s="54" t="str" cm="1">
        <f t="array" ref="H278">IFERROR(INDEX(단어표[분류], MIN(IF(ISNUMBER(FIND(단어표[포함단어],origin[[#This Row],[내용]])),ROW(단어표[포함단어])-ROW($N$6)+1,ROWS(단어표[포함단어])+1))),"기타입출")</f>
        <v>주식</v>
      </c>
      <c r="I278" s="23" t="str">
        <f>VLOOKUP(origin[[#This Row],[계정과목]],Q:R, 2,0)</f>
        <v>식비</v>
      </c>
      <c r="J278" s="34">
        <f>origin[[#This Row],[거래일자]]</f>
        <v>45408</v>
      </c>
      <c r="K278" s="29">
        <f>HOUR(origin[[#This Row],[거래시간]])</f>
        <v>12</v>
      </c>
    </row>
    <row r="279" spans="1:11" x14ac:dyDescent="0.25">
      <c r="A279" s="57">
        <v>45408</v>
      </c>
      <c r="B279" s="49" t="s">
        <v>528</v>
      </c>
      <c r="C279" s="49" t="s">
        <v>153</v>
      </c>
      <c r="D279" s="50">
        <v>4500</v>
      </c>
      <c r="E279" s="50">
        <v>0</v>
      </c>
      <c r="F279" s="49" t="s">
        <v>167</v>
      </c>
      <c r="G279" s="50">
        <v>1467508</v>
      </c>
      <c r="H279" s="54" t="str" cm="1">
        <f t="array" ref="H279">IFERROR(INDEX(단어표[분류], MIN(IF(ISNUMBER(FIND(단어표[포함단어],origin[[#This Row],[내용]])),ROW(단어표[포함단어])-ROW($N$6)+1,ROWS(단어표[포함단어])+1))),"기타입출")</f>
        <v>기타생활비</v>
      </c>
      <c r="I279" s="23" t="str">
        <f>VLOOKUP(origin[[#This Row],[계정과목]],Q:R, 2,0)</f>
        <v>생활비</v>
      </c>
      <c r="J279" s="34">
        <f>origin[[#This Row],[거래일자]]</f>
        <v>45408</v>
      </c>
      <c r="K279" s="29">
        <f>HOUR(origin[[#This Row],[거래시간]])</f>
        <v>15</v>
      </c>
    </row>
    <row r="280" spans="1:11" x14ac:dyDescent="0.25">
      <c r="A280" s="57">
        <v>45410</v>
      </c>
      <c r="B280" s="49" t="s">
        <v>527</v>
      </c>
      <c r="C280" s="49" t="s">
        <v>153</v>
      </c>
      <c r="D280" s="50">
        <v>4500</v>
      </c>
      <c r="E280" s="50">
        <v>0</v>
      </c>
      <c r="F280" s="49" t="s">
        <v>158</v>
      </c>
      <c r="G280" s="50">
        <v>1463008</v>
      </c>
      <c r="H280" s="54" t="str" cm="1">
        <f t="array" ref="H280">IFERROR(INDEX(단어표[분류], MIN(IF(ISNUMBER(FIND(단어표[포함단어],origin[[#This Row],[내용]])),ROW(단어표[포함단어])-ROW($N$6)+1,ROWS(단어표[포함단어])+1))),"기타입출")</f>
        <v>기타생활비</v>
      </c>
      <c r="I280" s="23" t="str">
        <f>VLOOKUP(origin[[#This Row],[계정과목]],Q:R, 2,0)</f>
        <v>생활비</v>
      </c>
      <c r="J280" s="34">
        <f>origin[[#This Row],[거래일자]]</f>
        <v>45410</v>
      </c>
      <c r="K280" s="29">
        <f>HOUR(origin[[#This Row],[거래시간]])</f>
        <v>0</v>
      </c>
    </row>
    <row r="281" spans="1:11" x14ac:dyDescent="0.25">
      <c r="A281" s="57">
        <v>45410</v>
      </c>
      <c r="B281" s="49" t="s">
        <v>526</v>
      </c>
      <c r="C281" s="49" t="s">
        <v>153</v>
      </c>
      <c r="D281" s="50">
        <v>21190</v>
      </c>
      <c r="E281" s="50">
        <v>0</v>
      </c>
      <c r="F281" s="49" t="s">
        <v>9</v>
      </c>
      <c r="G281" s="50">
        <v>1441818</v>
      </c>
      <c r="H281" s="54" t="str" cm="1">
        <f t="array" ref="H281">IFERROR(INDEX(단어표[분류], MIN(IF(ISNUMBER(FIND(단어표[포함단어],origin[[#This Row],[내용]])),ROW(단어표[포함단어])-ROW($N$6)+1,ROWS(단어표[포함단어])+1))),"기타입출")</f>
        <v>기타생활비</v>
      </c>
      <c r="I281" s="23" t="str">
        <f>VLOOKUP(origin[[#This Row],[계정과목]],Q:R, 2,0)</f>
        <v>생활비</v>
      </c>
      <c r="J281" s="34">
        <f>origin[[#This Row],[거래일자]]</f>
        <v>45410</v>
      </c>
      <c r="K281" s="29">
        <f>HOUR(origin[[#This Row],[거래시간]])</f>
        <v>12</v>
      </c>
    </row>
    <row r="282" spans="1:11" x14ac:dyDescent="0.25">
      <c r="A282" s="57">
        <v>45411</v>
      </c>
      <c r="B282" s="49" t="s">
        <v>525</v>
      </c>
      <c r="C282" s="49" t="s">
        <v>153</v>
      </c>
      <c r="D282" s="50">
        <v>7000</v>
      </c>
      <c r="E282" s="50">
        <v>0</v>
      </c>
      <c r="F282" s="49" t="s">
        <v>375</v>
      </c>
      <c r="G282" s="50">
        <v>1434818</v>
      </c>
      <c r="H282" s="54" t="str" cm="1">
        <f t="array" ref="H282">IFERROR(INDEX(단어표[분류], MIN(IF(ISNUMBER(FIND(단어표[포함단어],origin[[#This Row],[내용]])),ROW(단어표[포함단어])-ROW($N$6)+1,ROWS(단어표[포함단어])+1))),"기타입출")</f>
        <v>기타생활비</v>
      </c>
      <c r="I282" s="23" t="str">
        <f>VLOOKUP(origin[[#This Row],[계정과목]],Q:R, 2,0)</f>
        <v>생활비</v>
      </c>
      <c r="J282" s="34">
        <f>origin[[#This Row],[거래일자]]</f>
        <v>45411</v>
      </c>
      <c r="K282" s="29">
        <f>HOUR(origin[[#This Row],[거래시간]])</f>
        <v>8</v>
      </c>
    </row>
    <row r="283" spans="1:11" x14ac:dyDescent="0.25">
      <c r="A283" s="57">
        <v>45411</v>
      </c>
      <c r="B283" s="49" t="s">
        <v>523</v>
      </c>
      <c r="C283" s="49" t="s">
        <v>153</v>
      </c>
      <c r="D283" s="50">
        <v>13500</v>
      </c>
      <c r="E283" s="50">
        <v>0</v>
      </c>
      <c r="F283" s="49" t="s">
        <v>524</v>
      </c>
      <c r="G283" s="50">
        <v>1421318</v>
      </c>
      <c r="H283" s="54" t="str" cm="1">
        <f t="array" ref="H283">IFERROR(INDEX(단어표[분류], MIN(IF(ISNUMBER(FIND(단어표[포함단어],origin[[#This Row],[내용]])),ROW(단어표[포함단어])-ROW($N$6)+1,ROWS(단어표[포함단어])+1))),"기타입출")</f>
        <v>주식</v>
      </c>
      <c r="I283" s="23" t="str">
        <f>VLOOKUP(origin[[#This Row],[계정과목]],Q:R, 2,0)</f>
        <v>식비</v>
      </c>
      <c r="J283" s="34">
        <f>origin[[#This Row],[거래일자]]</f>
        <v>45411</v>
      </c>
      <c r="K283" s="29">
        <f>HOUR(origin[[#This Row],[거래시간]])</f>
        <v>11</v>
      </c>
    </row>
    <row r="284" spans="1:11" x14ac:dyDescent="0.25">
      <c r="A284" s="57">
        <v>45411</v>
      </c>
      <c r="B284" s="49" t="s">
        <v>522</v>
      </c>
      <c r="C284" s="49" t="s">
        <v>153</v>
      </c>
      <c r="D284" s="50">
        <v>38811</v>
      </c>
      <c r="E284" s="50">
        <v>0</v>
      </c>
      <c r="F284" s="49" t="s">
        <v>248</v>
      </c>
      <c r="G284" s="50">
        <v>1382507</v>
      </c>
      <c r="H284" s="54" t="str" cm="1">
        <f t="array" ref="H284">IFERROR(INDEX(단어표[분류], MIN(IF(ISNUMBER(FIND(단어표[포함단어],origin[[#This Row],[내용]])),ROW(단어표[포함단어])-ROW($N$6)+1,ROWS(단어표[포함단어])+1))),"기타입출")</f>
        <v>기타생활비</v>
      </c>
      <c r="I284" s="23" t="str">
        <f>VLOOKUP(origin[[#This Row],[계정과목]],Q:R, 2,0)</f>
        <v>생활비</v>
      </c>
      <c r="J284" s="34">
        <f>origin[[#This Row],[거래일자]]</f>
        <v>45411</v>
      </c>
      <c r="K284" s="29">
        <f>HOUR(origin[[#This Row],[거래시간]])</f>
        <v>17</v>
      </c>
    </row>
    <row r="285" spans="1:11" x14ac:dyDescent="0.25">
      <c r="A285" s="57">
        <v>45412</v>
      </c>
      <c r="B285" s="49" t="s">
        <v>520</v>
      </c>
      <c r="C285" s="49" t="s">
        <v>153</v>
      </c>
      <c r="D285" s="50">
        <v>11500</v>
      </c>
      <c r="E285" s="50">
        <v>0</v>
      </c>
      <c r="F285" s="49" t="s">
        <v>521</v>
      </c>
      <c r="G285" s="50">
        <v>1371007</v>
      </c>
      <c r="H285" s="54" t="str" cm="1">
        <f t="array" ref="H285">IFERROR(INDEX(단어표[분류], MIN(IF(ISNUMBER(FIND(단어표[포함단어],origin[[#This Row],[내용]])),ROW(단어표[포함단어])-ROW($N$6)+1,ROWS(단어표[포함단어])+1))),"기타입출")</f>
        <v>주식</v>
      </c>
      <c r="I285" s="23" t="str">
        <f>VLOOKUP(origin[[#This Row],[계정과목]],Q:R, 2,0)</f>
        <v>식비</v>
      </c>
      <c r="J285" s="34">
        <f>origin[[#This Row],[거래일자]]</f>
        <v>45412</v>
      </c>
      <c r="K285" s="29">
        <f>HOUR(origin[[#This Row],[거래시간]])</f>
        <v>12</v>
      </c>
    </row>
    <row r="286" spans="1:11" x14ac:dyDescent="0.25">
      <c r="A286" s="57">
        <v>45412</v>
      </c>
      <c r="B286" s="49" t="s">
        <v>519</v>
      </c>
      <c r="C286" s="49" t="s">
        <v>153</v>
      </c>
      <c r="D286" s="50">
        <v>4500</v>
      </c>
      <c r="E286" s="50">
        <v>0</v>
      </c>
      <c r="F286" s="49" t="s">
        <v>158</v>
      </c>
      <c r="G286" s="50">
        <v>1366507</v>
      </c>
      <c r="H286" s="54" t="str" cm="1">
        <f t="array" ref="H286">IFERROR(INDEX(단어표[분류], MIN(IF(ISNUMBER(FIND(단어표[포함단어],origin[[#This Row],[내용]])),ROW(단어표[포함단어])-ROW($N$6)+1,ROWS(단어표[포함단어])+1))),"기타입출")</f>
        <v>기타생활비</v>
      </c>
      <c r="I286" s="23" t="str">
        <f>VLOOKUP(origin[[#This Row],[계정과목]],Q:R, 2,0)</f>
        <v>생활비</v>
      </c>
      <c r="J286" s="34">
        <f>origin[[#This Row],[거래일자]]</f>
        <v>45412</v>
      </c>
      <c r="K286" s="29">
        <f>HOUR(origin[[#This Row],[거래시간]])</f>
        <v>18</v>
      </c>
    </row>
    <row r="287" spans="1:11" x14ac:dyDescent="0.25">
      <c r="A287" s="57">
        <v>45414</v>
      </c>
      <c r="B287" s="49" t="s">
        <v>518</v>
      </c>
      <c r="C287" s="49" t="s">
        <v>153</v>
      </c>
      <c r="D287" s="50">
        <v>12000</v>
      </c>
      <c r="E287" s="50">
        <v>0</v>
      </c>
      <c r="F287" s="49" t="s">
        <v>454</v>
      </c>
      <c r="G287" s="50">
        <v>1354507</v>
      </c>
      <c r="H287" s="54" t="str" cm="1">
        <f t="array" ref="H287">IFERROR(INDEX(단어표[분류], MIN(IF(ISNUMBER(FIND(단어표[포함단어],origin[[#This Row],[내용]])),ROW(단어표[포함단어])-ROW($N$6)+1,ROWS(단어표[포함단어])+1))),"기타입출")</f>
        <v>주식</v>
      </c>
      <c r="I287" s="23" t="str">
        <f>VLOOKUP(origin[[#This Row],[계정과목]],Q:R, 2,0)</f>
        <v>식비</v>
      </c>
      <c r="J287" s="34">
        <f>origin[[#This Row],[거래일자]]</f>
        <v>45414</v>
      </c>
      <c r="K287" s="29">
        <f>HOUR(origin[[#This Row],[거래시간]])</f>
        <v>12</v>
      </c>
    </row>
    <row r="288" spans="1:11" x14ac:dyDescent="0.25">
      <c r="A288" s="57">
        <v>45414</v>
      </c>
      <c r="B288" s="49" t="s">
        <v>517</v>
      </c>
      <c r="C288" s="49" t="s">
        <v>153</v>
      </c>
      <c r="D288" s="50">
        <v>4500</v>
      </c>
      <c r="E288" s="50">
        <v>0</v>
      </c>
      <c r="F288" s="49" t="s">
        <v>474</v>
      </c>
      <c r="G288" s="50">
        <v>1350007</v>
      </c>
      <c r="H288" s="54" t="str" cm="1">
        <f t="array" ref="H288">IFERROR(INDEX(단어표[분류], MIN(IF(ISNUMBER(FIND(단어표[포함단어],origin[[#This Row],[내용]])),ROW(단어표[포함단어])-ROW($N$6)+1,ROWS(단어표[포함단어])+1))),"기타입출")</f>
        <v>기타생활비</v>
      </c>
      <c r="I288" s="23" t="str">
        <f>VLOOKUP(origin[[#This Row],[계정과목]],Q:R, 2,0)</f>
        <v>생활비</v>
      </c>
      <c r="J288" s="34">
        <f>origin[[#This Row],[거래일자]]</f>
        <v>45414</v>
      </c>
      <c r="K288" s="29">
        <f>HOUR(origin[[#This Row],[거래시간]])</f>
        <v>20</v>
      </c>
    </row>
    <row r="289" spans="1:11" x14ac:dyDescent="0.25">
      <c r="A289" s="57">
        <v>45415</v>
      </c>
      <c r="B289" s="49" t="s">
        <v>516</v>
      </c>
      <c r="C289" s="49" t="s">
        <v>153</v>
      </c>
      <c r="D289" s="50">
        <v>6500</v>
      </c>
      <c r="E289" s="50">
        <v>0</v>
      </c>
      <c r="F289" s="49" t="s">
        <v>375</v>
      </c>
      <c r="G289" s="50">
        <v>1343507</v>
      </c>
      <c r="H289" s="54" t="str" cm="1">
        <f t="array" ref="H289">IFERROR(INDEX(단어표[분류], MIN(IF(ISNUMBER(FIND(단어표[포함단어],origin[[#This Row],[내용]])),ROW(단어표[포함단어])-ROW($N$6)+1,ROWS(단어표[포함단어])+1))),"기타입출")</f>
        <v>기타생활비</v>
      </c>
      <c r="I289" s="23" t="str">
        <f>VLOOKUP(origin[[#This Row],[계정과목]],Q:R, 2,0)</f>
        <v>생활비</v>
      </c>
      <c r="J289" s="34">
        <f>origin[[#This Row],[거래일자]]</f>
        <v>45415</v>
      </c>
      <c r="K289" s="29">
        <f>HOUR(origin[[#This Row],[거래시간]])</f>
        <v>8</v>
      </c>
    </row>
    <row r="290" spans="1:11" x14ac:dyDescent="0.25">
      <c r="A290" s="57">
        <v>45415</v>
      </c>
      <c r="B290" s="49" t="s">
        <v>514</v>
      </c>
      <c r="C290" s="49" t="s">
        <v>153</v>
      </c>
      <c r="D290" s="50">
        <v>15000</v>
      </c>
      <c r="E290" s="50">
        <v>0</v>
      </c>
      <c r="F290" s="49" t="s">
        <v>515</v>
      </c>
      <c r="G290" s="50">
        <v>1328507</v>
      </c>
      <c r="H290" s="54" t="str" cm="1">
        <f t="array" ref="H290">IFERROR(INDEX(단어표[분류], MIN(IF(ISNUMBER(FIND(단어표[포함단어],origin[[#This Row],[내용]])),ROW(단어표[포함단어])-ROW($N$6)+1,ROWS(단어표[포함단어])+1))),"기타입출")</f>
        <v>주식</v>
      </c>
      <c r="I290" s="23" t="str">
        <f>VLOOKUP(origin[[#This Row],[계정과목]],Q:R, 2,0)</f>
        <v>식비</v>
      </c>
      <c r="J290" s="34">
        <f>origin[[#This Row],[거래일자]]</f>
        <v>45415</v>
      </c>
      <c r="K290" s="29">
        <f>HOUR(origin[[#This Row],[거래시간]])</f>
        <v>12</v>
      </c>
    </row>
    <row r="291" spans="1:11" x14ac:dyDescent="0.25">
      <c r="A291" s="57">
        <v>45415</v>
      </c>
      <c r="B291" s="49" t="s">
        <v>513</v>
      </c>
      <c r="C291" s="49" t="s">
        <v>153</v>
      </c>
      <c r="D291" s="50">
        <v>9000</v>
      </c>
      <c r="E291" s="50">
        <v>0</v>
      </c>
      <c r="F291" s="49" t="s">
        <v>167</v>
      </c>
      <c r="G291" s="50">
        <v>1319507</v>
      </c>
      <c r="H291" s="54" t="str" cm="1">
        <f t="array" ref="H291">IFERROR(INDEX(단어표[분류], MIN(IF(ISNUMBER(FIND(단어표[포함단어],origin[[#This Row],[내용]])),ROW(단어표[포함단어])-ROW($N$6)+1,ROWS(단어표[포함단어])+1))),"기타입출")</f>
        <v>기타생활비</v>
      </c>
      <c r="I291" s="23" t="str">
        <f>VLOOKUP(origin[[#This Row],[계정과목]],Q:R, 2,0)</f>
        <v>생활비</v>
      </c>
      <c r="J291" s="34">
        <f>origin[[#This Row],[거래일자]]</f>
        <v>45415</v>
      </c>
      <c r="K291" s="29">
        <f>HOUR(origin[[#This Row],[거래시간]])</f>
        <v>15</v>
      </c>
    </row>
    <row r="292" spans="1:11" x14ac:dyDescent="0.25">
      <c r="A292" s="57">
        <v>45416</v>
      </c>
      <c r="B292" s="49" t="s">
        <v>512</v>
      </c>
      <c r="C292" s="49" t="s">
        <v>153</v>
      </c>
      <c r="D292" s="50">
        <v>8100</v>
      </c>
      <c r="E292" s="50">
        <v>0</v>
      </c>
      <c r="F292" s="49" t="s">
        <v>373</v>
      </c>
      <c r="G292" s="50">
        <v>1311407</v>
      </c>
      <c r="H292" s="54" t="str" cm="1">
        <f t="array" ref="H292">IFERROR(INDEX(단어표[분류], MIN(IF(ISNUMBER(FIND(단어표[포함단어],origin[[#This Row],[내용]])),ROW(단어표[포함단어])-ROW($N$6)+1,ROWS(단어표[포함단어])+1))),"기타입출")</f>
        <v>주식</v>
      </c>
      <c r="I292" s="23" t="str">
        <f>VLOOKUP(origin[[#This Row],[계정과목]],Q:R, 2,0)</f>
        <v>식비</v>
      </c>
      <c r="J292" s="34">
        <f>origin[[#This Row],[거래일자]]</f>
        <v>45416</v>
      </c>
      <c r="K292" s="29">
        <f>HOUR(origin[[#This Row],[거래시간]])</f>
        <v>9</v>
      </c>
    </row>
    <row r="293" spans="1:11" x14ac:dyDescent="0.25">
      <c r="A293" s="57">
        <v>45416</v>
      </c>
      <c r="B293" s="49" t="s">
        <v>511</v>
      </c>
      <c r="C293" s="49" t="s">
        <v>153</v>
      </c>
      <c r="D293" s="50">
        <v>28798</v>
      </c>
      <c r="E293" s="50">
        <v>0</v>
      </c>
      <c r="F293" s="49" t="s">
        <v>327</v>
      </c>
      <c r="G293" s="50">
        <v>1282609</v>
      </c>
      <c r="H293" s="54" t="str" cm="1">
        <f t="array" ref="H293">IFERROR(INDEX(단어표[분류], MIN(IF(ISNUMBER(FIND(단어표[포함단어],origin[[#This Row],[내용]])),ROW(단어표[포함단어])-ROW($N$6)+1,ROWS(단어표[포함단어])+1))),"기타입출")</f>
        <v>게임</v>
      </c>
      <c r="I293" s="23" t="str">
        <f>VLOOKUP(origin[[#This Row],[계정과목]],Q:R, 2,0)</f>
        <v>문화생활비</v>
      </c>
      <c r="J293" s="34">
        <f>origin[[#This Row],[거래일자]]</f>
        <v>45416</v>
      </c>
      <c r="K293" s="29">
        <f>HOUR(origin[[#This Row],[거래시간]])</f>
        <v>16</v>
      </c>
    </row>
    <row r="294" spans="1:11" x14ac:dyDescent="0.25">
      <c r="A294" s="57">
        <v>45418</v>
      </c>
      <c r="B294" s="49" t="s">
        <v>509</v>
      </c>
      <c r="C294" s="49" t="s">
        <v>153</v>
      </c>
      <c r="D294" s="50">
        <v>38000</v>
      </c>
      <c r="E294" s="50">
        <v>0</v>
      </c>
      <c r="F294" s="49" t="s">
        <v>510</v>
      </c>
      <c r="G294" s="50">
        <v>1244609</v>
      </c>
      <c r="H294" s="54" t="str" cm="1">
        <f t="array" ref="H294">IFERROR(INDEX(단어표[분류], MIN(IF(ISNUMBER(FIND(단어표[포함단어],origin[[#This Row],[내용]])),ROW(단어표[포함단어])-ROW($N$6)+1,ROWS(단어표[포함단어])+1))),"기타입출")</f>
        <v>주식</v>
      </c>
      <c r="I294" s="23" t="str">
        <f>VLOOKUP(origin[[#This Row],[계정과목]],Q:R, 2,0)</f>
        <v>식비</v>
      </c>
      <c r="J294" s="34">
        <f>origin[[#This Row],[거래일자]]</f>
        <v>45418</v>
      </c>
      <c r="K294" s="29">
        <f>HOUR(origin[[#This Row],[거래시간]])</f>
        <v>17</v>
      </c>
    </row>
    <row r="295" spans="1:11" x14ac:dyDescent="0.25">
      <c r="A295" s="57">
        <v>45419</v>
      </c>
      <c r="B295" s="49" t="s">
        <v>508</v>
      </c>
      <c r="C295" s="49" t="s">
        <v>153</v>
      </c>
      <c r="D295" s="50">
        <v>4500</v>
      </c>
      <c r="E295" s="50">
        <v>0</v>
      </c>
      <c r="F295" s="49" t="s">
        <v>507</v>
      </c>
      <c r="G295" s="50">
        <v>1240109</v>
      </c>
      <c r="H295" s="54" t="str" cm="1">
        <f t="array" ref="H295">IFERROR(INDEX(단어표[분류], MIN(IF(ISNUMBER(FIND(단어표[포함단어],origin[[#This Row],[내용]])),ROW(단어표[포함단어])-ROW($N$6)+1,ROWS(단어표[포함단어])+1))),"기타입출")</f>
        <v>간식</v>
      </c>
      <c r="I295" s="23" t="str">
        <f>VLOOKUP(origin[[#This Row],[계정과목]],Q:R, 2,0)</f>
        <v>식비</v>
      </c>
      <c r="J295" s="34">
        <f>origin[[#This Row],[거래일자]]</f>
        <v>45419</v>
      </c>
      <c r="K295" s="29">
        <f>HOUR(origin[[#This Row],[거래시간]])</f>
        <v>6</v>
      </c>
    </row>
    <row r="296" spans="1:11" x14ac:dyDescent="0.25">
      <c r="A296" s="57">
        <v>45419</v>
      </c>
      <c r="B296" s="49" t="s">
        <v>506</v>
      </c>
      <c r="C296" s="49" t="s">
        <v>153</v>
      </c>
      <c r="D296" s="50">
        <v>5000</v>
      </c>
      <c r="E296" s="50">
        <v>0</v>
      </c>
      <c r="F296" s="49" t="s">
        <v>507</v>
      </c>
      <c r="G296" s="50">
        <v>1235109</v>
      </c>
      <c r="H296" s="54" t="str" cm="1">
        <f t="array" ref="H296">IFERROR(INDEX(단어표[분류], MIN(IF(ISNUMBER(FIND(단어표[포함단어],origin[[#This Row],[내용]])),ROW(단어표[포함단어])-ROW($N$6)+1,ROWS(단어표[포함단어])+1))),"기타입출")</f>
        <v>간식</v>
      </c>
      <c r="I296" s="23" t="str">
        <f>VLOOKUP(origin[[#This Row],[계정과목]],Q:R, 2,0)</f>
        <v>식비</v>
      </c>
      <c r="J296" s="34">
        <f>origin[[#This Row],[거래일자]]</f>
        <v>45419</v>
      </c>
      <c r="K296" s="29">
        <f>HOUR(origin[[#This Row],[거래시간]])</f>
        <v>6</v>
      </c>
    </row>
    <row r="297" spans="1:11" x14ac:dyDescent="0.25">
      <c r="A297" s="57">
        <v>45419</v>
      </c>
      <c r="B297" s="49" t="s">
        <v>505</v>
      </c>
      <c r="C297" s="49" t="s">
        <v>244</v>
      </c>
      <c r="D297" s="50">
        <v>91428</v>
      </c>
      <c r="E297" s="50">
        <v>0</v>
      </c>
      <c r="F297" s="49" t="s">
        <v>245</v>
      </c>
      <c r="G297" s="50">
        <v>1143681</v>
      </c>
      <c r="H297" s="54" t="str" cm="1">
        <f t="array" ref="H297">IFERROR(INDEX(단어표[분류], MIN(IF(ISNUMBER(FIND(단어표[포함단어],origin[[#This Row],[내용]])),ROW(단어표[포함단어])-ROW($N$6)+1,ROWS(단어표[포함단어])+1))),"기타입출")</f>
        <v>건강보험</v>
      </c>
      <c r="I297" s="23" t="str">
        <f>VLOOKUP(origin[[#This Row],[계정과목]],Q:R, 2,0)</f>
        <v>보험비</v>
      </c>
      <c r="J297" s="34">
        <f>origin[[#This Row],[거래일자]]</f>
        <v>45419</v>
      </c>
      <c r="K297" s="29">
        <f>HOUR(origin[[#This Row],[거래시간]])</f>
        <v>7</v>
      </c>
    </row>
    <row r="298" spans="1:11" x14ac:dyDescent="0.25">
      <c r="A298" s="57">
        <v>45419</v>
      </c>
      <c r="B298" s="49" t="s">
        <v>504</v>
      </c>
      <c r="C298" s="49" t="s">
        <v>184</v>
      </c>
      <c r="D298" s="50">
        <v>1600</v>
      </c>
      <c r="E298" s="50">
        <v>0</v>
      </c>
      <c r="F298" s="49" t="s">
        <v>185</v>
      </c>
      <c r="G298" s="50">
        <v>1137981</v>
      </c>
      <c r="H298" s="54" t="str" cm="1">
        <f t="array" ref="H298">IFERROR(INDEX(단어표[분류], MIN(IF(ISNUMBER(FIND(단어표[포함단어],origin[[#This Row],[내용]])),ROW(단어표[포함단어])-ROW($N$6)+1,ROWS(단어표[포함단어])+1))),"기타입출")</f>
        <v>교통비</v>
      </c>
      <c r="I298" s="23" t="str">
        <f>VLOOKUP(origin[[#This Row],[계정과목]],Q:R, 2,0)</f>
        <v>교통비</v>
      </c>
      <c r="J298" s="34">
        <f>origin[[#This Row],[거래일자]]</f>
        <v>45419</v>
      </c>
      <c r="K298" s="29">
        <f>HOUR(origin[[#This Row],[거래시간]])</f>
        <v>18</v>
      </c>
    </row>
    <row r="299" spans="1:11" x14ac:dyDescent="0.25">
      <c r="A299" s="57">
        <v>45419</v>
      </c>
      <c r="B299" s="49" t="s">
        <v>504</v>
      </c>
      <c r="C299" s="49" t="s">
        <v>184</v>
      </c>
      <c r="D299" s="50">
        <v>4100</v>
      </c>
      <c r="E299" s="50">
        <v>0</v>
      </c>
      <c r="F299" s="49" t="s">
        <v>186</v>
      </c>
      <c r="G299" s="50">
        <v>1139581</v>
      </c>
      <c r="H299" s="54" t="str" cm="1">
        <f t="array" ref="H299">IFERROR(INDEX(단어표[분류], MIN(IF(ISNUMBER(FIND(단어표[포함단어],origin[[#This Row],[내용]])),ROW(단어표[포함단어])-ROW($N$6)+1,ROWS(단어표[포함단어])+1))),"기타입출")</f>
        <v>교통비</v>
      </c>
      <c r="I299" s="23" t="str">
        <f>VLOOKUP(origin[[#This Row],[계정과목]],Q:R, 2,0)</f>
        <v>교통비</v>
      </c>
      <c r="J299" s="34">
        <f>origin[[#This Row],[거래일자]]</f>
        <v>45419</v>
      </c>
      <c r="K299" s="29">
        <f>HOUR(origin[[#This Row],[거래시간]])</f>
        <v>18</v>
      </c>
    </row>
    <row r="300" spans="1:11" x14ac:dyDescent="0.25">
      <c r="A300" s="57">
        <v>45419</v>
      </c>
      <c r="B300" s="49" t="s">
        <v>503</v>
      </c>
      <c r="C300" s="49" t="s">
        <v>184</v>
      </c>
      <c r="D300" s="50">
        <v>3900</v>
      </c>
      <c r="E300" s="50">
        <v>0</v>
      </c>
      <c r="F300" s="49" t="s">
        <v>237</v>
      </c>
      <c r="G300" s="50">
        <v>1134081</v>
      </c>
      <c r="H300" s="54" t="str" cm="1">
        <f t="array" ref="H300">IFERROR(INDEX(단어표[분류], MIN(IF(ISNUMBER(FIND(단어표[포함단어],origin[[#This Row],[내용]])),ROW(단어표[포함단어])-ROW($N$6)+1,ROWS(단어표[포함단어])+1))),"기타입출")</f>
        <v>교통비</v>
      </c>
      <c r="I300" s="23" t="str">
        <f>VLOOKUP(origin[[#This Row],[계정과목]],Q:R, 2,0)</f>
        <v>교통비</v>
      </c>
      <c r="J300" s="34">
        <f>origin[[#This Row],[거래일자]]</f>
        <v>45419</v>
      </c>
      <c r="K300" s="29">
        <f>HOUR(origin[[#This Row],[거래시간]])</f>
        <v>18</v>
      </c>
    </row>
    <row r="301" spans="1:11" x14ac:dyDescent="0.25">
      <c r="A301" s="57">
        <v>45420</v>
      </c>
      <c r="B301" s="49" t="s">
        <v>501</v>
      </c>
      <c r="C301" s="49" t="s">
        <v>502</v>
      </c>
      <c r="D301" s="50">
        <v>100000</v>
      </c>
      <c r="E301" s="50">
        <v>0</v>
      </c>
      <c r="F301" s="49"/>
      <c r="G301" s="50">
        <v>1034081</v>
      </c>
      <c r="H301" s="54" t="str" cm="1">
        <f t="array" ref="H301">IFERROR(INDEX(단어표[분류], MIN(IF(ISNUMBER(FIND(단어표[포함단어],origin[[#This Row],[내용]])),ROW(단어표[포함단어])-ROW($N$6)+1,ROWS(단어표[포함단어])+1))),"기타입출")</f>
        <v>기타입출</v>
      </c>
      <c r="I301" s="23" t="str">
        <f>VLOOKUP(origin[[#This Row],[계정과목]],Q:R, 2,0)</f>
        <v>기타</v>
      </c>
      <c r="J301" s="34">
        <f>origin[[#This Row],[거래일자]]</f>
        <v>45420</v>
      </c>
      <c r="K301" s="29">
        <f>HOUR(origin[[#This Row],[거래시간]])</f>
        <v>12</v>
      </c>
    </row>
    <row r="302" spans="1:11" x14ac:dyDescent="0.25">
      <c r="A302" s="57">
        <v>45420</v>
      </c>
      <c r="B302" s="49" t="s">
        <v>499</v>
      </c>
      <c r="C302" s="49" t="s">
        <v>13</v>
      </c>
      <c r="D302" s="50">
        <v>500</v>
      </c>
      <c r="E302" s="50">
        <v>0</v>
      </c>
      <c r="F302" s="49" t="s">
        <v>500</v>
      </c>
      <c r="G302" s="50">
        <v>1033581</v>
      </c>
      <c r="H302" s="54" t="str" cm="1">
        <f t="array" ref="H302">IFERROR(INDEX(단어표[분류], MIN(IF(ISNUMBER(FIND(단어표[포함단어],origin[[#This Row],[내용]])),ROW(단어표[포함단어])-ROW($N$6)+1,ROWS(단어표[포함단어])+1))),"기타입출")</f>
        <v>기타생활비</v>
      </c>
      <c r="I302" s="23" t="str">
        <f>VLOOKUP(origin[[#This Row],[계정과목]],Q:R, 2,0)</f>
        <v>생활비</v>
      </c>
      <c r="J302" s="34">
        <f>origin[[#This Row],[거래일자]]</f>
        <v>45420</v>
      </c>
      <c r="K302" s="29">
        <f>HOUR(origin[[#This Row],[거래시간]])</f>
        <v>12</v>
      </c>
    </row>
    <row r="303" spans="1:11" x14ac:dyDescent="0.25">
      <c r="A303" s="57">
        <v>45420</v>
      </c>
      <c r="B303" s="49" t="s">
        <v>498</v>
      </c>
      <c r="C303" s="49" t="s">
        <v>177</v>
      </c>
      <c r="D303" s="50">
        <v>0</v>
      </c>
      <c r="E303" s="50">
        <v>300000</v>
      </c>
      <c r="F303" s="49" t="s">
        <v>175</v>
      </c>
      <c r="G303" s="50">
        <v>1333581</v>
      </c>
      <c r="H303" s="54" t="str" cm="1">
        <f t="array" ref="H303">IFERROR(INDEX(단어표[분류], MIN(IF(ISNUMBER(FIND(단어표[포함단어],origin[[#This Row],[내용]])),ROW(단어표[포함단어])-ROW($N$6)+1,ROWS(단어표[포함단어])+1))),"기타입출")</f>
        <v>생활비입출</v>
      </c>
      <c r="I303" s="23" t="str">
        <f>VLOOKUP(origin[[#This Row],[계정과목]],Q:R, 2,0)</f>
        <v>생활비</v>
      </c>
      <c r="J303" s="34">
        <f>origin[[#This Row],[거래일자]]</f>
        <v>45420</v>
      </c>
      <c r="K303" s="29">
        <f>HOUR(origin[[#This Row],[거래시간]])</f>
        <v>13</v>
      </c>
    </row>
    <row r="304" spans="1:11" x14ac:dyDescent="0.25">
      <c r="A304" s="57">
        <v>45420</v>
      </c>
      <c r="B304" s="49" t="s">
        <v>497</v>
      </c>
      <c r="C304" s="49" t="s">
        <v>177</v>
      </c>
      <c r="D304" s="50">
        <v>0</v>
      </c>
      <c r="E304" s="50">
        <v>130000</v>
      </c>
      <c r="F304" s="49" t="s">
        <v>175</v>
      </c>
      <c r="G304" s="50">
        <v>1463581</v>
      </c>
      <c r="H304" s="54" t="str" cm="1">
        <f t="array" ref="H304">IFERROR(INDEX(단어표[분류], MIN(IF(ISNUMBER(FIND(단어표[포함단어],origin[[#This Row],[내용]])),ROW(단어표[포함단어])-ROW($N$6)+1,ROWS(단어표[포함단어])+1))),"기타입출")</f>
        <v>생활비입출</v>
      </c>
      <c r="I304" s="23" t="str">
        <f>VLOOKUP(origin[[#This Row],[계정과목]],Q:R, 2,0)</f>
        <v>생활비</v>
      </c>
      <c r="J304" s="34">
        <f>origin[[#This Row],[거래일자]]</f>
        <v>45420</v>
      </c>
      <c r="K304" s="29">
        <f>HOUR(origin[[#This Row],[거래시간]])</f>
        <v>13</v>
      </c>
    </row>
    <row r="305" spans="1:11" x14ac:dyDescent="0.25">
      <c r="A305" s="57">
        <v>45420</v>
      </c>
      <c r="B305" s="49" t="s">
        <v>496</v>
      </c>
      <c r="C305" s="49" t="s">
        <v>153</v>
      </c>
      <c r="D305" s="50">
        <v>9000</v>
      </c>
      <c r="E305" s="50">
        <v>0</v>
      </c>
      <c r="F305" s="49" t="s">
        <v>167</v>
      </c>
      <c r="G305" s="50">
        <v>1454581</v>
      </c>
      <c r="H305" s="54" t="str" cm="1">
        <f t="array" ref="H305">IFERROR(INDEX(단어표[분류], MIN(IF(ISNUMBER(FIND(단어표[포함단어],origin[[#This Row],[내용]])),ROW(단어표[포함단어])-ROW($N$6)+1,ROWS(단어표[포함단어])+1))),"기타입출")</f>
        <v>기타생활비</v>
      </c>
      <c r="I305" s="23" t="str">
        <f>VLOOKUP(origin[[#This Row],[계정과목]],Q:R, 2,0)</f>
        <v>생활비</v>
      </c>
      <c r="J305" s="34">
        <f>origin[[#This Row],[거래일자]]</f>
        <v>45420</v>
      </c>
      <c r="K305" s="29">
        <f>HOUR(origin[[#This Row],[거래시간]])</f>
        <v>15</v>
      </c>
    </row>
    <row r="306" spans="1:11" x14ac:dyDescent="0.25">
      <c r="A306" s="57">
        <v>45421</v>
      </c>
      <c r="B306" s="49" t="s">
        <v>495</v>
      </c>
      <c r="C306" s="49" t="s">
        <v>153</v>
      </c>
      <c r="D306" s="50">
        <v>6500</v>
      </c>
      <c r="E306" s="50">
        <v>0</v>
      </c>
      <c r="F306" s="49" t="s">
        <v>375</v>
      </c>
      <c r="G306" s="50">
        <v>1448081</v>
      </c>
      <c r="H306" s="54" t="str" cm="1">
        <f t="array" ref="H306">IFERROR(INDEX(단어표[분류], MIN(IF(ISNUMBER(FIND(단어표[포함단어],origin[[#This Row],[내용]])),ROW(단어표[포함단어])-ROW($N$6)+1,ROWS(단어표[포함단어])+1))),"기타입출")</f>
        <v>기타생활비</v>
      </c>
      <c r="I306" s="23" t="str">
        <f>VLOOKUP(origin[[#This Row],[계정과목]],Q:R, 2,0)</f>
        <v>생활비</v>
      </c>
      <c r="J306" s="34">
        <f>origin[[#This Row],[거래일자]]</f>
        <v>45421</v>
      </c>
      <c r="K306" s="29">
        <f>HOUR(origin[[#This Row],[거래시간]])</f>
        <v>8</v>
      </c>
    </row>
    <row r="307" spans="1:11" x14ac:dyDescent="0.25">
      <c r="A307" s="57">
        <v>45421</v>
      </c>
      <c r="B307" s="49" t="s">
        <v>494</v>
      </c>
      <c r="C307" s="49" t="s">
        <v>218</v>
      </c>
      <c r="D307" s="50">
        <v>390000</v>
      </c>
      <c r="E307" s="50">
        <v>0</v>
      </c>
      <c r="F307" s="49" t="s">
        <v>420</v>
      </c>
      <c r="G307" s="50">
        <v>1058081</v>
      </c>
      <c r="H307" s="54" t="str" cm="1">
        <f t="array" ref="H307">IFERROR(INDEX(단어표[분류], MIN(IF(ISNUMBER(FIND(단어표[포함단어],origin[[#This Row],[내용]])),ROW(단어표[포함단어])-ROW($N$6)+1,ROWS(단어표[포함단어])+1))),"기타입출")</f>
        <v>학원비</v>
      </c>
      <c r="I307" s="23" t="str">
        <f>VLOOKUP(origin[[#This Row],[계정과목]],Q:R, 2,0)</f>
        <v>교육비</v>
      </c>
      <c r="J307" s="34">
        <f>origin[[#This Row],[거래일자]]</f>
        <v>45421</v>
      </c>
      <c r="K307" s="29">
        <f>HOUR(origin[[#This Row],[거래시간]])</f>
        <v>9</v>
      </c>
    </row>
    <row r="308" spans="1:11" x14ac:dyDescent="0.25">
      <c r="A308" s="57">
        <v>45421</v>
      </c>
      <c r="B308" s="49" t="s">
        <v>492</v>
      </c>
      <c r="C308" s="49" t="s">
        <v>153</v>
      </c>
      <c r="D308" s="50">
        <v>13000</v>
      </c>
      <c r="E308" s="50">
        <v>0</v>
      </c>
      <c r="F308" s="49" t="s">
        <v>493</v>
      </c>
      <c r="G308" s="50">
        <v>1045081</v>
      </c>
      <c r="H308" s="54" t="str" cm="1">
        <f t="array" ref="H308">IFERROR(INDEX(단어표[분류], MIN(IF(ISNUMBER(FIND(단어표[포함단어],origin[[#This Row],[내용]])),ROW(단어표[포함단어])-ROW($N$6)+1,ROWS(단어표[포함단어])+1))),"기타입출")</f>
        <v>주식</v>
      </c>
      <c r="I308" s="23" t="str">
        <f>VLOOKUP(origin[[#This Row],[계정과목]],Q:R, 2,0)</f>
        <v>식비</v>
      </c>
      <c r="J308" s="34">
        <f>origin[[#This Row],[거래일자]]</f>
        <v>45421</v>
      </c>
      <c r="K308" s="29">
        <f>HOUR(origin[[#This Row],[거래시간]])</f>
        <v>12</v>
      </c>
    </row>
    <row r="309" spans="1:11" x14ac:dyDescent="0.25">
      <c r="A309" s="57">
        <v>45422</v>
      </c>
      <c r="B309" s="49" t="s">
        <v>491</v>
      </c>
      <c r="C309" s="49" t="s">
        <v>153</v>
      </c>
      <c r="D309" s="50">
        <v>14900</v>
      </c>
      <c r="E309" s="50">
        <v>0</v>
      </c>
      <c r="F309" s="49" t="s">
        <v>242</v>
      </c>
      <c r="G309" s="50">
        <v>1030181</v>
      </c>
      <c r="H309" s="54" t="str" cm="1">
        <f t="array" ref="H309">IFERROR(INDEX(단어표[분류], MIN(IF(ISNUMBER(FIND(단어표[포함단어],origin[[#This Row],[내용]])),ROW(단어표[포함단어])-ROW($N$6)+1,ROWS(단어표[포함단어])+1))),"기타입출")</f>
        <v>주식</v>
      </c>
      <c r="I309" s="23" t="str">
        <f>VLOOKUP(origin[[#This Row],[계정과목]],Q:R, 2,0)</f>
        <v>식비</v>
      </c>
      <c r="J309" s="34">
        <f>origin[[#This Row],[거래일자]]</f>
        <v>45422</v>
      </c>
      <c r="K309" s="29">
        <f>HOUR(origin[[#This Row],[거래시간]])</f>
        <v>12</v>
      </c>
    </row>
    <row r="310" spans="1:11" x14ac:dyDescent="0.25">
      <c r="A310" s="57">
        <v>45422</v>
      </c>
      <c r="B310" s="49" t="s">
        <v>490</v>
      </c>
      <c r="C310" s="49" t="s">
        <v>184</v>
      </c>
      <c r="D310" s="50">
        <v>4100</v>
      </c>
      <c r="E310" s="50">
        <v>0</v>
      </c>
      <c r="F310" s="49" t="s">
        <v>186</v>
      </c>
      <c r="G310" s="50">
        <v>1026081</v>
      </c>
      <c r="H310" s="54" t="str" cm="1">
        <f t="array" ref="H310">IFERROR(INDEX(단어표[분류], MIN(IF(ISNUMBER(FIND(단어표[포함단어],origin[[#This Row],[내용]])),ROW(단어표[포함단어])-ROW($N$6)+1,ROWS(단어표[포함단어])+1))),"기타입출")</f>
        <v>교통비</v>
      </c>
      <c r="I310" s="23" t="str">
        <f>VLOOKUP(origin[[#This Row],[계정과목]],Q:R, 2,0)</f>
        <v>교통비</v>
      </c>
      <c r="J310" s="34">
        <f>origin[[#This Row],[거래일자]]</f>
        <v>45422</v>
      </c>
      <c r="K310" s="29">
        <f>HOUR(origin[[#This Row],[거래시간]])</f>
        <v>18</v>
      </c>
    </row>
    <row r="311" spans="1:11" x14ac:dyDescent="0.25">
      <c r="A311" s="57">
        <v>45422</v>
      </c>
      <c r="B311" s="49" t="s">
        <v>489</v>
      </c>
      <c r="C311" s="49" t="s">
        <v>184</v>
      </c>
      <c r="D311" s="50">
        <v>1500</v>
      </c>
      <c r="E311" s="50">
        <v>0</v>
      </c>
      <c r="F311" s="49" t="s">
        <v>185</v>
      </c>
      <c r="G311" s="50">
        <v>1024581</v>
      </c>
      <c r="H311" s="54" t="str" cm="1">
        <f t="array" ref="H311">IFERROR(INDEX(단어표[분류], MIN(IF(ISNUMBER(FIND(단어표[포함단어],origin[[#This Row],[내용]])),ROW(단어표[포함단어])-ROW($N$6)+1,ROWS(단어표[포함단어])+1))),"기타입출")</f>
        <v>교통비</v>
      </c>
      <c r="I311" s="23" t="str">
        <f>VLOOKUP(origin[[#This Row],[계정과목]],Q:R, 2,0)</f>
        <v>교통비</v>
      </c>
      <c r="J311" s="34">
        <f>origin[[#This Row],[거래일자]]</f>
        <v>45422</v>
      </c>
      <c r="K311" s="29">
        <f>HOUR(origin[[#This Row],[거래시간]])</f>
        <v>18</v>
      </c>
    </row>
    <row r="312" spans="1:11" x14ac:dyDescent="0.25">
      <c r="A312" s="57">
        <v>45422</v>
      </c>
      <c r="B312" s="49" t="s">
        <v>488</v>
      </c>
      <c r="C312" s="49" t="s">
        <v>153</v>
      </c>
      <c r="D312" s="50">
        <v>64390</v>
      </c>
      <c r="E312" s="50">
        <v>0</v>
      </c>
      <c r="F312" s="49" t="s">
        <v>327</v>
      </c>
      <c r="G312" s="50">
        <v>960191</v>
      </c>
      <c r="H312" s="54" t="str" cm="1">
        <f t="array" ref="H312">IFERROR(INDEX(단어표[분류], MIN(IF(ISNUMBER(FIND(단어표[포함단어],origin[[#This Row],[내용]])),ROW(단어표[포함단어])-ROW($N$6)+1,ROWS(단어표[포함단어])+1))),"기타입출")</f>
        <v>게임</v>
      </c>
      <c r="I312" s="23" t="str">
        <f>VLOOKUP(origin[[#This Row],[계정과목]],Q:R, 2,0)</f>
        <v>문화생활비</v>
      </c>
      <c r="J312" s="34">
        <f>origin[[#This Row],[거래일자]]</f>
        <v>45422</v>
      </c>
      <c r="K312" s="29">
        <f>HOUR(origin[[#This Row],[거래시간]])</f>
        <v>22</v>
      </c>
    </row>
    <row r="313" spans="1:11" x14ac:dyDescent="0.25">
      <c r="A313" s="57">
        <v>45423</v>
      </c>
      <c r="B313" s="49" t="s">
        <v>487</v>
      </c>
      <c r="C313" s="49" t="s">
        <v>153</v>
      </c>
      <c r="D313" s="50">
        <v>18300</v>
      </c>
      <c r="E313" s="50">
        <v>0</v>
      </c>
      <c r="F313" s="49" t="s">
        <v>948</v>
      </c>
      <c r="G313" s="50">
        <v>941891</v>
      </c>
      <c r="H313" s="54" t="str" cm="1">
        <f t="array" ref="H313">IFERROR(INDEX(단어표[분류], MIN(IF(ISNUMBER(FIND(단어표[포함단어],origin[[#This Row],[내용]])),ROW(단어표[포함단어])-ROW($N$6)+1,ROWS(단어표[포함단어])+1))),"기타입출")</f>
        <v>기타생활비</v>
      </c>
      <c r="I313" s="23" t="str">
        <f>VLOOKUP(origin[[#This Row],[계정과목]],Q:R, 2,0)</f>
        <v>생활비</v>
      </c>
      <c r="J313" s="34">
        <f>origin[[#This Row],[거래일자]]</f>
        <v>45423</v>
      </c>
      <c r="K313" s="29">
        <f>HOUR(origin[[#This Row],[거래시간]])</f>
        <v>12</v>
      </c>
    </row>
    <row r="314" spans="1:11" x14ac:dyDescent="0.25">
      <c r="A314" s="57">
        <v>45423</v>
      </c>
      <c r="B314" s="49" t="s">
        <v>485</v>
      </c>
      <c r="C314" s="49" t="s">
        <v>153</v>
      </c>
      <c r="D314" s="50">
        <v>6100</v>
      </c>
      <c r="E314" s="50">
        <v>0</v>
      </c>
      <c r="F314" s="49" t="s">
        <v>486</v>
      </c>
      <c r="G314" s="50">
        <v>935791</v>
      </c>
      <c r="H314" s="54" t="str" cm="1">
        <f t="array" ref="H314">IFERROR(INDEX(단어표[분류], MIN(IF(ISNUMBER(FIND(단어표[포함단어],origin[[#This Row],[내용]])),ROW(단어표[포함단어])-ROW($N$6)+1,ROWS(단어표[포함단어])+1))),"기타입출")</f>
        <v>커피</v>
      </c>
      <c r="I314" s="23" t="str">
        <f>VLOOKUP(origin[[#This Row],[계정과목]],Q:R, 2,0)</f>
        <v>식비</v>
      </c>
      <c r="J314" s="34">
        <f>origin[[#This Row],[거래일자]]</f>
        <v>45423</v>
      </c>
      <c r="K314" s="29">
        <f>HOUR(origin[[#This Row],[거래시간]])</f>
        <v>13</v>
      </c>
    </row>
    <row r="315" spans="1:11" x14ac:dyDescent="0.25">
      <c r="A315" s="57">
        <v>45423</v>
      </c>
      <c r="B315" s="49" t="s">
        <v>482</v>
      </c>
      <c r="C315" s="49" t="s">
        <v>153</v>
      </c>
      <c r="D315" s="50">
        <v>169253</v>
      </c>
      <c r="E315" s="50">
        <v>0</v>
      </c>
      <c r="F315" s="49" t="s">
        <v>483</v>
      </c>
      <c r="G315" s="50">
        <v>764298</v>
      </c>
      <c r="H315" s="54" t="str" cm="1">
        <f t="array" ref="H315">IFERROR(INDEX(단어표[분류], MIN(IF(ISNUMBER(FIND(단어표[포함단어],origin[[#This Row],[내용]])),ROW(단어표[포함단어])-ROW($N$6)+1,ROWS(단어표[포함단어])+1))),"기타입출")</f>
        <v>도서</v>
      </c>
      <c r="I315" s="23" t="str">
        <f>VLOOKUP(origin[[#This Row],[계정과목]],Q:R, 2,0)</f>
        <v>문화생활비</v>
      </c>
      <c r="J315" s="34">
        <f>origin[[#This Row],[거래일자]]</f>
        <v>45423</v>
      </c>
      <c r="K315" s="29">
        <f>HOUR(origin[[#This Row],[거래시간]])</f>
        <v>21</v>
      </c>
    </row>
    <row r="316" spans="1:11" x14ac:dyDescent="0.25">
      <c r="A316" s="57">
        <v>45423</v>
      </c>
      <c r="B316" s="49" t="s">
        <v>482</v>
      </c>
      <c r="C316" s="49" t="s">
        <v>153</v>
      </c>
      <c r="D316" s="50">
        <v>2240</v>
      </c>
      <c r="E316" s="50">
        <v>0</v>
      </c>
      <c r="F316" s="49" t="s">
        <v>484</v>
      </c>
      <c r="G316" s="50">
        <v>933551</v>
      </c>
      <c r="H316" s="54" t="str" cm="1">
        <f t="array" ref="H316">IFERROR(INDEX(단어표[분류], MIN(IF(ISNUMBER(FIND(단어표[포함단어],origin[[#This Row],[내용]])),ROW(단어표[포함단어])-ROW($N$6)+1,ROWS(단어표[포함단어])+1))),"기타입출")</f>
        <v>도서</v>
      </c>
      <c r="I316" s="23" t="str">
        <f>VLOOKUP(origin[[#This Row],[계정과목]],Q:R, 2,0)</f>
        <v>문화생활비</v>
      </c>
      <c r="J316" s="34">
        <f>origin[[#This Row],[거래일자]]</f>
        <v>45423</v>
      </c>
      <c r="K316" s="29">
        <f>HOUR(origin[[#This Row],[거래시간]])</f>
        <v>21</v>
      </c>
    </row>
    <row r="317" spans="1:11" x14ac:dyDescent="0.25">
      <c r="A317" s="57">
        <v>45424</v>
      </c>
      <c r="B317" s="49" t="s">
        <v>481</v>
      </c>
      <c r="C317" s="49" t="s">
        <v>272</v>
      </c>
      <c r="D317" s="50">
        <v>0</v>
      </c>
      <c r="E317" s="50">
        <v>300000</v>
      </c>
      <c r="F317" s="49" t="s">
        <v>286</v>
      </c>
      <c r="G317" s="50">
        <v>1064298</v>
      </c>
      <c r="H317" s="54" t="str" cm="1">
        <f t="array" ref="H317">IFERROR(INDEX(단어표[분류], MIN(IF(ISNUMBER(FIND(단어표[포함단어],origin[[#This Row],[내용]])),ROW(단어표[포함단어])-ROW($N$6)+1,ROWS(단어표[포함단어])+1))),"기타입출")</f>
        <v>생활비입출</v>
      </c>
      <c r="I317" s="23" t="str">
        <f>VLOOKUP(origin[[#This Row],[계정과목]],Q:R, 2,0)</f>
        <v>생활비</v>
      </c>
      <c r="J317" s="34">
        <f>origin[[#This Row],[거래일자]]</f>
        <v>45424</v>
      </c>
      <c r="K317" s="29">
        <f>HOUR(origin[[#This Row],[거래시간]])</f>
        <v>9</v>
      </c>
    </row>
    <row r="318" spans="1:11" x14ac:dyDescent="0.25">
      <c r="A318" s="57">
        <v>45424</v>
      </c>
      <c r="B318" s="49" t="s">
        <v>479</v>
      </c>
      <c r="C318" s="49" t="s">
        <v>153</v>
      </c>
      <c r="D318" s="50">
        <v>9000</v>
      </c>
      <c r="E318" s="50">
        <v>0</v>
      </c>
      <c r="F318" s="49" t="s">
        <v>480</v>
      </c>
      <c r="G318" s="50">
        <v>1055298</v>
      </c>
      <c r="H318" s="54" t="str" cm="1">
        <f t="array" ref="H318">IFERROR(INDEX(단어표[분류], MIN(IF(ISNUMBER(FIND(단어표[포함단어],origin[[#This Row],[내용]])),ROW(단어표[포함단어])-ROW($N$6)+1,ROWS(단어표[포함단어])+1))),"기타입출")</f>
        <v>생활용품</v>
      </c>
      <c r="I318" s="23" t="str">
        <f>VLOOKUP(origin[[#This Row],[계정과목]],Q:R, 2,0)</f>
        <v>생활비</v>
      </c>
      <c r="J318" s="34">
        <f>origin[[#This Row],[거래일자]]</f>
        <v>45424</v>
      </c>
      <c r="K318" s="29">
        <f>HOUR(origin[[#This Row],[거래시간]])</f>
        <v>10</v>
      </c>
    </row>
    <row r="319" spans="1:11" x14ac:dyDescent="0.25">
      <c r="A319" s="57">
        <v>45424</v>
      </c>
      <c r="B319" s="49" t="s">
        <v>477</v>
      </c>
      <c r="C319" s="49" t="s">
        <v>153</v>
      </c>
      <c r="D319" s="50">
        <v>12000</v>
      </c>
      <c r="E319" s="50">
        <v>0</v>
      </c>
      <c r="F319" s="49" t="s">
        <v>478</v>
      </c>
      <c r="G319" s="50">
        <v>1043298</v>
      </c>
      <c r="H319" s="54" t="str" cm="1">
        <f t="array" ref="H319">IFERROR(INDEX(단어표[분류], MIN(IF(ISNUMBER(FIND(단어표[포함단어],origin[[#This Row],[내용]])),ROW(단어표[포함단어])-ROW($N$6)+1,ROWS(단어표[포함단어])+1))),"기타입출")</f>
        <v>주식</v>
      </c>
      <c r="I319" s="23" t="str">
        <f>VLOOKUP(origin[[#This Row],[계정과목]],Q:R, 2,0)</f>
        <v>식비</v>
      </c>
      <c r="J319" s="34">
        <f>origin[[#This Row],[거래일자]]</f>
        <v>45424</v>
      </c>
      <c r="K319" s="29">
        <f>HOUR(origin[[#This Row],[거래시간]])</f>
        <v>10</v>
      </c>
    </row>
    <row r="320" spans="1:11" x14ac:dyDescent="0.25">
      <c r="A320" s="57">
        <v>45425</v>
      </c>
      <c r="B320" s="49" t="s">
        <v>476</v>
      </c>
      <c r="C320" s="49" t="s">
        <v>153</v>
      </c>
      <c r="D320" s="50">
        <v>7500</v>
      </c>
      <c r="E320" s="50">
        <v>0</v>
      </c>
      <c r="F320" s="49" t="s">
        <v>375</v>
      </c>
      <c r="G320" s="50">
        <v>1035798</v>
      </c>
      <c r="H320" s="54" t="str" cm="1">
        <f t="array" ref="H320">IFERROR(INDEX(단어표[분류], MIN(IF(ISNUMBER(FIND(단어표[포함단어],origin[[#This Row],[내용]])),ROW(단어표[포함단어])-ROW($N$6)+1,ROWS(단어표[포함단어])+1))),"기타입출")</f>
        <v>기타생활비</v>
      </c>
      <c r="I320" s="23" t="str">
        <f>VLOOKUP(origin[[#This Row],[계정과목]],Q:R, 2,0)</f>
        <v>생활비</v>
      </c>
      <c r="J320" s="34">
        <f>origin[[#This Row],[거래일자]]</f>
        <v>45425</v>
      </c>
      <c r="K320" s="29">
        <f>HOUR(origin[[#This Row],[거래시간]])</f>
        <v>8</v>
      </c>
    </row>
    <row r="321" spans="1:11" x14ac:dyDescent="0.25">
      <c r="A321" s="57">
        <v>45426</v>
      </c>
      <c r="B321" s="49" t="s">
        <v>475</v>
      </c>
      <c r="C321" s="49" t="s">
        <v>153</v>
      </c>
      <c r="D321" s="50">
        <v>24000</v>
      </c>
      <c r="E321" s="50">
        <v>0</v>
      </c>
      <c r="F321" s="49" t="s">
        <v>457</v>
      </c>
      <c r="G321" s="50">
        <v>1011798</v>
      </c>
      <c r="H321" s="54" t="str" cm="1">
        <f t="array" ref="H321">IFERROR(INDEX(단어표[분류], MIN(IF(ISNUMBER(FIND(단어표[포함단어],origin[[#This Row],[내용]])),ROW(단어표[포함단어])-ROW($N$6)+1,ROWS(단어표[포함단어])+1))),"기타입출")</f>
        <v>주식</v>
      </c>
      <c r="I321" s="23" t="str">
        <f>VLOOKUP(origin[[#This Row],[계정과목]],Q:R, 2,0)</f>
        <v>식비</v>
      </c>
      <c r="J321" s="34">
        <f>origin[[#This Row],[거래일자]]</f>
        <v>45426</v>
      </c>
      <c r="K321" s="29">
        <f>HOUR(origin[[#This Row],[거래시간]])</f>
        <v>12</v>
      </c>
    </row>
    <row r="322" spans="1:11" x14ac:dyDescent="0.25">
      <c r="A322" s="57">
        <v>45427</v>
      </c>
      <c r="B322" s="49" t="s">
        <v>473</v>
      </c>
      <c r="C322" s="49" t="s">
        <v>153</v>
      </c>
      <c r="D322" s="50">
        <v>4500</v>
      </c>
      <c r="E322" s="50">
        <v>0</v>
      </c>
      <c r="F322" s="49" t="s">
        <v>474</v>
      </c>
      <c r="G322" s="50">
        <v>1007298</v>
      </c>
      <c r="H322" s="54" t="str" cm="1">
        <f t="array" ref="H322">IFERROR(INDEX(단어표[분류], MIN(IF(ISNUMBER(FIND(단어표[포함단어],origin[[#This Row],[내용]])),ROW(단어표[포함단어])-ROW($N$6)+1,ROWS(단어표[포함단어])+1))),"기타입출")</f>
        <v>기타생활비</v>
      </c>
      <c r="I322" s="23" t="str">
        <f>VLOOKUP(origin[[#This Row],[계정과목]],Q:R, 2,0)</f>
        <v>생활비</v>
      </c>
      <c r="J322" s="34">
        <f>origin[[#This Row],[거래일자]]</f>
        <v>45427</v>
      </c>
      <c r="K322" s="29">
        <f>HOUR(origin[[#This Row],[거래시간]])</f>
        <v>16</v>
      </c>
    </row>
    <row r="323" spans="1:11" x14ac:dyDescent="0.25">
      <c r="A323" s="57">
        <v>45427</v>
      </c>
      <c r="B323" s="49" t="s">
        <v>471</v>
      </c>
      <c r="C323" s="49" t="s">
        <v>153</v>
      </c>
      <c r="D323" s="50">
        <v>83000</v>
      </c>
      <c r="E323" s="50">
        <v>0</v>
      </c>
      <c r="F323" s="49" t="s">
        <v>472</v>
      </c>
      <c r="G323" s="50">
        <v>924298</v>
      </c>
      <c r="H323" s="54" t="str" cm="1">
        <f t="array" ref="H323">IFERROR(INDEX(단어표[분류], MIN(IF(ISNUMBER(FIND(단어표[포함단어],origin[[#This Row],[내용]])),ROW(단어표[포함단어])-ROW($N$6)+1,ROWS(단어표[포함단어])+1))),"기타입출")</f>
        <v>주식</v>
      </c>
      <c r="I323" s="23" t="str">
        <f>VLOOKUP(origin[[#This Row],[계정과목]],Q:R, 2,0)</f>
        <v>식비</v>
      </c>
      <c r="J323" s="34">
        <f>origin[[#This Row],[거래일자]]</f>
        <v>45427</v>
      </c>
      <c r="K323" s="29">
        <f>HOUR(origin[[#This Row],[거래시간]])</f>
        <v>20</v>
      </c>
    </row>
    <row r="324" spans="1:11" x14ac:dyDescent="0.25">
      <c r="A324" s="57">
        <v>45428</v>
      </c>
      <c r="B324" s="49" t="s">
        <v>470</v>
      </c>
      <c r="C324" s="49" t="s">
        <v>153</v>
      </c>
      <c r="D324" s="50">
        <v>5500</v>
      </c>
      <c r="E324" s="50">
        <v>0</v>
      </c>
      <c r="F324" s="49" t="s">
        <v>375</v>
      </c>
      <c r="G324" s="50">
        <v>918798</v>
      </c>
      <c r="H324" s="54" t="str" cm="1">
        <f t="array" ref="H324">IFERROR(INDEX(단어표[분류], MIN(IF(ISNUMBER(FIND(단어표[포함단어],origin[[#This Row],[내용]])),ROW(단어표[포함단어])-ROW($N$6)+1,ROWS(단어표[포함단어])+1))),"기타입출")</f>
        <v>기타생활비</v>
      </c>
      <c r="I324" s="23" t="str">
        <f>VLOOKUP(origin[[#This Row],[계정과목]],Q:R, 2,0)</f>
        <v>생활비</v>
      </c>
      <c r="J324" s="34">
        <f>origin[[#This Row],[거래일자]]</f>
        <v>45428</v>
      </c>
      <c r="K324" s="29">
        <f>HOUR(origin[[#This Row],[거래시간]])</f>
        <v>8</v>
      </c>
    </row>
    <row r="325" spans="1:11" x14ac:dyDescent="0.25">
      <c r="A325" s="57">
        <v>45428</v>
      </c>
      <c r="B325" s="49" t="s">
        <v>469</v>
      </c>
      <c r="C325" s="49" t="s">
        <v>153</v>
      </c>
      <c r="D325" s="50">
        <v>10000</v>
      </c>
      <c r="E325" s="50">
        <v>0</v>
      </c>
      <c r="F325" s="49" t="s">
        <v>451</v>
      </c>
      <c r="G325" s="50">
        <v>908798</v>
      </c>
      <c r="H325" s="54" t="str" cm="1">
        <f t="array" ref="H325">IFERROR(INDEX(단어표[분류], MIN(IF(ISNUMBER(FIND(단어표[포함단어],origin[[#This Row],[내용]])),ROW(단어표[포함단어])-ROW($N$6)+1,ROWS(단어표[포함단어])+1))),"기타입출")</f>
        <v>주식</v>
      </c>
      <c r="I325" s="23" t="str">
        <f>VLOOKUP(origin[[#This Row],[계정과목]],Q:R, 2,0)</f>
        <v>식비</v>
      </c>
      <c r="J325" s="34">
        <f>origin[[#This Row],[거래일자]]</f>
        <v>45428</v>
      </c>
      <c r="K325" s="29">
        <f>HOUR(origin[[#This Row],[거래시간]])</f>
        <v>12</v>
      </c>
    </row>
    <row r="326" spans="1:11" x14ac:dyDescent="0.25">
      <c r="A326" s="57">
        <v>45428</v>
      </c>
      <c r="B326" s="49" t="s">
        <v>468</v>
      </c>
      <c r="C326" s="49" t="s">
        <v>153</v>
      </c>
      <c r="D326" s="50">
        <v>4500</v>
      </c>
      <c r="E326" s="50">
        <v>0</v>
      </c>
      <c r="F326" s="49" t="s">
        <v>158</v>
      </c>
      <c r="G326" s="50">
        <v>904298</v>
      </c>
      <c r="H326" s="54" t="str" cm="1">
        <f t="array" ref="H326">IFERROR(INDEX(단어표[분류], MIN(IF(ISNUMBER(FIND(단어표[포함단어],origin[[#This Row],[내용]])),ROW(단어표[포함단어])-ROW($N$6)+1,ROWS(단어표[포함단어])+1))),"기타입출")</f>
        <v>기타생활비</v>
      </c>
      <c r="I326" s="23" t="str">
        <f>VLOOKUP(origin[[#This Row],[계정과목]],Q:R, 2,0)</f>
        <v>생활비</v>
      </c>
      <c r="J326" s="34">
        <f>origin[[#This Row],[거래일자]]</f>
        <v>45428</v>
      </c>
      <c r="K326" s="29">
        <f>HOUR(origin[[#This Row],[거래시간]])</f>
        <v>18</v>
      </c>
    </row>
    <row r="327" spans="1:11" x14ac:dyDescent="0.25">
      <c r="A327" s="57">
        <v>45429</v>
      </c>
      <c r="B327" s="49" t="s">
        <v>467</v>
      </c>
      <c r="C327" s="49" t="s">
        <v>153</v>
      </c>
      <c r="D327" s="50">
        <v>13000</v>
      </c>
      <c r="E327" s="50">
        <v>0</v>
      </c>
      <c r="F327" s="49" t="s">
        <v>352</v>
      </c>
      <c r="G327" s="50">
        <v>891298</v>
      </c>
      <c r="H327" s="54" t="str" cm="1">
        <f t="array" ref="H327">IFERROR(INDEX(단어표[분류], MIN(IF(ISNUMBER(FIND(단어표[포함단어],origin[[#This Row],[내용]])),ROW(단어표[포함단어])-ROW($N$6)+1,ROWS(단어표[포함단어])+1))),"기타입출")</f>
        <v>주식</v>
      </c>
      <c r="I327" s="23" t="str">
        <f>VLOOKUP(origin[[#This Row],[계정과목]],Q:R, 2,0)</f>
        <v>식비</v>
      </c>
      <c r="J327" s="34">
        <f>origin[[#This Row],[거래일자]]</f>
        <v>45429</v>
      </c>
      <c r="K327" s="29">
        <f>HOUR(origin[[#This Row],[거래시간]])</f>
        <v>12</v>
      </c>
    </row>
    <row r="328" spans="1:11" x14ac:dyDescent="0.25">
      <c r="A328" s="57">
        <v>45429</v>
      </c>
      <c r="B328" s="49" t="s">
        <v>466</v>
      </c>
      <c r="C328" s="49" t="s">
        <v>153</v>
      </c>
      <c r="D328" s="50">
        <v>4500</v>
      </c>
      <c r="E328" s="50">
        <v>0</v>
      </c>
      <c r="F328" s="49" t="s">
        <v>158</v>
      </c>
      <c r="G328" s="50">
        <v>886798</v>
      </c>
      <c r="H328" s="54" t="str" cm="1">
        <f t="array" ref="H328">IFERROR(INDEX(단어표[분류], MIN(IF(ISNUMBER(FIND(단어표[포함단어],origin[[#This Row],[내용]])),ROW(단어표[포함단어])-ROW($N$6)+1,ROWS(단어표[포함단어])+1))),"기타입출")</f>
        <v>기타생활비</v>
      </c>
      <c r="I328" s="23" t="str">
        <f>VLOOKUP(origin[[#This Row],[계정과목]],Q:R, 2,0)</f>
        <v>생활비</v>
      </c>
      <c r="J328" s="34">
        <f>origin[[#This Row],[거래일자]]</f>
        <v>45429</v>
      </c>
      <c r="K328" s="29">
        <f>HOUR(origin[[#This Row],[거래시간]])</f>
        <v>18</v>
      </c>
    </row>
    <row r="329" spans="1:11" x14ac:dyDescent="0.25">
      <c r="A329" s="57">
        <v>45430</v>
      </c>
      <c r="B329" s="49" t="s">
        <v>465</v>
      </c>
      <c r="C329" s="49" t="s">
        <v>153</v>
      </c>
      <c r="D329" s="50">
        <v>30440</v>
      </c>
      <c r="E329" s="50">
        <v>0</v>
      </c>
      <c r="F329" s="49" t="s">
        <v>208</v>
      </c>
      <c r="G329" s="50">
        <v>856358</v>
      </c>
      <c r="H329" s="54" t="str" cm="1">
        <f t="array" ref="H329">IFERROR(INDEX(단어표[분류], MIN(IF(ISNUMBER(FIND(단어표[포함단어],origin[[#This Row],[내용]])),ROW(단어표[포함단어])-ROW($N$6)+1,ROWS(단어표[포함단어])+1))),"기타입출")</f>
        <v>구독서비스</v>
      </c>
      <c r="I329" s="23" t="str">
        <f>VLOOKUP(origin[[#This Row],[계정과목]],Q:R, 2,0)</f>
        <v>생활비</v>
      </c>
      <c r="J329" s="34">
        <f>origin[[#This Row],[거래일자]]</f>
        <v>45430</v>
      </c>
      <c r="K329" s="29">
        <f>HOUR(origin[[#This Row],[거래시간]])</f>
        <v>0</v>
      </c>
    </row>
    <row r="330" spans="1:11" x14ac:dyDescent="0.25">
      <c r="A330" s="57">
        <v>45430</v>
      </c>
      <c r="B330" s="49" t="s">
        <v>464</v>
      </c>
      <c r="C330" s="49" t="s">
        <v>153</v>
      </c>
      <c r="D330" s="50">
        <v>2400</v>
      </c>
      <c r="E330" s="50">
        <v>0</v>
      </c>
      <c r="F330" s="49" t="s">
        <v>167</v>
      </c>
      <c r="G330" s="50">
        <v>853958</v>
      </c>
      <c r="H330" s="54" t="str" cm="1">
        <f t="array" ref="H330">IFERROR(INDEX(단어표[분류], MIN(IF(ISNUMBER(FIND(단어표[포함단어],origin[[#This Row],[내용]])),ROW(단어표[포함단어])-ROW($N$6)+1,ROWS(단어표[포함단어])+1))),"기타입출")</f>
        <v>기타생활비</v>
      </c>
      <c r="I330" s="23" t="str">
        <f>VLOOKUP(origin[[#This Row],[계정과목]],Q:R, 2,0)</f>
        <v>생활비</v>
      </c>
      <c r="J330" s="34">
        <f>origin[[#This Row],[거래일자]]</f>
        <v>45430</v>
      </c>
      <c r="K330" s="29">
        <f>HOUR(origin[[#This Row],[거래시간]])</f>
        <v>8</v>
      </c>
    </row>
    <row r="331" spans="1:11" x14ac:dyDescent="0.25">
      <c r="A331" s="57">
        <v>45430</v>
      </c>
      <c r="B331" s="49" t="s">
        <v>462</v>
      </c>
      <c r="C331" s="49" t="s">
        <v>153</v>
      </c>
      <c r="D331" s="50">
        <v>12000</v>
      </c>
      <c r="E331" s="50">
        <v>0</v>
      </c>
      <c r="F331" s="49" t="s">
        <v>463</v>
      </c>
      <c r="G331" s="50">
        <v>841958</v>
      </c>
      <c r="H331" s="54" t="str" cm="1">
        <f t="array" ref="H331">IFERROR(INDEX(단어표[분류], MIN(IF(ISNUMBER(FIND(단어표[포함단어],origin[[#This Row],[내용]])),ROW(단어표[포함단어])-ROW($N$6)+1,ROWS(단어표[포함단어])+1))),"기타입출")</f>
        <v>주식</v>
      </c>
      <c r="I331" s="23" t="str">
        <f>VLOOKUP(origin[[#This Row],[계정과목]],Q:R, 2,0)</f>
        <v>식비</v>
      </c>
      <c r="J331" s="34">
        <f>origin[[#This Row],[거래일자]]</f>
        <v>45430</v>
      </c>
      <c r="K331" s="29">
        <f>HOUR(origin[[#This Row],[거래시간]])</f>
        <v>12</v>
      </c>
    </row>
    <row r="332" spans="1:11" x14ac:dyDescent="0.25">
      <c r="A332" s="57">
        <v>45432</v>
      </c>
      <c r="B332" s="49" t="s">
        <v>461</v>
      </c>
      <c r="C332" s="49" t="s">
        <v>153</v>
      </c>
      <c r="D332" s="50">
        <v>7500</v>
      </c>
      <c r="E332" s="50">
        <v>0</v>
      </c>
      <c r="F332" s="49" t="s">
        <v>375</v>
      </c>
      <c r="G332" s="50">
        <v>834458</v>
      </c>
      <c r="H332" s="54" t="str" cm="1">
        <f t="array" ref="H332">IFERROR(INDEX(단어표[분류], MIN(IF(ISNUMBER(FIND(단어표[포함단어],origin[[#This Row],[내용]])),ROW(단어표[포함단어])-ROW($N$6)+1,ROWS(단어표[포함단어])+1))),"기타입출")</f>
        <v>기타생활비</v>
      </c>
      <c r="I332" s="23" t="str">
        <f>VLOOKUP(origin[[#This Row],[계정과목]],Q:R, 2,0)</f>
        <v>생활비</v>
      </c>
      <c r="J332" s="34">
        <f>origin[[#This Row],[거래일자]]</f>
        <v>45432</v>
      </c>
      <c r="K332" s="29">
        <f>HOUR(origin[[#This Row],[거래시간]])</f>
        <v>8</v>
      </c>
    </row>
    <row r="333" spans="1:11" x14ac:dyDescent="0.25">
      <c r="A333" s="57">
        <v>45432</v>
      </c>
      <c r="B333" s="49" t="s">
        <v>460</v>
      </c>
      <c r="C333" s="49" t="s">
        <v>153</v>
      </c>
      <c r="D333" s="50">
        <v>13000</v>
      </c>
      <c r="E333" s="50">
        <v>0</v>
      </c>
      <c r="F333" s="49" t="s">
        <v>454</v>
      </c>
      <c r="G333" s="50">
        <v>821458</v>
      </c>
      <c r="H333" s="54" t="str" cm="1">
        <f t="array" ref="H333">IFERROR(INDEX(단어표[분류], MIN(IF(ISNUMBER(FIND(단어표[포함단어],origin[[#This Row],[내용]])),ROW(단어표[포함단어])-ROW($N$6)+1,ROWS(단어표[포함단어])+1))),"기타입출")</f>
        <v>주식</v>
      </c>
      <c r="I333" s="23" t="str">
        <f>VLOOKUP(origin[[#This Row],[계정과목]],Q:R, 2,0)</f>
        <v>식비</v>
      </c>
      <c r="J333" s="34">
        <f>origin[[#This Row],[거래일자]]</f>
        <v>45432</v>
      </c>
      <c r="K333" s="29">
        <f>HOUR(origin[[#This Row],[거래시간]])</f>
        <v>12</v>
      </c>
    </row>
    <row r="334" spans="1:11" x14ac:dyDescent="0.25">
      <c r="A334" s="57">
        <v>45432</v>
      </c>
      <c r="B334" s="49" t="s">
        <v>459</v>
      </c>
      <c r="C334" s="49" t="s">
        <v>153</v>
      </c>
      <c r="D334" s="50">
        <v>9000</v>
      </c>
      <c r="E334" s="50">
        <v>0</v>
      </c>
      <c r="F334" s="49" t="s">
        <v>167</v>
      </c>
      <c r="G334" s="50">
        <v>812458</v>
      </c>
      <c r="H334" s="54" t="str" cm="1">
        <f t="array" ref="H334">IFERROR(INDEX(단어표[분류], MIN(IF(ISNUMBER(FIND(단어표[포함단어],origin[[#This Row],[내용]])),ROW(단어표[포함단어])-ROW($N$6)+1,ROWS(단어표[포함단어])+1))),"기타입출")</f>
        <v>기타생활비</v>
      </c>
      <c r="I334" s="23" t="str">
        <f>VLOOKUP(origin[[#This Row],[계정과목]],Q:R, 2,0)</f>
        <v>생활비</v>
      </c>
      <c r="J334" s="34">
        <f>origin[[#This Row],[거래일자]]</f>
        <v>45432</v>
      </c>
      <c r="K334" s="29">
        <f>HOUR(origin[[#This Row],[거래시간]])</f>
        <v>12</v>
      </c>
    </row>
    <row r="335" spans="1:11" x14ac:dyDescent="0.25">
      <c r="A335" s="57">
        <v>45433</v>
      </c>
      <c r="B335" s="49" t="s">
        <v>458</v>
      </c>
      <c r="C335" s="49" t="s">
        <v>190</v>
      </c>
      <c r="D335" s="50">
        <v>0</v>
      </c>
      <c r="E335" s="50">
        <v>5831</v>
      </c>
      <c r="F335" s="49" t="s">
        <v>191</v>
      </c>
      <c r="G335" s="50">
        <v>818289</v>
      </c>
      <c r="H335" s="54" t="str" cm="1">
        <f t="array" ref="H335">IFERROR(INDEX(단어표[분류], MIN(IF(ISNUMBER(FIND(단어표[포함단어],origin[[#This Row],[내용]])),ROW(단어표[포함단어])-ROW($N$6)+1,ROWS(단어표[포함단어])+1))),"기타입출")</f>
        <v>이자</v>
      </c>
      <c r="I335" s="23" t="str">
        <f>VLOOKUP(origin[[#This Row],[계정과목]],Q:R, 2,0)</f>
        <v>수입</v>
      </c>
      <c r="J335" s="34">
        <f>origin[[#This Row],[거래일자]]</f>
        <v>45433</v>
      </c>
      <c r="K335" s="29">
        <f>HOUR(origin[[#This Row],[거래시간]])</f>
        <v>11</v>
      </c>
    </row>
    <row r="336" spans="1:11" x14ac:dyDescent="0.25">
      <c r="A336" s="57">
        <v>45433</v>
      </c>
      <c r="B336" s="49" t="s">
        <v>456</v>
      </c>
      <c r="C336" s="49" t="s">
        <v>153</v>
      </c>
      <c r="D336" s="50">
        <v>13000</v>
      </c>
      <c r="E336" s="50">
        <v>0</v>
      </c>
      <c r="F336" s="49" t="s">
        <v>457</v>
      </c>
      <c r="G336" s="50">
        <v>805289</v>
      </c>
      <c r="H336" s="54" t="str" cm="1">
        <f t="array" ref="H336">IFERROR(INDEX(단어표[분류], MIN(IF(ISNUMBER(FIND(단어표[포함단어],origin[[#This Row],[내용]])),ROW(단어표[포함단어])-ROW($N$6)+1,ROWS(단어표[포함단어])+1))),"기타입출")</f>
        <v>주식</v>
      </c>
      <c r="I336" s="23" t="str">
        <f>VLOOKUP(origin[[#This Row],[계정과목]],Q:R, 2,0)</f>
        <v>식비</v>
      </c>
      <c r="J336" s="34">
        <f>origin[[#This Row],[거래일자]]</f>
        <v>45433</v>
      </c>
      <c r="K336" s="29">
        <f>HOUR(origin[[#This Row],[거래시간]])</f>
        <v>12</v>
      </c>
    </row>
    <row r="337" spans="1:11" x14ac:dyDescent="0.25">
      <c r="A337" s="57">
        <v>45434</v>
      </c>
      <c r="B337" s="49" t="s">
        <v>455</v>
      </c>
      <c r="C337" s="49" t="s">
        <v>153</v>
      </c>
      <c r="D337" s="50">
        <v>6500</v>
      </c>
      <c r="E337" s="50">
        <v>0</v>
      </c>
      <c r="F337" s="49" t="s">
        <v>375</v>
      </c>
      <c r="G337" s="50">
        <v>798789</v>
      </c>
      <c r="H337" s="54" t="str" cm="1">
        <f t="array" ref="H337">IFERROR(INDEX(단어표[분류], MIN(IF(ISNUMBER(FIND(단어표[포함단어],origin[[#This Row],[내용]])),ROW(단어표[포함단어])-ROW($N$6)+1,ROWS(단어표[포함단어])+1))),"기타입출")</f>
        <v>기타생활비</v>
      </c>
      <c r="I337" s="23" t="str">
        <f>VLOOKUP(origin[[#This Row],[계정과목]],Q:R, 2,0)</f>
        <v>생활비</v>
      </c>
      <c r="J337" s="34">
        <f>origin[[#This Row],[거래일자]]</f>
        <v>45434</v>
      </c>
      <c r="K337" s="29">
        <f>HOUR(origin[[#This Row],[거래시간]])</f>
        <v>8</v>
      </c>
    </row>
    <row r="338" spans="1:11" x14ac:dyDescent="0.25">
      <c r="A338" s="57">
        <v>45434</v>
      </c>
      <c r="B338" s="49" t="s">
        <v>453</v>
      </c>
      <c r="C338" s="49" t="s">
        <v>153</v>
      </c>
      <c r="D338" s="50">
        <v>13000</v>
      </c>
      <c r="E338" s="50">
        <v>0</v>
      </c>
      <c r="F338" s="49" t="s">
        <v>454</v>
      </c>
      <c r="G338" s="50">
        <v>785789</v>
      </c>
      <c r="H338" s="54" t="str" cm="1">
        <f t="array" ref="H338">IFERROR(INDEX(단어표[분류], MIN(IF(ISNUMBER(FIND(단어표[포함단어],origin[[#This Row],[내용]])),ROW(단어표[포함단어])-ROW($N$6)+1,ROWS(단어표[포함단어])+1))),"기타입출")</f>
        <v>주식</v>
      </c>
      <c r="I338" s="23" t="str">
        <f>VLOOKUP(origin[[#This Row],[계정과목]],Q:R, 2,0)</f>
        <v>식비</v>
      </c>
      <c r="J338" s="34">
        <f>origin[[#This Row],[거래일자]]</f>
        <v>45434</v>
      </c>
      <c r="K338" s="29">
        <f>HOUR(origin[[#This Row],[거래시간]])</f>
        <v>11</v>
      </c>
    </row>
    <row r="339" spans="1:11" x14ac:dyDescent="0.25">
      <c r="A339" s="57">
        <v>45435</v>
      </c>
      <c r="B339" s="49" t="s">
        <v>452</v>
      </c>
      <c r="C339" s="49" t="s">
        <v>202</v>
      </c>
      <c r="D339" s="50">
        <v>62000</v>
      </c>
      <c r="E339" s="50">
        <v>0</v>
      </c>
      <c r="F339" s="49" t="s">
        <v>23</v>
      </c>
      <c r="G339" s="50">
        <v>723789</v>
      </c>
      <c r="H339" s="54" t="str" cm="1">
        <f t="array" ref="H339">IFERROR(INDEX(단어표[분류], MIN(IF(ISNUMBER(FIND(단어표[포함단어],origin[[#This Row],[내용]])),ROW(단어표[포함단어])-ROW($N$6)+1,ROWS(단어표[포함단어])+1))),"기타입출")</f>
        <v>교통비</v>
      </c>
      <c r="I339" s="23" t="str">
        <f>VLOOKUP(origin[[#This Row],[계정과목]],Q:R, 2,0)</f>
        <v>교통비</v>
      </c>
      <c r="J339" s="34">
        <f>origin[[#This Row],[거래일자]]</f>
        <v>45435</v>
      </c>
      <c r="K339" s="29">
        <f>HOUR(origin[[#This Row],[거래시간]])</f>
        <v>8</v>
      </c>
    </row>
    <row r="340" spans="1:11" x14ac:dyDescent="0.25">
      <c r="A340" s="57">
        <v>45435</v>
      </c>
      <c r="B340" s="49" t="s">
        <v>450</v>
      </c>
      <c r="C340" s="49" t="s">
        <v>153</v>
      </c>
      <c r="D340" s="50">
        <v>10000</v>
      </c>
      <c r="E340" s="50">
        <v>0</v>
      </c>
      <c r="F340" s="49" t="s">
        <v>451</v>
      </c>
      <c r="G340" s="50">
        <v>713789</v>
      </c>
      <c r="H340" s="54" t="str" cm="1">
        <f t="array" ref="H340">IFERROR(INDEX(단어표[분류], MIN(IF(ISNUMBER(FIND(단어표[포함단어],origin[[#This Row],[내용]])),ROW(단어표[포함단어])-ROW($N$6)+1,ROWS(단어표[포함단어])+1))),"기타입출")</f>
        <v>주식</v>
      </c>
      <c r="I340" s="23" t="str">
        <f>VLOOKUP(origin[[#This Row],[계정과목]],Q:R, 2,0)</f>
        <v>식비</v>
      </c>
      <c r="J340" s="34">
        <f>origin[[#This Row],[거래일자]]</f>
        <v>45435</v>
      </c>
      <c r="K340" s="29">
        <f>HOUR(origin[[#This Row],[거래시간]])</f>
        <v>12</v>
      </c>
    </row>
    <row r="341" spans="1:11" x14ac:dyDescent="0.25">
      <c r="A341" s="57">
        <v>45435</v>
      </c>
      <c r="B341" s="49" t="s">
        <v>449</v>
      </c>
      <c r="C341" s="49" t="s">
        <v>153</v>
      </c>
      <c r="D341" s="50">
        <v>4500</v>
      </c>
      <c r="E341" s="50">
        <v>0</v>
      </c>
      <c r="F341" s="49" t="s">
        <v>158</v>
      </c>
      <c r="G341" s="50">
        <v>709289</v>
      </c>
      <c r="H341" s="54" t="str" cm="1">
        <f t="array" ref="H341">IFERROR(INDEX(단어표[분류], MIN(IF(ISNUMBER(FIND(단어표[포함단어],origin[[#This Row],[내용]])),ROW(단어표[포함단어])-ROW($N$6)+1,ROWS(단어표[포함단어])+1))),"기타입출")</f>
        <v>기타생활비</v>
      </c>
      <c r="I341" s="23" t="str">
        <f>VLOOKUP(origin[[#This Row],[계정과목]],Q:R, 2,0)</f>
        <v>생활비</v>
      </c>
      <c r="J341" s="34">
        <f>origin[[#This Row],[거래일자]]</f>
        <v>45435</v>
      </c>
      <c r="K341" s="29">
        <f>HOUR(origin[[#This Row],[거래시간]])</f>
        <v>23</v>
      </c>
    </row>
    <row r="342" spans="1:11" x14ac:dyDescent="0.25">
      <c r="A342" s="57">
        <v>45436</v>
      </c>
      <c r="B342" s="49" t="s">
        <v>448</v>
      </c>
      <c r="C342" s="49" t="s">
        <v>153</v>
      </c>
      <c r="D342" s="50">
        <v>6000</v>
      </c>
      <c r="E342" s="50">
        <v>0</v>
      </c>
      <c r="F342" s="49" t="s">
        <v>375</v>
      </c>
      <c r="G342" s="50">
        <v>703289</v>
      </c>
      <c r="H342" s="54" t="str" cm="1">
        <f t="array" ref="H342">IFERROR(INDEX(단어표[분류], MIN(IF(ISNUMBER(FIND(단어표[포함단어],origin[[#This Row],[내용]])),ROW(단어표[포함단어])-ROW($N$6)+1,ROWS(단어표[포함단어])+1))),"기타입출")</f>
        <v>기타생활비</v>
      </c>
      <c r="I342" s="23" t="str">
        <f>VLOOKUP(origin[[#This Row],[계정과목]],Q:R, 2,0)</f>
        <v>생활비</v>
      </c>
      <c r="J342" s="34">
        <f>origin[[#This Row],[거래일자]]</f>
        <v>45436</v>
      </c>
      <c r="K342" s="29">
        <f>HOUR(origin[[#This Row],[거래시간]])</f>
        <v>8</v>
      </c>
    </row>
    <row r="343" spans="1:11" x14ac:dyDescent="0.25">
      <c r="A343" s="57">
        <v>45436</v>
      </c>
      <c r="B343" s="49" t="s">
        <v>447</v>
      </c>
      <c r="C343" s="49" t="s">
        <v>177</v>
      </c>
      <c r="D343" s="50">
        <v>0</v>
      </c>
      <c r="E343" s="50">
        <v>600000</v>
      </c>
      <c r="F343" s="49" t="s">
        <v>175</v>
      </c>
      <c r="G343" s="50">
        <v>1303289</v>
      </c>
      <c r="H343" s="54" t="str" cm="1">
        <f t="array" ref="H343">IFERROR(INDEX(단어표[분류], MIN(IF(ISNUMBER(FIND(단어표[포함단어],origin[[#This Row],[내용]])),ROW(단어표[포함단어])-ROW($N$6)+1,ROWS(단어표[포함단어])+1))),"기타입출")</f>
        <v>생활비입출</v>
      </c>
      <c r="I343" s="23" t="str">
        <f>VLOOKUP(origin[[#This Row],[계정과목]],Q:R, 2,0)</f>
        <v>생활비</v>
      </c>
      <c r="J343" s="34">
        <f>origin[[#This Row],[거래일자]]</f>
        <v>45436</v>
      </c>
      <c r="K343" s="29">
        <f>HOUR(origin[[#This Row],[거래시간]])</f>
        <v>9</v>
      </c>
    </row>
    <row r="344" spans="1:11" x14ac:dyDescent="0.25">
      <c r="A344" s="57">
        <v>45436</v>
      </c>
      <c r="B344" s="49" t="s">
        <v>446</v>
      </c>
      <c r="C344" s="49" t="s">
        <v>153</v>
      </c>
      <c r="D344" s="50">
        <v>13000</v>
      </c>
      <c r="E344" s="50">
        <v>0</v>
      </c>
      <c r="F344" s="49" t="s">
        <v>340</v>
      </c>
      <c r="G344" s="50">
        <v>1290289</v>
      </c>
      <c r="H344" s="54" t="str" cm="1">
        <f t="array" ref="H344">IFERROR(INDEX(단어표[분류], MIN(IF(ISNUMBER(FIND(단어표[포함단어],origin[[#This Row],[내용]])),ROW(단어표[포함단어])-ROW($N$6)+1,ROWS(단어표[포함단어])+1))),"기타입출")</f>
        <v>주식</v>
      </c>
      <c r="I344" s="23" t="str">
        <f>VLOOKUP(origin[[#This Row],[계정과목]],Q:R, 2,0)</f>
        <v>식비</v>
      </c>
      <c r="J344" s="34">
        <f>origin[[#This Row],[거래일자]]</f>
        <v>45436</v>
      </c>
      <c r="K344" s="29">
        <f>HOUR(origin[[#This Row],[거래시간]])</f>
        <v>12</v>
      </c>
    </row>
    <row r="345" spans="1:11" x14ac:dyDescent="0.25">
      <c r="A345" s="57">
        <v>45436</v>
      </c>
      <c r="B345" s="49" t="s">
        <v>444</v>
      </c>
      <c r="C345" s="49" t="s">
        <v>445</v>
      </c>
      <c r="D345" s="50">
        <v>0</v>
      </c>
      <c r="E345" s="50">
        <v>170000</v>
      </c>
      <c r="F345" s="49" t="s">
        <v>286</v>
      </c>
      <c r="G345" s="50">
        <v>1460289</v>
      </c>
      <c r="H345" s="54" t="str" cm="1">
        <f t="array" ref="H345">IFERROR(INDEX(단어표[분류], MIN(IF(ISNUMBER(FIND(단어표[포함단어],origin[[#This Row],[내용]])),ROW(단어표[포함단어])-ROW($N$6)+1,ROWS(단어표[포함단어])+1))),"기타입출")</f>
        <v>생활비입출</v>
      </c>
      <c r="I345" s="23" t="str">
        <f>VLOOKUP(origin[[#This Row],[계정과목]],Q:R, 2,0)</f>
        <v>생활비</v>
      </c>
      <c r="J345" s="34">
        <f>origin[[#This Row],[거래일자]]</f>
        <v>45436</v>
      </c>
      <c r="K345" s="29">
        <f>HOUR(origin[[#This Row],[거래시간]])</f>
        <v>13</v>
      </c>
    </row>
    <row r="346" spans="1:11" x14ac:dyDescent="0.25">
      <c r="A346" s="57">
        <v>45436</v>
      </c>
      <c r="B346" s="49" t="s">
        <v>443</v>
      </c>
      <c r="C346" s="49" t="s">
        <v>153</v>
      </c>
      <c r="D346" s="50">
        <v>4500</v>
      </c>
      <c r="E346" s="50">
        <v>0</v>
      </c>
      <c r="F346" s="49" t="s">
        <v>158</v>
      </c>
      <c r="G346" s="50">
        <v>1455789</v>
      </c>
      <c r="H346" s="54" t="str" cm="1">
        <f t="array" ref="H346">IFERROR(INDEX(단어표[분류], MIN(IF(ISNUMBER(FIND(단어표[포함단어],origin[[#This Row],[내용]])),ROW(단어표[포함단어])-ROW($N$6)+1,ROWS(단어표[포함단어])+1))),"기타입출")</f>
        <v>기타생활비</v>
      </c>
      <c r="I346" s="23" t="str">
        <f>VLOOKUP(origin[[#This Row],[계정과목]],Q:R, 2,0)</f>
        <v>생활비</v>
      </c>
      <c r="J346" s="34">
        <f>origin[[#This Row],[거래일자]]</f>
        <v>45436</v>
      </c>
      <c r="K346" s="29">
        <f>HOUR(origin[[#This Row],[거래시간]])</f>
        <v>20</v>
      </c>
    </row>
    <row r="347" spans="1:11" x14ac:dyDescent="0.25">
      <c r="A347" s="57">
        <v>45437</v>
      </c>
      <c r="B347" s="49" t="s">
        <v>442</v>
      </c>
      <c r="C347" s="49" t="s">
        <v>153</v>
      </c>
      <c r="D347" s="50">
        <v>4500</v>
      </c>
      <c r="E347" s="50">
        <v>0</v>
      </c>
      <c r="F347" s="49" t="s">
        <v>167</v>
      </c>
      <c r="G347" s="50">
        <v>1451289</v>
      </c>
      <c r="H347" s="54" t="str" cm="1">
        <f t="array" ref="H347">IFERROR(INDEX(단어표[분류], MIN(IF(ISNUMBER(FIND(단어표[포함단어],origin[[#This Row],[내용]])),ROW(단어표[포함단어])-ROW($N$6)+1,ROWS(단어표[포함단어])+1))),"기타입출")</f>
        <v>기타생활비</v>
      </c>
      <c r="I347" s="23" t="str">
        <f>VLOOKUP(origin[[#This Row],[계정과목]],Q:R, 2,0)</f>
        <v>생활비</v>
      </c>
      <c r="J347" s="34">
        <f>origin[[#This Row],[거래일자]]</f>
        <v>45437</v>
      </c>
      <c r="K347" s="29">
        <f>HOUR(origin[[#This Row],[거래시간]])</f>
        <v>10</v>
      </c>
    </row>
    <row r="348" spans="1:11" x14ac:dyDescent="0.25">
      <c r="A348" s="57">
        <v>45437</v>
      </c>
      <c r="B348" s="49" t="s">
        <v>440</v>
      </c>
      <c r="C348" s="49" t="s">
        <v>153</v>
      </c>
      <c r="D348" s="50">
        <v>16900</v>
      </c>
      <c r="E348" s="50">
        <v>0</v>
      </c>
      <c r="F348" s="49" t="s">
        <v>441</v>
      </c>
      <c r="G348" s="50">
        <v>1434389</v>
      </c>
      <c r="H348" s="54" t="str" cm="1">
        <f t="array" ref="H348">IFERROR(INDEX(단어표[분류], MIN(IF(ISNUMBER(FIND(단어표[포함단어],origin[[#This Row],[내용]])),ROW(단어표[포함단어])-ROW($N$6)+1,ROWS(단어표[포함단어])+1))),"기타입출")</f>
        <v>주식</v>
      </c>
      <c r="I348" s="23" t="str">
        <f>VLOOKUP(origin[[#This Row],[계정과목]],Q:R, 2,0)</f>
        <v>식비</v>
      </c>
      <c r="J348" s="34">
        <f>origin[[#This Row],[거래일자]]</f>
        <v>45437</v>
      </c>
      <c r="K348" s="29">
        <f>HOUR(origin[[#This Row],[거래시간]])</f>
        <v>13</v>
      </c>
    </row>
    <row r="349" spans="1:11" x14ac:dyDescent="0.25">
      <c r="A349" s="57">
        <v>45437</v>
      </c>
      <c r="B349" s="49" t="s">
        <v>439</v>
      </c>
      <c r="C349" s="49" t="s">
        <v>153</v>
      </c>
      <c r="D349" s="50">
        <v>59800</v>
      </c>
      <c r="E349" s="50">
        <v>0</v>
      </c>
      <c r="F349" s="49" t="s">
        <v>265</v>
      </c>
      <c r="G349" s="50">
        <v>1374589</v>
      </c>
      <c r="H349" s="54" t="str" cm="1">
        <f t="array" ref="H349">IFERROR(INDEX(단어표[분류], MIN(IF(ISNUMBER(FIND(단어표[포함단어],origin[[#This Row],[내용]])),ROW(단어표[포함단어])-ROW($N$6)+1,ROWS(단어표[포함단어])+1))),"기타입출")</f>
        <v>기타생활비</v>
      </c>
      <c r="I349" s="23" t="str">
        <f>VLOOKUP(origin[[#This Row],[계정과목]],Q:R, 2,0)</f>
        <v>생활비</v>
      </c>
      <c r="J349" s="34">
        <f>origin[[#This Row],[거래일자]]</f>
        <v>45437</v>
      </c>
      <c r="K349" s="29">
        <f>HOUR(origin[[#This Row],[거래시간]])</f>
        <v>21</v>
      </c>
    </row>
    <row r="350" spans="1:11" x14ac:dyDescent="0.25">
      <c r="A350" s="57">
        <v>45437</v>
      </c>
      <c r="B350" s="49" t="s">
        <v>438</v>
      </c>
      <c r="C350" s="49" t="s">
        <v>153</v>
      </c>
      <c r="D350" s="50">
        <v>195000</v>
      </c>
      <c r="E350" s="50">
        <v>0</v>
      </c>
      <c r="F350" s="49" t="s">
        <v>265</v>
      </c>
      <c r="G350" s="50">
        <v>1179589</v>
      </c>
      <c r="H350" s="54" t="str" cm="1">
        <f t="array" ref="H350">IFERROR(INDEX(단어표[분류], MIN(IF(ISNUMBER(FIND(단어표[포함단어],origin[[#This Row],[내용]])),ROW(단어표[포함단어])-ROW($N$6)+1,ROWS(단어표[포함단어])+1))),"기타입출")</f>
        <v>기타생활비</v>
      </c>
      <c r="I350" s="23" t="str">
        <f>VLOOKUP(origin[[#This Row],[계정과목]],Q:R, 2,0)</f>
        <v>생활비</v>
      </c>
      <c r="J350" s="34">
        <f>origin[[#This Row],[거래일자]]</f>
        <v>45437</v>
      </c>
      <c r="K350" s="29">
        <f>HOUR(origin[[#This Row],[거래시간]])</f>
        <v>21</v>
      </c>
    </row>
    <row r="351" spans="1:11" x14ac:dyDescent="0.25">
      <c r="A351" s="57">
        <v>45439</v>
      </c>
      <c r="B351" s="49" t="s">
        <v>437</v>
      </c>
      <c r="C351" s="49" t="s">
        <v>153</v>
      </c>
      <c r="D351" s="50">
        <v>7000</v>
      </c>
      <c r="E351" s="50">
        <v>0</v>
      </c>
      <c r="F351" s="49" t="s">
        <v>375</v>
      </c>
      <c r="G351" s="50">
        <v>1172589</v>
      </c>
      <c r="H351" s="54" t="str" cm="1">
        <f t="array" ref="H351">IFERROR(INDEX(단어표[분류], MIN(IF(ISNUMBER(FIND(단어표[포함단어],origin[[#This Row],[내용]])),ROW(단어표[포함단어])-ROW($N$6)+1,ROWS(단어표[포함단어])+1))),"기타입출")</f>
        <v>기타생활비</v>
      </c>
      <c r="I351" s="23" t="str">
        <f>VLOOKUP(origin[[#This Row],[계정과목]],Q:R, 2,0)</f>
        <v>생활비</v>
      </c>
      <c r="J351" s="34">
        <f>origin[[#This Row],[거래일자]]</f>
        <v>45439</v>
      </c>
      <c r="K351" s="29">
        <f>HOUR(origin[[#This Row],[거래시간]])</f>
        <v>8</v>
      </c>
    </row>
    <row r="352" spans="1:11" x14ac:dyDescent="0.25">
      <c r="A352" s="57">
        <v>45439</v>
      </c>
      <c r="B352" s="49" t="s">
        <v>436</v>
      </c>
      <c r="C352" s="49" t="s">
        <v>153</v>
      </c>
      <c r="D352" s="50">
        <v>14500</v>
      </c>
      <c r="E352" s="50">
        <v>0</v>
      </c>
      <c r="F352" s="49" t="s">
        <v>242</v>
      </c>
      <c r="G352" s="50">
        <v>1158089</v>
      </c>
      <c r="H352" s="54" t="str" cm="1">
        <f t="array" ref="H352">IFERROR(INDEX(단어표[분류], MIN(IF(ISNUMBER(FIND(단어표[포함단어],origin[[#This Row],[내용]])),ROW(단어표[포함단어])-ROW($N$6)+1,ROWS(단어표[포함단어])+1))),"기타입출")</f>
        <v>주식</v>
      </c>
      <c r="I352" s="23" t="str">
        <f>VLOOKUP(origin[[#This Row],[계정과목]],Q:R, 2,0)</f>
        <v>식비</v>
      </c>
      <c r="J352" s="34">
        <f>origin[[#This Row],[거래일자]]</f>
        <v>45439</v>
      </c>
      <c r="K352" s="29">
        <f>HOUR(origin[[#This Row],[거래시간]])</f>
        <v>11</v>
      </c>
    </row>
    <row r="353" spans="1:11" x14ac:dyDescent="0.25">
      <c r="A353" s="57">
        <v>45439</v>
      </c>
      <c r="B353" s="49" t="s">
        <v>435</v>
      </c>
      <c r="C353" s="49" t="s">
        <v>272</v>
      </c>
      <c r="D353" s="50">
        <v>0</v>
      </c>
      <c r="E353" s="50">
        <v>300000</v>
      </c>
      <c r="F353" s="49" t="s">
        <v>273</v>
      </c>
      <c r="G353" s="50">
        <v>1458089</v>
      </c>
      <c r="H353" s="54" t="str" cm="1">
        <f t="array" ref="H353">IFERROR(INDEX(단어표[분류], MIN(IF(ISNUMBER(FIND(단어표[포함단어],origin[[#This Row],[내용]])),ROW(단어표[포함단어])-ROW($N$6)+1,ROWS(단어표[포함단어])+1))),"기타입출")</f>
        <v>생활비입출</v>
      </c>
      <c r="I353" s="23" t="str">
        <f>VLOOKUP(origin[[#This Row],[계정과목]],Q:R, 2,0)</f>
        <v>생활비</v>
      </c>
      <c r="J353" s="34">
        <f>origin[[#This Row],[거래일자]]</f>
        <v>45439</v>
      </c>
      <c r="K353" s="29">
        <f>HOUR(origin[[#This Row],[거래시간]])</f>
        <v>14</v>
      </c>
    </row>
    <row r="354" spans="1:11" x14ac:dyDescent="0.25">
      <c r="A354" s="57">
        <v>45439</v>
      </c>
      <c r="B354" s="49" t="s">
        <v>434</v>
      </c>
      <c r="C354" s="49" t="s">
        <v>153</v>
      </c>
      <c r="D354" s="50">
        <v>4500</v>
      </c>
      <c r="E354" s="50">
        <v>0</v>
      </c>
      <c r="F354" s="49" t="s">
        <v>167</v>
      </c>
      <c r="G354" s="50">
        <v>1453589</v>
      </c>
      <c r="H354" s="54" t="str" cm="1">
        <f t="array" ref="H354">IFERROR(INDEX(단어표[분류], MIN(IF(ISNUMBER(FIND(단어표[포함단어],origin[[#This Row],[내용]])),ROW(단어표[포함단어])-ROW($N$6)+1,ROWS(단어표[포함단어])+1))),"기타입출")</f>
        <v>기타생활비</v>
      </c>
      <c r="I354" s="23" t="str">
        <f>VLOOKUP(origin[[#This Row],[계정과목]],Q:R, 2,0)</f>
        <v>생활비</v>
      </c>
      <c r="J354" s="34">
        <f>origin[[#This Row],[거래일자]]</f>
        <v>45439</v>
      </c>
      <c r="K354" s="29">
        <f>HOUR(origin[[#This Row],[거래시간]])</f>
        <v>15</v>
      </c>
    </row>
    <row r="355" spans="1:11" x14ac:dyDescent="0.25">
      <c r="A355" s="57">
        <v>45439</v>
      </c>
      <c r="B355" s="49" t="s">
        <v>432</v>
      </c>
      <c r="C355" s="49" t="s">
        <v>164</v>
      </c>
      <c r="D355" s="50">
        <v>76104</v>
      </c>
      <c r="E355" s="50">
        <v>0</v>
      </c>
      <c r="F355" s="49" t="s">
        <v>433</v>
      </c>
      <c r="G355" s="50">
        <v>1377485</v>
      </c>
      <c r="H355" s="54" t="str" cm="1">
        <f t="array" ref="H355">IFERROR(INDEX(단어표[분류], MIN(IF(ISNUMBER(FIND(단어표[포함단어],origin[[#This Row],[내용]])),ROW(단어표[포함단어])-ROW($N$6)+1,ROWS(단어표[포함단어])+1))),"기타입출")</f>
        <v>건강보험</v>
      </c>
      <c r="I355" s="23" t="str">
        <f>VLOOKUP(origin[[#This Row],[계정과목]],Q:R, 2,0)</f>
        <v>보험비</v>
      </c>
      <c r="J355" s="34">
        <f>origin[[#This Row],[거래일자]]</f>
        <v>45439</v>
      </c>
      <c r="K355" s="29">
        <f>HOUR(origin[[#This Row],[거래시간]])</f>
        <v>19</v>
      </c>
    </row>
    <row r="356" spans="1:11" x14ac:dyDescent="0.25">
      <c r="A356" s="57">
        <v>45440</v>
      </c>
      <c r="B356" s="49" t="s">
        <v>431</v>
      </c>
      <c r="C356" s="49" t="s">
        <v>153</v>
      </c>
      <c r="D356" s="50">
        <v>14000</v>
      </c>
      <c r="E356" s="50">
        <v>0</v>
      </c>
      <c r="F356" s="49" t="s">
        <v>352</v>
      </c>
      <c r="G356" s="50">
        <v>1363485</v>
      </c>
      <c r="H356" s="54" t="str" cm="1">
        <f t="array" ref="H356">IFERROR(INDEX(단어표[분류], MIN(IF(ISNUMBER(FIND(단어표[포함단어],origin[[#This Row],[내용]])),ROW(단어표[포함단어])-ROW($N$6)+1,ROWS(단어표[포함단어])+1))),"기타입출")</f>
        <v>주식</v>
      </c>
      <c r="I356" s="23" t="str">
        <f>VLOOKUP(origin[[#This Row],[계정과목]],Q:R, 2,0)</f>
        <v>식비</v>
      </c>
      <c r="J356" s="34">
        <f>origin[[#This Row],[거래일자]]</f>
        <v>45440</v>
      </c>
      <c r="K356" s="29">
        <f>HOUR(origin[[#This Row],[거래시간]])</f>
        <v>12</v>
      </c>
    </row>
    <row r="357" spans="1:11" x14ac:dyDescent="0.25">
      <c r="A357" s="57">
        <v>45440</v>
      </c>
      <c r="B357" s="49" t="s">
        <v>430</v>
      </c>
      <c r="C357" s="49" t="s">
        <v>153</v>
      </c>
      <c r="D357" s="50">
        <v>25790</v>
      </c>
      <c r="E357" s="50">
        <v>0</v>
      </c>
      <c r="F357" s="49" t="s">
        <v>248</v>
      </c>
      <c r="G357" s="50">
        <v>1337695</v>
      </c>
      <c r="H357" s="54" t="str" cm="1">
        <f t="array" ref="H357">IFERROR(INDEX(단어표[분류], MIN(IF(ISNUMBER(FIND(단어표[포함단어],origin[[#This Row],[내용]])),ROW(단어표[포함단어])-ROW($N$6)+1,ROWS(단어표[포함단어])+1))),"기타입출")</f>
        <v>기타생활비</v>
      </c>
      <c r="I357" s="23" t="str">
        <f>VLOOKUP(origin[[#This Row],[계정과목]],Q:R, 2,0)</f>
        <v>생활비</v>
      </c>
      <c r="J357" s="34">
        <f>origin[[#This Row],[거래일자]]</f>
        <v>45440</v>
      </c>
      <c r="K357" s="29">
        <f>HOUR(origin[[#This Row],[거래시간]])</f>
        <v>17</v>
      </c>
    </row>
    <row r="358" spans="1:11" x14ac:dyDescent="0.25">
      <c r="A358" s="57">
        <v>45440</v>
      </c>
      <c r="B358" s="49" t="s">
        <v>428</v>
      </c>
      <c r="C358" s="49" t="s">
        <v>153</v>
      </c>
      <c r="D358" s="50">
        <v>77800</v>
      </c>
      <c r="E358" s="50">
        <v>0</v>
      </c>
      <c r="F358" s="49" t="s">
        <v>429</v>
      </c>
      <c r="G358" s="50">
        <v>1259895</v>
      </c>
      <c r="H358" s="54" t="str" cm="1">
        <f t="array" ref="H358">IFERROR(INDEX(단어표[분류], MIN(IF(ISNUMBER(FIND(단어표[포함단어],origin[[#This Row],[내용]])),ROW(단어표[포함단어])-ROW($N$6)+1,ROWS(단어표[포함단어])+1))),"기타입출")</f>
        <v>주식</v>
      </c>
      <c r="I358" s="23" t="str">
        <f>VLOOKUP(origin[[#This Row],[계정과목]],Q:R, 2,0)</f>
        <v>식비</v>
      </c>
      <c r="J358" s="34">
        <f>origin[[#This Row],[거래일자]]</f>
        <v>45440</v>
      </c>
      <c r="K358" s="29">
        <f>HOUR(origin[[#This Row],[거래시간]])</f>
        <v>20</v>
      </c>
    </row>
    <row r="359" spans="1:11" x14ac:dyDescent="0.25">
      <c r="A359" s="57">
        <v>45440</v>
      </c>
      <c r="B359" s="49" t="s">
        <v>426</v>
      </c>
      <c r="C359" s="49" t="s">
        <v>153</v>
      </c>
      <c r="D359" s="50">
        <v>25600</v>
      </c>
      <c r="E359" s="50">
        <v>0</v>
      </c>
      <c r="F359" s="49" t="s">
        <v>427</v>
      </c>
      <c r="G359" s="50">
        <v>1234295</v>
      </c>
      <c r="H359" s="54" t="str" cm="1">
        <f t="array" ref="H359">IFERROR(INDEX(단어표[분류], MIN(IF(ISNUMBER(FIND(단어표[포함단어],origin[[#This Row],[내용]])),ROW(단어표[포함단어])-ROW($N$6)+1,ROWS(단어표[포함단어])+1))),"기타입출")</f>
        <v>주식</v>
      </c>
      <c r="I359" s="23" t="str">
        <f>VLOOKUP(origin[[#This Row],[계정과목]],Q:R, 2,0)</f>
        <v>식비</v>
      </c>
      <c r="J359" s="34">
        <f>origin[[#This Row],[거래일자]]</f>
        <v>45440</v>
      </c>
      <c r="K359" s="29">
        <f>HOUR(origin[[#This Row],[거래시간]])</f>
        <v>21</v>
      </c>
    </row>
    <row r="360" spans="1:11" x14ac:dyDescent="0.25">
      <c r="A360" s="57">
        <v>45441</v>
      </c>
      <c r="B360" s="49" t="s">
        <v>425</v>
      </c>
      <c r="C360" s="49" t="s">
        <v>153</v>
      </c>
      <c r="D360" s="50">
        <v>12000</v>
      </c>
      <c r="E360" s="50">
        <v>0</v>
      </c>
      <c r="F360" s="49" t="s">
        <v>379</v>
      </c>
      <c r="G360" s="50">
        <v>1222295</v>
      </c>
      <c r="H360" s="54" t="str" cm="1">
        <f t="array" ref="H360">IFERROR(INDEX(단어표[분류], MIN(IF(ISNUMBER(FIND(단어표[포함단어],origin[[#This Row],[내용]])),ROW(단어표[포함단어])-ROW($N$6)+1,ROWS(단어표[포함단어])+1))),"기타입출")</f>
        <v>주식</v>
      </c>
      <c r="I360" s="23" t="str">
        <f>VLOOKUP(origin[[#This Row],[계정과목]],Q:R, 2,0)</f>
        <v>식비</v>
      </c>
      <c r="J360" s="34">
        <f>origin[[#This Row],[거래일자]]</f>
        <v>45441</v>
      </c>
      <c r="K360" s="29">
        <f>HOUR(origin[[#This Row],[거래시간]])</f>
        <v>12</v>
      </c>
    </row>
    <row r="361" spans="1:11" x14ac:dyDescent="0.25">
      <c r="A361" s="57">
        <v>45442</v>
      </c>
      <c r="B361" s="49" t="s">
        <v>424</v>
      </c>
      <c r="C361" s="49" t="s">
        <v>153</v>
      </c>
      <c r="D361" s="50">
        <v>4500</v>
      </c>
      <c r="E361" s="50">
        <v>0</v>
      </c>
      <c r="F361" s="49" t="s">
        <v>158</v>
      </c>
      <c r="G361" s="50">
        <v>1217795</v>
      </c>
      <c r="H361" s="54" t="str" cm="1">
        <f t="array" ref="H361">IFERROR(INDEX(단어표[분류], MIN(IF(ISNUMBER(FIND(단어표[포함단어],origin[[#This Row],[내용]])),ROW(단어표[포함단어])-ROW($N$6)+1,ROWS(단어표[포함단어])+1))),"기타입출")</f>
        <v>기타생활비</v>
      </c>
      <c r="I361" s="23" t="str">
        <f>VLOOKUP(origin[[#This Row],[계정과목]],Q:R, 2,0)</f>
        <v>생활비</v>
      </c>
      <c r="J361" s="34">
        <f>origin[[#This Row],[거래일자]]</f>
        <v>45442</v>
      </c>
      <c r="K361" s="29">
        <f>HOUR(origin[[#This Row],[거래시간]])</f>
        <v>8</v>
      </c>
    </row>
    <row r="362" spans="1:11" x14ac:dyDescent="0.25">
      <c r="A362" s="57">
        <v>45442</v>
      </c>
      <c r="B362" s="49" t="s">
        <v>423</v>
      </c>
      <c r="C362" s="49" t="s">
        <v>153</v>
      </c>
      <c r="D362" s="50">
        <v>11000</v>
      </c>
      <c r="E362" s="50">
        <v>0</v>
      </c>
      <c r="F362" s="49" t="s">
        <v>321</v>
      </c>
      <c r="G362" s="50">
        <v>1206795</v>
      </c>
      <c r="H362" s="54" t="str" cm="1">
        <f t="array" ref="H362">IFERROR(INDEX(단어표[분류], MIN(IF(ISNUMBER(FIND(단어표[포함단어],origin[[#This Row],[내용]])),ROW(단어표[포함단어])-ROW($N$6)+1,ROWS(단어표[포함단어])+1))),"기타입출")</f>
        <v>주식</v>
      </c>
      <c r="I362" s="23" t="str">
        <f>VLOOKUP(origin[[#This Row],[계정과목]],Q:R, 2,0)</f>
        <v>식비</v>
      </c>
      <c r="J362" s="34">
        <f>origin[[#This Row],[거래일자]]</f>
        <v>45442</v>
      </c>
      <c r="K362" s="29">
        <f>HOUR(origin[[#This Row],[거래시간]])</f>
        <v>12</v>
      </c>
    </row>
    <row r="363" spans="1:11" x14ac:dyDescent="0.25">
      <c r="A363" s="57">
        <v>45443</v>
      </c>
      <c r="B363" s="49" t="s">
        <v>422</v>
      </c>
      <c r="C363" s="49" t="s">
        <v>153</v>
      </c>
      <c r="D363" s="50">
        <v>13500</v>
      </c>
      <c r="E363" s="50">
        <v>0</v>
      </c>
      <c r="F363" s="49" t="s">
        <v>280</v>
      </c>
      <c r="G363" s="50">
        <v>1193295</v>
      </c>
      <c r="H363" s="54" t="str" cm="1">
        <f t="array" ref="H363">IFERROR(INDEX(단어표[분류], MIN(IF(ISNUMBER(FIND(단어표[포함단어],origin[[#This Row],[내용]])),ROW(단어표[포함단어])-ROW($N$6)+1,ROWS(단어표[포함단어])+1))),"기타입출")</f>
        <v>주식</v>
      </c>
      <c r="I363" s="23" t="str">
        <f>VLOOKUP(origin[[#This Row],[계정과목]],Q:R, 2,0)</f>
        <v>식비</v>
      </c>
      <c r="J363" s="34">
        <f>origin[[#This Row],[거래일자]]</f>
        <v>45443</v>
      </c>
      <c r="K363" s="29">
        <f>HOUR(origin[[#This Row],[거래시간]])</f>
        <v>12</v>
      </c>
    </row>
    <row r="364" spans="1:11" x14ac:dyDescent="0.25">
      <c r="A364" s="57">
        <v>45443</v>
      </c>
      <c r="B364" s="49" t="s">
        <v>421</v>
      </c>
      <c r="C364" s="49" t="s">
        <v>153</v>
      </c>
      <c r="D364" s="50">
        <v>2000</v>
      </c>
      <c r="E364" s="50">
        <v>0</v>
      </c>
      <c r="F364" s="49" t="s">
        <v>324</v>
      </c>
      <c r="G364" s="50">
        <v>1191295</v>
      </c>
      <c r="H364" s="54" t="str" cm="1">
        <f t="array" ref="H364">IFERROR(INDEX(단어표[분류], MIN(IF(ISNUMBER(FIND(단어표[포함단어],origin[[#This Row],[내용]])),ROW(단어표[포함단어])-ROW($N$6)+1,ROWS(단어표[포함단어])+1))),"기타입출")</f>
        <v>생활용품</v>
      </c>
      <c r="I364" s="23" t="str">
        <f>VLOOKUP(origin[[#This Row],[계정과목]],Q:R, 2,0)</f>
        <v>생활비</v>
      </c>
      <c r="J364" s="34">
        <f>origin[[#This Row],[거래일자]]</f>
        <v>45443</v>
      </c>
      <c r="K364" s="29">
        <f>HOUR(origin[[#This Row],[거래시간]])</f>
        <v>12</v>
      </c>
    </row>
    <row r="365" spans="1:11" x14ac:dyDescent="0.25">
      <c r="A365" s="57">
        <v>45443</v>
      </c>
      <c r="B365" s="49" t="s">
        <v>419</v>
      </c>
      <c r="C365" s="49" t="s">
        <v>218</v>
      </c>
      <c r="D365" s="50">
        <v>290000</v>
      </c>
      <c r="E365" s="50">
        <v>0</v>
      </c>
      <c r="F365" s="49" t="s">
        <v>420</v>
      </c>
      <c r="G365" s="50">
        <v>901295</v>
      </c>
      <c r="H365" s="54" t="str" cm="1">
        <f t="array" ref="H365">IFERROR(INDEX(단어표[분류], MIN(IF(ISNUMBER(FIND(단어표[포함단어],origin[[#This Row],[내용]])),ROW(단어표[포함단어])-ROW($N$6)+1,ROWS(단어표[포함단어])+1))),"기타입출")</f>
        <v>학원비</v>
      </c>
      <c r="I365" s="23" t="str">
        <f>VLOOKUP(origin[[#This Row],[계정과목]],Q:R, 2,0)</f>
        <v>교육비</v>
      </c>
      <c r="J365" s="34">
        <f>origin[[#This Row],[거래일자]]</f>
        <v>45443</v>
      </c>
      <c r="K365" s="29">
        <f>HOUR(origin[[#This Row],[거래시간]])</f>
        <v>12</v>
      </c>
    </row>
    <row r="366" spans="1:11" x14ac:dyDescent="0.25">
      <c r="A366" s="57">
        <v>45443</v>
      </c>
      <c r="B366" s="49" t="s">
        <v>418</v>
      </c>
      <c r="C366" s="49" t="s">
        <v>153</v>
      </c>
      <c r="D366" s="50">
        <v>4500</v>
      </c>
      <c r="E366" s="50">
        <v>0</v>
      </c>
      <c r="F366" s="49" t="s">
        <v>158</v>
      </c>
      <c r="G366" s="50">
        <v>896795</v>
      </c>
      <c r="H366" s="54" t="str" cm="1">
        <f t="array" ref="H366">IFERROR(INDEX(단어표[분류], MIN(IF(ISNUMBER(FIND(단어표[포함단어],origin[[#This Row],[내용]])),ROW(단어표[포함단어])-ROW($N$6)+1,ROWS(단어표[포함단어])+1))),"기타입출")</f>
        <v>기타생활비</v>
      </c>
      <c r="I366" s="23" t="str">
        <f>VLOOKUP(origin[[#This Row],[계정과목]],Q:R, 2,0)</f>
        <v>생활비</v>
      </c>
      <c r="J366" s="34">
        <f>origin[[#This Row],[거래일자]]</f>
        <v>45443</v>
      </c>
      <c r="K366" s="29">
        <f>HOUR(origin[[#This Row],[거래시간]])</f>
        <v>18</v>
      </c>
    </row>
    <row r="367" spans="1:11" x14ac:dyDescent="0.25">
      <c r="A367" s="57">
        <v>45444</v>
      </c>
      <c r="B367" s="49" t="s">
        <v>416</v>
      </c>
      <c r="C367" s="49" t="s">
        <v>153</v>
      </c>
      <c r="D367" s="50">
        <v>10800</v>
      </c>
      <c r="E367" s="50">
        <v>0</v>
      </c>
      <c r="F367" s="49" t="s">
        <v>417</v>
      </c>
      <c r="G367" s="50">
        <v>885995</v>
      </c>
      <c r="H367" s="54" t="str" cm="1">
        <f t="array" ref="H367">IFERROR(INDEX(단어표[분류], MIN(IF(ISNUMBER(FIND(단어표[포함단어],origin[[#This Row],[내용]])),ROW(단어표[포함단어])-ROW($N$6)+1,ROWS(단어표[포함단어])+1))),"기타입출")</f>
        <v>주식</v>
      </c>
      <c r="I367" s="23" t="str">
        <f>VLOOKUP(origin[[#This Row],[계정과목]],Q:R, 2,0)</f>
        <v>식비</v>
      </c>
      <c r="J367" s="34">
        <f>origin[[#This Row],[거래일자]]</f>
        <v>45444</v>
      </c>
      <c r="K367" s="29">
        <f>HOUR(origin[[#This Row],[거래시간]])</f>
        <v>12</v>
      </c>
    </row>
    <row r="368" spans="1:11" x14ac:dyDescent="0.25">
      <c r="A368" s="57">
        <v>45445</v>
      </c>
      <c r="B368" s="49" t="s">
        <v>415</v>
      </c>
      <c r="C368" s="49" t="s">
        <v>153</v>
      </c>
      <c r="D368" s="50">
        <v>4500</v>
      </c>
      <c r="E368" s="50">
        <v>0</v>
      </c>
      <c r="F368" s="49" t="s">
        <v>158</v>
      </c>
      <c r="G368" s="50">
        <v>881495</v>
      </c>
      <c r="H368" s="54" t="str" cm="1">
        <f t="array" ref="H368">IFERROR(INDEX(단어표[분류], MIN(IF(ISNUMBER(FIND(단어표[포함단어],origin[[#This Row],[내용]])),ROW(단어표[포함단어])-ROW($N$6)+1,ROWS(단어표[포함단어])+1))),"기타입출")</f>
        <v>기타생활비</v>
      </c>
      <c r="I368" s="23" t="str">
        <f>VLOOKUP(origin[[#This Row],[계정과목]],Q:R, 2,0)</f>
        <v>생활비</v>
      </c>
      <c r="J368" s="34">
        <f>origin[[#This Row],[거래일자]]</f>
        <v>45445</v>
      </c>
      <c r="K368" s="29">
        <f>HOUR(origin[[#This Row],[거래시간]])</f>
        <v>6</v>
      </c>
    </row>
    <row r="369" spans="1:11" x14ac:dyDescent="0.25">
      <c r="A369" s="57">
        <v>45445</v>
      </c>
      <c r="B369" s="49" t="s">
        <v>413</v>
      </c>
      <c r="C369" s="49" t="s">
        <v>153</v>
      </c>
      <c r="D369" s="50">
        <v>37000</v>
      </c>
      <c r="E369" s="50">
        <v>0</v>
      </c>
      <c r="F369" s="49" t="s">
        <v>414</v>
      </c>
      <c r="G369" s="50">
        <v>844495</v>
      </c>
      <c r="H369" s="54" t="str" cm="1">
        <f t="array" ref="H369">IFERROR(INDEX(단어표[분류], MIN(IF(ISNUMBER(FIND(단어표[포함단어],origin[[#This Row],[내용]])),ROW(단어표[포함단어])-ROW($N$6)+1,ROWS(단어표[포함단어])+1))),"기타입출")</f>
        <v>간식</v>
      </c>
      <c r="I369" s="23" t="str">
        <f>VLOOKUP(origin[[#This Row],[계정과목]],Q:R, 2,0)</f>
        <v>식비</v>
      </c>
      <c r="J369" s="34">
        <f>origin[[#This Row],[거래일자]]</f>
        <v>45445</v>
      </c>
      <c r="K369" s="29">
        <f>HOUR(origin[[#This Row],[거래시간]])</f>
        <v>9</v>
      </c>
    </row>
    <row r="370" spans="1:11" x14ac:dyDescent="0.25">
      <c r="A370" s="57">
        <v>45446</v>
      </c>
      <c r="B370" s="49" t="s">
        <v>411</v>
      </c>
      <c r="C370" s="49" t="s">
        <v>153</v>
      </c>
      <c r="D370" s="50">
        <v>41000</v>
      </c>
      <c r="E370" s="50">
        <v>0</v>
      </c>
      <c r="F370" s="49" t="s">
        <v>412</v>
      </c>
      <c r="G370" s="50">
        <v>803495</v>
      </c>
      <c r="H370" s="54" t="str" cm="1">
        <f t="array" ref="H370">IFERROR(INDEX(단어표[분류], MIN(IF(ISNUMBER(FIND(단어표[포함단어],origin[[#This Row],[내용]])),ROW(단어표[포함단어])-ROW($N$6)+1,ROWS(단어표[포함단어])+1))),"기타입출")</f>
        <v>게임</v>
      </c>
      <c r="I370" s="23" t="str">
        <f>VLOOKUP(origin[[#This Row],[계정과목]],Q:R, 2,0)</f>
        <v>문화생활비</v>
      </c>
      <c r="J370" s="34">
        <f>origin[[#This Row],[거래일자]]</f>
        <v>45446</v>
      </c>
      <c r="K370" s="29">
        <f>HOUR(origin[[#This Row],[거래시간]])</f>
        <v>11</v>
      </c>
    </row>
    <row r="371" spans="1:11" x14ac:dyDescent="0.25">
      <c r="A371" s="57">
        <v>45446</v>
      </c>
      <c r="B371" s="49" t="s">
        <v>410</v>
      </c>
      <c r="C371" s="49" t="s">
        <v>153</v>
      </c>
      <c r="D371" s="50">
        <v>4500</v>
      </c>
      <c r="E371" s="50">
        <v>0</v>
      </c>
      <c r="F371" s="49" t="s">
        <v>158</v>
      </c>
      <c r="G371" s="50">
        <v>798995</v>
      </c>
      <c r="H371" s="54" t="str" cm="1">
        <f t="array" ref="H371">IFERROR(INDEX(단어표[분류], MIN(IF(ISNUMBER(FIND(단어표[포함단어],origin[[#This Row],[내용]])),ROW(단어표[포함단어])-ROW($N$6)+1,ROWS(단어표[포함단어])+1))),"기타입출")</f>
        <v>기타생활비</v>
      </c>
      <c r="I371" s="23" t="str">
        <f>VLOOKUP(origin[[#This Row],[계정과목]],Q:R, 2,0)</f>
        <v>생활비</v>
      </c>
      <c r="J371" s="34">
        <f>origin[[#This Row],[거래일자]]</f>
        <v>45446</v>
      </c>
      <c r="K371" s="29">
        <f>HOUR(origin[[#This Row],[거래시간]])</f>
        <v>20</v>
      </c>
    </row>
    <row r="372" spans="1:11" x14ac:dyDescent="0.25">
      <c r="A372" s="57">
        <v>45447</v>
      </c>
      <c r="B372" s="49" t="s">
        <v>408</v>
      </c>
      <c r="C372" s="49" t="s">
        <v>153</v>
      </c>
      <c r="D372" s="50">
        <v>30000</v>
      </c>
      <c r="E372" s="50">
        <v>0</v>
      </c>
      <c r="F372" s="49" t="s">
        <v>409</v>
      </c>
      <c r="G372" s="50">
        <v>768995</v>
      </c>
      <c r="H372" s="54" t="str" cm="1">
        <f t="array" ref="H372">IFERROR(INDEX(단어표[분류], MIN(IF(ISNUMBER(FIND(단어표[포함단어],origin[[#This Row],[내용]])),ROW(단어표[포함단어])-ROW($N$6)+1,ROWS(단어표[포함단어])+1))),"기타입출")</f>
        <v>주식</v>
      </c>
      <c r="I372" s="23" t="str">
        <f>VLOOKUP(origin[[#This Row],[계정과목]],Q:R, 2,0)</f>
        <v>식비</v>
      </c>
      <c r="J372" s="34">
        <f>origin[[#This Row],[거래일자]]</f>
        <v>45447</v>
      </c>
      <c r="K372" s="29">
        <f>HOUR(origin[[#This Row],[거래시간]])</f>
        <v>12</v>
      </c>
    </row>
    <row r="373" spans="1:11" x14ac:dyDescent="0.25">
      <c r="A373" s="57">
        <v>45447</v>
      </c>
      <c r="B373" s="49" t="s">
        <v>407</v>
      </c>
      <c r="C373" s="49" t="s">
        <v>177</v>
      </c>
      <c r="D373" s="50">
        <v>0</v>
      </c>
      <c r="E373" s="50">
        <v>19000</v>
      </c>
      <c r="F373" s="49" t="s">
        <v>263</v>
      </c>
      <c r="G373" s="50">
        <v>787995</v>
      </c>
      <c r="H373" s="54" t="str" cm="1">
        <f t="array" ref="H373">IFERROR(INDEX(단어표[분류], MIN(IF(ISNUMBER(FIND(단어표[포함단어],origin[[#This Row],[내용]])),ROW(단어표[포함단어])-ROW($N$6)+1,ROWS(단어표[포함단어])+1))),"기타입출")</f>
        <v>회사식대입출</v>
      </c>
      <c r="I373" s="23" t="str">
        <f>VLOOKUP(origin[[#This Row],[계정과목]],Q:R, 2,0)</f>
        <v>식비</v>
      </c>
      <c r="J373" s="34">
        <f>origin[[#This Row],[거래일자]]</f>
        <v>45447</v>
      </c>
      <c r="K373" s="29">
        <f>HOUR(origin[[#This Row],[거래시간]])</f>
        <v>12</v>
      </c>
    </row>
    <row r="374" spans="1:11" x14ac:dyDescent="0.25">
      <c r="A374" s="57">
        <v>45448</v>
      </c>
      <c r="B374" s="49" t="s">
        <v>406</v>
      </c>
      <c r="C374" s="49" t="s">
        <v>244</v>
      </c>
      <c r="D374" s="50">
        <v>91428</v>
      </c>
      <c r="E374" s="50">
        <v>0</v>
      </c>
      <c r="F374" s="49" t="s">
        <v>245</v>
      </c>
      <c r="G374" s="50">
        <v>696567</v>
      </c>
      <c r="H374" s="54" t="str" cm="1">
        <f t="array" ref="H374">IFERROR(INDEX(단어표[분류], MIN(IF(ISNUMBER(FIND(단어표[포함단어],origin[[#This Row],[내용]])),ROW(단어표[포함단어])-ROW($N$6)+1,ROWS(단어표[포함단어])+1))),"기타입출")</f>
        <v>건강보험</v>
      </c>
      <c r="I374" s="23" t="str">
        <f>VLOOKUP(origin[[#This Row],[계정과목]],Q:R, 2,0)</f>
        <v>보험비</v>
      </c>
      <c r="J374" s="34">
        <f>origin[[#This Row],[거래일자]]</f>
        <v>45448</v>
      </c>
      <c r="K374" s="29">
        <f>HOUR(origin[[#This Row],[거래시간]])</f>
        <v>7</v>
      </c>
    </row>
    <row r="375" spans="1:11" x14ac:dyDescent="0.25">
      <c r="A375" s="57">
        <v>45448</v>
      </c>
      <c r="B375" s="49" t="s">
        <v>403</v>
      </c>
      <c r="C375" s="49" t="s">
        <v>404</v>
      </c>
      <c r="D375" s="50">
        <v>0</v>
      </c>
      <c r="E375" s="50">
        <v>311082</v>
      </c>
      <c r="F375" s="49" t="s">
        <v>405</v>
      </c>
      <c r="G375" s="50">
        <v>1007649</v>
      </c>
      <c r="H375" s="54" t="str" cm="1">
        <f t="array" ref="H375">IFERROR(INDEX(단어표[분류], MIN(IF(ISNUMBER(FIND(단어표[포함단어],origin[[#This Row],[내용]])),ROW(단어표[포함단어])-ROW($N$6)+1,ROWS(단어표[포함단어])+1))),"기타입출")</f>
        <v>생활비입출</v>
      </c>
      <c r="I375" s="23" t="str">
        <f>VLOOKUP(origin[[#This Row],[계정과목]],Q:R, 2,0)</f>
        <v>생활비</v>
      </c>
      <c r="J375" s="34">
        <f>origin[[#This Row],[거래일자]]</f>
        <v>45448</v>
      </c>
      <c r="K375" s="29">
        <f>HOUR(origin[[#This Row],[거래시간]])</f>
        <v>10</v>
      </c>
    </row>
    <row r="376" spans="1:11" x14ac:dyDescent="0.25">
      <c r="A376" s="57">
        <v>45448</v>
      </c>
      <c r="B376" s="49" t="s">
        <v>400</v>
      </c>
      <c r="C376" s="49" t="s">
        <v>401</v>
      </c>
      <c r="D376" s="50">
        <v>0</v>
      </c>
      <c r="E376" s="50">
        <v>1</v>
      </c>
      <c r="F376" s="49" t="s">
        <v>402</v>
      </c>
      <c r="G376" s="50">
        <v>1007650</v>
      </c>
      <c r="H376" s="54" t="str" cm="1">
        <f t="array" ref="H376">IFERROR(INDEX(단어표[분류], MIN(IF(ISNUMBER(FIND(단어표[포함단어],origin[[#This Row],[내용]])),ROW(단어표[포함단어])-ROW($N$6)+1,ROWS(단어표[포함단어])+1))),"기타입출")</f>
        <v>생활비입출</v>
      </c>
      <c r="I376" s="23" t="str">
        <f>VLOOKUP(origin[[#This Row],[계정과목]],Q:R, 2,0)</f>
        <v>생활비</v>
      </c>
      <c r="J376" s="34">
        <f>origin[[#This Row],[거래일자]]</f>
        <v>45448</v>
      </c>
      <c r="K376" s="29">
        <f>HOUR(origin[[#This Row],[거래시간]])</f>
        <v>10</v>
      </c>
    </row>
    <row r="377" spans="1:11" x14ac:dyDescent="0.25">
      <c r="A377" s="57">
        <v>45448</v>
      </c>
      <c r="B377" s="49" t="s">
        <v>399</v>
      </c>
      <c r="C377" s="49" t="s">
        <v>153</v>
      </c>
      <c r="D377" s="50">
        <v>13000</v>
      </c>
      <c r="E377" s="50">
        <v>0</v>
      </c>
      <c r="F377" s="49" t="s">
        <v>332</v>
      </c>
      <c r="G377" s="50">
        <v>994650</v>
      </c>
      <c r="H377" s="54" t="str" cm="1">
        <f t="array" ref="H377">IFERROR(INDEX(단어표[분류], MIN(IF(ISNUMBER(FIND(단어표[포함단어],origin[[#This Row],[내용]])),ROW(단어표[포함단어])-ROW($N$6)+1,ROWS(단어표[포함단어])+1))),"기타입출")</f>
        <v>주식</v>
      </c>
      <c r="I377" s="23" t="str">
        <f>VLOOKUP(origin[[#This Row],[계정과목]],Q:R, 2,0)</f>
        <v>식비</v>
      </c>
      <c r="J377" s="34">
        <f>origin[[#This Row],[거래일자]]</f>
        <v>45448</v>
      </c>
      <c r="K377" s="29">
        <f>HOUR(origin[[#This Row],[거래시간]])</f>
        <v>12</v>
      </c>
    </row>
    <row r="378" spans="1:11" x14ac:dyDescent="0.25">
      <c r="A378" s="57">
        <v>45448</v>
      </c>
      <c r="B378" s="49" t="s">
        <v>397</v>
      </c>
      <c r="C378" s="49" t="s">
        <v>153</v>
      </c>
      <c r="D378" s="50">
        <v>9000</v>
      </c>
      <c r="E378" s="50">
        <v>0</v>
      </c>
      <c r="F378" s="49" t="s">
        <v>398</v>
      </c>
      <c r="G378" s="50">
        <v>985650</v>
      </c>
      <c r="H378" s="54" t="str" cm="1">
        <f t="array" ref="H378">IFERROR(INDEX(단어표[분류], MIN(IF(ISNUMBER(FIND(단어표[포함단어],origin[[#This Row],[내용]])),ROW(단어표[포함단어])-ROW($N$6)+1,ROWS(단어표[포함단어])+1))),"기타입출")</f>
        <v>약</v>
      </c>
      <c r="I378" s="23" t="str">
        <f>VLOOKUP(origin[[#This Row],[계정과목]],Q:R, 2,0)</f>
        <v>의료비</v>
      </c>
      <c r="J378" s="34">
        <f>origin[[#This Row],[거래일자]]</f>
        <v>45448</v>
      </c>
      <c r="K378" s="29">
        <f>HOUR(origin[[#This Row],[거래시간]])</f>
        <v>13</v>
      </c>
    </row>
    <row r="379" spans="1:11" x14ac:dyDescent="0.25">
      <c r="A379" s="57">
        <v>45448</v>
      </c>
      <c r="B379" s="49" t="s">
        <v>396</v>
      </c>
      <c r="C379" s="49" t="s">
        <v>153</v>
      </c>
      <c r="D379" s="50">
        <v>4500</v>
      </c>
      <c r="E379" s="50">
        <v>0</v>
      </c>
      <c r="F379" s="49" t="s">
        <v>167</v>
      </c>
      <c r="G379" s="50">
        <v>981150</v>
      </c>
      <c r="H379" s="54" t="str" cm="1">
        <f t="array" ref="H379">IFERROR(INDEX(단어표[분류], MIN(IF(ISNUMBER(FIND(단어표[포함단어],origin[[#This Row],[내용]])),ROW(단어표[포함단어])-ROW($N$6)+1,ROWS(단어표[포함단어])+1))),"기타입출")</f>
        <v>기타생활비</v>
      </c>
      <c r="I379" s="23" t="str">
        <f>VLOOKUP(origin[[#This Row],[계정과목]],Q:R, 2,0)</f>
        <v>생활비</v>
      </c>
      <c r="J379" s="34">
        <f>origin[[#This Row],[거래일자]]</f>
        <v>45448</v>
      </c>
      <c r="K379" s="29">
        <f>HOUR(origin[[#This Row],[거래시간]])</f>
        <v>15</v>
      </c>
    </row>
    <row r="380" spans="1:11" x14ac:dyDescent="0.25">
      <c r="A380" s="57">
        <v>45448</v>
      </c>
      <c r="B380" s="49" t="s">
        <v>395</v>
      </c>
      <c r="C380" s="49" t="s">
        <v>184</v>
      </c>
      <c r="D380" s="50">
        <v>1200</v>
      </c>
      <c r="E380" s="50">
        <v>0</v>
      </c>
      <c r="F380" s="49" t="s">
        <v>237</v>
      </c>
      <c r="G380" s="50">
        <v>979950</v>
      </c>
      <c r="H380" s="54" t="str" cm="1">
        <f t="array" ref="H380">IFERROR(INDEX(단어표[분류], MIN(IF(ISNUMBER(FIND(단어표[포함단어],origin[[#This Row],[내용]])),ROW(단어표[포함단어])-ROW($N$6)+1,ROWS(단어표[포함단어])+1))),"기타입출")</f>
        <v>교통비</v>
      </c>
      <c r="I380" s="23" t="str">
        <f>VLOOKUP(origin[[#This Row],[계정과목]],Q:R, 2,0)</f>
        <v>교통비</v>
      </c>
      <c r="J380" s="34">
        <f>origin[[#This Row],[거래일자]]</f>
        <v>45448</v>
      </c>
      <c r="K380" s="29">
        <f>HOUR(origin[[#This Row],[거래시간]])</f>
        <v>18</v>
      </c>
    </row>
    <row r="381" spans="1:11" x14ac:dyDescent="0.25">
      <c r="A381" s="57">
        <v>45449</v>
      </c>
      <c r="B381" s="49" t="s">
        <v>394</v>
      </c>
      <c r="C381" s="49" t="s">
        <v>153</v>
      </c>
      <c r="D381" s="50">
        <v>18603</v>
      </c>
      <c r="E381" s="50">
        <v>0</v>
      </c>
      <c r="F381" s="49" t="s">
        <v>248</v>
      </c>
      <c r="G381" s="50">
        <v>961347</v>
      </c>
      <c r="H381" s="54" t="str" cm="1">
        <f t="array" ref="H381">IFERROR(INDEX(단어표[분류], MIN(IF(ISNUMBER(FIND(단어표[포함단어],origin[[#This Row],[내용]])),ROW(단어표[포함단어])-ROW($N$6)+1,ROWS(단어표[포함단어])+1))),"기타입출")</f>
        <v>기타생활비</v>
      </c>
      <c r="I381" s="23" t="str">
        <f>VLOOKUP(origin[[#This Row],[계정과목]],Q:R, 2,0)</f>
        <v>생활비</v>
      </c>
      <c r="J381" s="34">
        <f>origin[[#This Row],[거래일자]]</f>
        <v>45449</v>
      </c>
      <c r="K381" s="29">
        <f>HOUR(origin[[#This Row],[거래시간]])</f>
        <v>21</v>
      </c>
    </row>
    <row r="382" spans="1:11" x14ac:dyDescent="0.25">
      <c r="A382" s="57">
        <v>45449</v>
      </c>
      <c r="B382" s="49" t="s">
        <v>393</v>
      </c>
      <c r="C382" s="49" t="s">
        <v>153</v>
      </c>
      <c r="D382" s="50">
        <v>4500</v>
      </c>
      <c r="E382" s="50">
        <v>0</v>
      </c>
      <c r="F382" s="49" t="s">
        <v>158</v>
      </c>
      <c r="G382" s="50">
        <v>956847</v>
      </c>
      <c r="H382" s="54" t="str" cm="1">
        <f t="array" ref="H382">IFERROR(INDEX(단어표[분류], MIN(IF(ISNUMBER(FIND(단어표[포함단어],origin[[#This Row],[내용]])),ROW(단어표[포함단어])-ROW($N$6)+1,ROWS(단어표[포함단어])+1))),"기타입출")</f>
        <v>기타생활비</v>
      </c>
      <c r="I382" s="23" t="str">
        <f>VLOOKUP(origin[[#This Row],[계정과목]],Q:R, 2,0)</f>
        <v>생활비</v>
      </c>
      <c r="J382" s="34">
        <f>origin[[#This Row],[거래일자]]</f>
        <v>45449</v>
      </c>
      <c r="K382" s="29">
        <f>HOUR(origin[[#This Row],[거래시간]])</f>
        <v>21</v>
      </c>
    </row>
    <row r="383" spans="1:11" x14ac:dyDescent="0.25">
      <c r="A383" s="57">
        <v>45451</v>
      </c>
      <c r="B383" s="49" t="s">
        <v>392</v>
      </c>
      <c r="C383" s="49" t="s">
        <v>153</v>
      </c>
      <c r="D383" s="50">
        <v>4500</v>
      </c>
      <c r="E383" s="50">
        <v>0</v>
      </c>
      <c r="F383" s="49" t="s">
        <v>158</v>
      </c>
      <c r="G383" s="50">
        <v>952347</v>
      </c>
      <c r="H383" s="54" t="str" cm="1">
        <f t="array" ref="H383">IFERROR(INDEX(단어표[분류], MIN(IF(ISNUMBER(FIND(단어표[포함단어],origin[[#This Row],[내용]])),ROW(단어표[포함단어])-ROW($N$6)+1,ROWS(단어표[포함단어])+1))),"기타입출")</f>
        <v>기타생활비</v>
      </c>
      <c r="I383" s="23" t="str">
        <f>VLOOKUP(origin[[#This Row],[계정과목]],Q:R, 2,0)</f>
        <v>생활비</v>
      </c>
      <c r="J383" s="34">
        <f>origin[[#This Row],[거래일자]]</f>
        <v>45451</v>
      </c>
      <c r="K383" s="29">
        <f>HOUR(origin[[#This Row],[거래시간]])</f>
        <v>19</v>
      </c>
    </row>
    <row r="384" spans="1:11" x14ac:dyDescent="0.25">
      <c r="A384" s="57">
        <v>45453</v>
      </c>
      <c r="B384" s="49" t="s">
        <v>391</v>
      </c>
      <c r="C384" s="49" t="s">
        <v>153</v>
      </c>
      <c r="D384" s="50">
        <v>4500</v>
      </c>
      <c r="E384" s="50">
        <v>0</v>
      </c>
      <c r="F384" s="49" t="s">
        <v>158</v>
      </c>
      <c r="G384" s="50">
        <v>947847</v>
      </c>
      <c r="H384" s="54" t="str" cm="1">
        <f t="array" ref="H384">IFERROR(INDEX(단어표[분류], MIN(IF(ISNUMBER(FIND(단어표[포함단어],origin[[#This Row],[내용]])),ROW(단어표[포함단어])-ROW($N$6)+1,ROWS(단어표[포함단어])+1))),"기타입출")</f>
        <v>기타생활비</v>
      </c>
      <c r="I384" s="23" t="str">
        <f>VLOOKUP(origin[[#This Row],[계정과목]],Q:R, 2,0)</f>
        <v>생활비</v>
      </c>
      <c r="J384" s="34">
        <f>origin[[#This Row],[거래일자]]</f>
        <v>45453</v>
      </c>
      <c r="K384" s="29">
        <f>HOUR(origin[[#This Row],[거래시간]])</f>
        <v>0</v>
      </c>
    </row>
    <row r="385" spans="1:11" x14ac:dyDescent="0.25">
      <c r="A385" s="57">
        <v>45453</v>
      </c>
      <c r="B385" s="49" t="s">
        <v>390</v>
      </c>
      <c r="C385" s="49" t="s">
        <v>153</v>
      </c>
      <c r="D385" s="50">
        <v>14000</v>
      </c>
      <c r="E385" s="50">
        <v>0</v>
      </c>
      <c r="F385" s="49" t="s">
        <v>352</v>
      </c>
      <c r="G385" s="50">
        <v>933847</v>
      </c>
      <c r="H385" s="54" t="str" cm="1">
        <f t="array" ref="H385">IFERROR(INDEX(단어표[분류], MIN(IF(ISNUMBER(FIND(단어표[포함단어],origin[[#This Row],[내용]])),ROW(단어표[포함단어])-ROW($N$6)+1,ROWS(단어표[포함단어])+1))),"기타입출")</f>
        <v>주식</v>
      </c>
      <c r="I385" s="23" t="str">
        <f>VLOOKUP(origin[[#This Row],[계정과목]],Q:R, 2,0)</f>
        <v>식비</v>
      </c>
      <c r="J385" s="34">
        <f>origin[[#This Row],[거래일자]]</f>
        <v>45453</v>
      </c>
      <c r="K385" s="29">
        <f>HOUR(origin[[#This Row],[거래시간]])</f>
        <v>12</v>
      </c>
    </row>
    <row r="386" spans="1:11" x14ac:dyDescent="0.25">
      <c r="A386" s="57">
        <v>45454</v>
      </c>
      <c r="B386" s="49" t="s">
        <v>388</v>
      </c>
      <c r="C386" s="49" t="s">
        <v>153</v>
      </c>
      <c r="D386" s="50">
        <v>112400</v>
      </c>
      <c r="E386" s="50">
        <v>0</v>
      </c>
      <c r="F386" s="49" t="s">
        <v>389</v>
      </c>
      <c r="G386" s="50">
        <v>821447</v>
      </c>
      <c r="H386" s="54" t="str" cm="1">
        <f t="array" ref="H386">IFERROR(INDEX(단어표[분류], MIN(IF(ISNUMBER(FIND(단어표[포함단어],origin[[#This Row],[내용]])),ROW(단어표[포함단어])-ROW($N$6)+1,ROWS(단어표[포함단어])+1))),"기타입출")</f>
        <v>게임</v>
      </c>
      <c r="I386" s="23" t="str">
        <f>VLOOKUP(origin[[#This Row],[계정과목]],Q:R, 2,0)</f>
        <v>문화생활비</v>
      </c>
      <c r="J386" s="34">
        <f>origin[[#This Row],[거래일자]]</f>
        <v>45454</v>
      </c>
      <c r="K386" s="29">
        <f>HOUR(origin[[#This Row],[거래시간]])</f>
        <v>1</v>
      </c>
    </row>
    <row r="387" spans="1:11" x14ac:dyDescent="0.25">
      <c r="A387" s="57">
        <v>45454</v>
      </c>
      <c r="B387" s="49" t="s">
        <v>387</v>
      </c>
      <c r="C387" s="49" t="s">
        <v>177</v>
      </c>
      <c r="D387" s="50">
        <v>0</v>
      </c>
      <c r="E387" s="50">
        <v>110000</v>
      </c>
      <c r="F387" s="49" t="s">
        <v>175</v>
      </c>
      <c r="G387" s="50">
        <v>931447</v>
      </c>
      <c r="H387" s="54" t="str" cm="1">
        <f t="array" ref="H387">IFERROR(INDEX(단어표[분류], MIN(IF(ISNUMBER(FIND(단어표[포함단어],origin[[#This Row],[내용]])),ROW(단어표[포함단어])-ROW($N$6)+1,ROWS(단어표[포함단어])+1))),"기타입출")</f>
        <v>생활비입출</v>
      </c>
      <c r="I387" s="23" t="str">
        <f>VLOOKUP(origin[[#This Row],[계정과목]],Q:R, 2,0)</f>
        <v>생활비</v>
      </c>
      <c r="J387" s="34">
        <f>origin[[#This Row],[거래일자]]</f>
        <v>45454</v>
      </c>
      <c r="K387" s="29">
        <f>HOUR(origin[[#This Row],[거래시간]])</f>
        <v>1</v>
      </c>
    </row>
    <row r="388" spans="1:11" x14ac:dyDescent="0.25">
      <c r="A388" s="57">
        <v>45454</v>
      </c>
      <c r="B388" s="49" t="s">
        <v>386</v>
      </c>
      <c r="C388" s="49" t="s">
        <v>153</v>
      </c>
      <c r="D388" s="50">
        <v>13000</v>
      </c>
      <c r="E388" s="50">
        <v>0</v>
      </c>
      <c r="F388" s="49" t="s">
        <v>284</v>
      </c>
      <c r="G388" s="50">
        <v>918447</v>
      </c>
      <c r="H388" s="54" t="str" cm="1">
        <f t="array" ref="H388">IFERROR(INDEX(단어표[분류], MIN(IF(ISNUMBER(FIND(단어표[포함단어],origin[[#This Row],[내용]])),ROW(단어표[포함단어])-ROW($N$6)+1,ROWS(단어표[포함단어])+1))),"기타입출")</f>
        <v>주식</v>
      </c>
      <c r="I388" s="23" t="str">
        <f>VLOOKUP(origin[[#This Row],[계정과목]],Q:R, 2,0)</f>
        <v>식비</v>
      </c>
      <c r="J388" s="34">
        <f>origin[[#This Row],[거래일자]]</f>
        <v>45454</v>
      </c>
      <c r="K388" s="29">
        <f>HOUR(origin[[#This Row],[거래시간]])</f>
        <v>12</v>
      </c>
    </row>
    <row r="389" spans="1:11" x14ac:dyDescent="0.25">
      <c r="A389" s="57">
        <v>45455</v>
      </c>
      <c r="B389" s="49" t="s">
        <v>385</v>
      </c>
      <c r="C389" s="49" t="s">
        <v>153</v>
      </c>
      <c r="D389" s="50">
        <v>4500</v>
      </c>
      <c r="E389" s="50">
        <v>0</v>
      </c>
      <c r="F389" s="49" t="s">
        <v>158</v>
      </c>
      <c r="G389" s="50">
        <v>913947</v>
      </c>
      <c r="H389" s="54" t="str" cm="1">
        <f t="array" ref="H389">IFERROR(INDEX(단어표[분류], MIN(IF(ISNUMBER(FIND(단어표[포함단어],origin[[#This Row],[내용]])),ROW(단어표[포함단어])-ROW($N$6)+1,ROWS(단어표[포함단어])+1))),"기타입출")</f>
        <v>기타생활비</v>
      </c>
      <c r="I389" s="23" t="str">
        <f>VLOOKUP(origin[[#This Row],[계정과목]],Q:R, 2,0)</f>
        <v>생활비</v>
      </c>
      <c r="J389" s="34">
        <f>origin[[#This Row],[거래일자]]</f>
        <v>45455</v>
      </c>
      <c r="K389" s="29">
        <f>HOUR(origin[[#This Row],[거래시간]])</f>
        <v>0</v>
      </c>
    </row>
    <row r="390" spans="1:11" x14ac:dyDescent="0.25">
      <c r="A390" s="57">
        <v>45455</v>
      </c>
      <c r="B390" s="49" t="s">
        <v>384</v>
      </c>
      <c r="C390" s="49" t="s">
        <v>153</v>
      </c>
      <c r="D390" s="50">
        <v>10300</v>
      </c>
      <c r="E390" s="50">
        <v>0</v>
      </c>
      <c r="F390" s="49" t="s">
        <v>373</v>
      </c>
      <c r="G390" s="50">
        <v>903647</v>
      </c>
      <c r="H390" s="54" t="str" cm="1">
        <f t="array" ref="H390">IFERROR(INDEX(단어표[분류], MIN(IF(ISNUMBER(FIND(단어표[포함단어],origin[[#This Row],[내용]])),ROW(단어표[포함단어])-ROW($N$6)+1,ROWS(단어표[포함단어])+1))),"기타입출")</f>
        <v>주식</v>
      </c>
      <c r="I390" s="23" t="str">
        <f>VLOOKUP(origin[[#This Row],[계정과목]],Q:R, 2,0)</f>
        <v>식비</v>
      </c>
      <c r="J390" s="34">
        <f>origin[[#This Row],[거래일자]]</f>
        <v>45455</v>
      </c>
      <c r="K390" s="29">
        <f>HOUR(origin[[#This Row],[거래시간]])</f>
        <v>11</v>
      </c>
    </row>
    <row r="391" spans="1:11" x14ac:dyDescent="0.25">
      <c r="A391" s="57">
        <v>45456</v>
      </c>
      <c r="B391" s="49" t="s">
        <v>382</v>
      </c>
      <c r="C391" s="49" t="s">
        <v>153</v>
      </c>
      <c r="D391" s="50">
        <v>14000</v>
      </c>
      <c r="E391" s="50">
        <v>0</v>
      </c>
      <c r="F391" s="49" t="s">
        <v>383</v>
      </c>
      <c r="G391" s="50">
        <v>889647</v>
      </c>
      <c r="H391" s="54" t="str" cm="1">
        <f t="array" ref="H391">IFERROR(INDEX(단어표[분류], MIN(IF(ISNUMBER(FIND(단어표[포함단어],origin[[#This Row],[내용]])),ROW(단어표[포함단어])-ROW($N$6)+1,ROWS(단어표[포함단어])+1))),"기타입출")</f>
        <v>주식</v>
      </c>
      <c r="I391" s="23" t="str">
        <f>VLOOKUP(origin[[#This Row],[계정과목]],Q:R, 2,0)</f>
        <v>식비</v>
      </c>
      <c r="J391" s="34">
        <f>origin[[#This Row],[거래일자]]</f>
        <v>45456</v>
      </c>
      <c r="K391" s="29">
        <f>HOUR(origin[[#This Row],[거래시간]])</f>
        <v>12</v>
      </c>
    </row>
    <row r="392" spans="1:11" x14ac:dyDescent="0.25">
      <c r="A392" s="57">
        <v>45456</v>
      </c>
      <c r="B392" s="49" t="s">
        <v>381</v>
      </c>
      <c r="C392" s="49" t="s">
        <v>153</v>
      </c>
      <c r="D392" s="50">
        <v>4500</v>
      </c>
      <c r="E392" s="50">
        <v>0</v>
      </c>
      <c r="F392" s="49" t="s">
        <v>158</v>
      </c>
      <c r="G392" s="50">
        <v>885147</v>
      </c>
      <c r="H392" s="54" t="str" cm="1">
        <f t="array" ref="H392">IFERROR(INDEX(단어표[분류], MIN(IF(ISNUMBER(FIND(단어표[포함단어],origin[[#This Row],[내용]])),ROW(단어표[포함단어])-ROW($N$6)+1,ROWS(단어표[포함단어])+1))),"기타입출")</f>
        <v>기타생활비</v>
      </c>
      <c r="I392" s="23" t="str">
        <f>VLOOKUP(origin[[#This Row],[계정과목]],Q:R, 2,0)</f>
        <v>생활비</v>
      </c>
      <c r="J392" s="34">
        <f>origin[[#This Row],[거래일자]]</f>
        <v>45456</v>
      </c>
      <c r="K392" s="29">
        <f>HOUR(origin[[#This Row],[거래시간]])</f>
        <v>18</v>
      </c>
    </row>
    <row r="393" spans="1:11" x14ac:dyDescent="0.25">
      <c r="A393" s="57">
        <v>45457</v>
      </c>
      <c r="B393" s="49" t="s">
        <v>283</v>
      </c>
      <c r="C393" s="49" t="s">
        <v>153</v>
      </c>
      <c r="D393" s="50">
        <v>13000</v>
      </c>
      <c r="E393" s="50">
        <v>0</v>
      </c>
      <c r="F393" s="49" t="s">
        <v>257</v>
      </c>
      <c r="G393" s="50">
        <v>872147</v>
      </c>
      <c r="H393" s="54" t="str" cm="1">
        <f t="array" ref="H393">IFERROR(INDEX(단어표[분류], MIN(IF(ISNUMBER(FIND(단어표[포함단어],origin[[#This Row],[내용]])),ROW(단어표[포함단어])-ROW($N$6)+1,ROWS(단어표[포함단어])+1))),"기타입출")</f>
        <v>주식</v>
      </c>
      <c r="I393" s="23" t="str">
        <f>VLOOKUP(origin[[#This Row],[계정과목]],Q:R, 2,0)</f>
        <v>식비</v>
      </c>
      <c r="J393" s="34">
        <f>origin[[#This Row],[거래일자]]</f>
        <v>45457</v>
      </c>
      <c r="K393" s="29">
        <f>HOUR(origin[[#This Row],[거래시간]])</f>
        <v>12</v>
      </c>
    </row>
    <row r="394" spans="1:11" x14ac:dyDescent="0.25">
      <c r="A394" s="57">
        <v>45458</v>
      </c>
      <c r="B394" s="49" t="s">
        <v>380</v>
      </c>
      <c r="C394" s="49" t="s">
        <v>153</v>
      </c>
      <c r="D394" s="50">
        <v>4500</v>
      </c>
      <c r="E394" s="50">
        <v>0</v>
      </c>
      <c r="F394" s="49" t="s">
        <v>158</v>
      </c>
      <c r="G394" s="50">
        <v>867647</v>
      </c>
      <c r="H394" s="54" t="str" cm="1">
        <f t="array" ref="H394">IFERROR(INDEX(단어표[분류], MIN(IF(ISNUMBER(FIND(단어표[포함단어],origin[[#This Row],[내용]])),ROW(단어표[포함단어])-ROW($N$6)+1,ROWS(단어표[포함단어])+1))),"기타입출")</f>
        <v>기타생활비</v>
      </c>
      <c r="I394" s="23" t="str">
        <f>VLOOKUP(origin[[#This Row],[계정과목]],Q:R, 2,0)</f>
        <v>생활비</v>
      </c>
      <c r="J394" s="34">
        <f>origin[[#This Row],[거래일자]]</f>
        <v>45458</v>
      </c>
      <c r="K394" s="29">
        <f>HOUR(origin[[#This Row],[거래시간]])</f>
        <v>22</v>
      </c>
    </row>
    <row r="395" spans="1:11" x14ac:dyDescent="0.25">
      <c r="A395" s="57">
        <v>45460</v>
      </c>
      <c r="B395" s="49" t="s">
        <v>378</v>
      </c>
      <c r="C395" s="49" t="s">
        <v>153</v>
      </c>
      <c r="D395" s="50">
        <v>12000</v>
      </c>
      <c r="E395" s="50">
        <v>0</v>
      </c>
      <c r="F395" s="49" t="s">
        <v>379</v>
      </c>
      <c r="G395" s="50">
        <v>855647</v>
      </c>
      <c r="H395" s="54" t="str" cm="1">
        <f t="array" ref="H395">IFERROR(INDEX(단어표[분류], MIN(IF(ISNUMBER(FIND(단어표[포함단어],origin[[#This Row],[내용]])),ROW(단어표[포함단어])-ROW($N$6)+1,ROWS(단어표[포함단어])+1))),"기타입출")</f>
        <v>주식</v>
      </c>
      <c r="I395" s="23" t="str">
        <f>VLOOKUP(origin[[#This Row],[계정과목]],Q:R, 2,0)</f>
        <v>식비</v>
      </c>
      <c r="J395" s="34">
        <f>origin[[#This Row],[거래일자]]</f>
        <v>45460</v>
      </c>
      <c r="K395" s="29">
        <f>HOUR(origin[[#This Row],[거래시간]])</f>
        <v>12</v>
      </c>
    </row>
    <row r="396" spans="1:11" x14ac:dyDescent="0.25">
      <c r="A396" s="57">
        <v>45460</v>
      </c>
      <c r="B396" s="49" t="s">
        <v>377</v>
      </c>
      <c r="C396" s="49" t="s">
        <v>153</v>
      </c>
      <c r="D396" s="50">
        <v>4500</v>
      </c>
      <c r="E396" s="50">
        <v>0</v>
      </c>
      <c r="F396" s="49" t="s">
        <v>167</v>
      </c>
      <c r="G396" s="50">
        <v>851147</v>
      </c>
      <c r="H396" s="54" t="str" cm="1">
        <f t="array" ref="H396">IFERROR(INDEX(단어표[분류], MIN(IF(ISNUMBER(FIND(단어표[포함단어],origin[[#This Row],[내용]])),ROW(단어표[포함단어])-ROW($N$6)+1,ROWS(단어표[포함단어])+1))),"기타입출")</f>
        <v>기타생활비</v>
      </c>
      <c r="I396" s="23" t="str">
        <f>VLOOKUP(origin[[#This Row],[계정과목]],Q:R, 2,0)</f>
        <v>생활비</v>
      </c>
      <c r="J396" s="34">
        <f>origin[[#This Row],[거래일자]]</f>
        <v>45460</v>
      </c>
      <c r="K396" s="29">
        <f>HOUR(origin[[#This Row],[거래시간]])</f>
        <v>16</v>
      </c>
    </row>
    <row r="397" spans="1:11" x14ac:dyDescent="0.25">
      <c r="A397" s="57">
        <v>45461</v>
      </c>
      <c r="B397" s="49" t="s">
        <v>376</v>
      </c>
      <c r="C397" s="49" t="s">
        <v>153</v>
      </c>
      <c r="D397" s="50">
        <v>31067</v>
      </c>
      <c r="E397" s="50">
        <v>0</v>
      </c>
      <c r="F397" s="49" t="s">
        <v>208</v>
      </c>
      <c r="G397" s="50">
        <v>820080</v>
      </c>
      <c r="H397" s="54" t="str" cm="1">
        <f t="array" ref="H397">IFERROR(INDEX(단어표[분류], MIN(IF(ISNUMBER(FIND(단어표[포함단어],origin[[#This Row],[내용]])),ROW(단어표[포함단어])-ROW($N$6)+1,ROWS(단어표[포함단어])+1))),"기타입출")</f>
        <v>구독서비스</v>
      </c>
      <c r="I397" s="23" t="str">
        <f>VLOOKUP(origin[[#This Row],[계정과목]],Q:R, 2,0)</f>
        <v>생활비</v>
      </c>
      <c r="J397" s="34">
        <f>origin[[#This Row],[거래일자]]</f>
        <v>45461</v>
      </c>
      <c r="K397" s="29">
        <f>HOUR(origin[[#This Row],[거래시간]])</f>
        <v>0</v>
      </c>
    </row>
    <row r="398" spans="1:11" x14ac:dyDescent="0.25">
      <c r="A398" s="57">
        <v>45461</v>
      </c>
      <c r="B398" s="49" t="s">
        <v>374</v>
      </c>
      <c r="C398" s="49" t="s">
        <v>153</v>
      </c>
      <c r="D398" s="50">
        <v>4000</v>
      </c>
      <c r="E398" s="50">
        <v>0</v>
      </c>
      <c r="F398" s="49" t="s">
        <v>375</v>
      </c>
      <c r="G398" s="50">
        <v>816080</v>
      </c>
      <c r="H398" s="54" t="str" cm="1">
        <f t="array" ref="H398">IFERROR(INDEX(단어표[분류], MIN(IF(ISNUMBER(FIND(단어표[포함단어],origin[[#This Row],[내용]])),ROW(단어표[포함단어])-ROW($N$6)+1,ROWS(단어표[포함단어])+1))),"기타입출")</f>
        <v>기타생활비</v>
      </c>
      <c r="I398" s="23" t="str">
        <f>VLOOKUP(origin[[#This Row],[계정과목]],Q:R, 2,0)</f>
        <v>생활비</v>
      </c>
      <c r="J398" s="34">
        <f>origin[[#This Row],[거래일자]]</f>
        <v>45461</v>
      </c>
      <c r="K398" s="29">
        <f>HOUR(origin[[#This Row],[거래시간]])</f>
        <v>8</v>
      </c>
    </row>
    <row r="399" spans="1:11" x14ac:dyDescent="0.25">
      <c r="A399" s="57">
        <v>45461</v>
      </c>
      <c r="B399" s="49" t="s">
        <v>372</v>
      </c>
      <c r="C399" s="49" t="s">
        <v>153</v>
      </c>
      <c r="D399" s="50">
        <v>9000</v>
      </c>
      <c r="E399" s="50">
        <v>0</v>
      </c>
      <c r="F399" s="49" t="s">
        <v>373</v>
      </c>
      <c r="G399" s="50">
        <v>807080</v>
      </c>
      <c r="H399" s="54" t="str" cm="1">
        <f t="array" ref="H399">IFERROR(INDEX(단어표[분류], MIN(IF(ISNUMBER(FIND(단어표[포함단어],origin[[#This Row],[내용]])),ROW(단어표[포함단어])-ROW($N$6)+1,ROWS(단어표[포함단어])+1))),"기타입출")</f>
        <v>주식</v>
      </c>
      <c r="I399" s="23" t="str">
        <f>VLOOKUP(origin[[#This Row],[계정과목]],Q:R, 2,0)</f>
        <v>식비</v>
      </c>
      <c r="J399" s="34">
        <f>origin[[#This Row],[거래일자]]</f>
        <v>45461</v>
      </c>
      <c r="K399" s="29">
        <f>HOUR(origin[[#This Row],[거래시간]])</f>
        <v>12</v>
      </c>
    </row>
    <row r="400" spans="1:11" x14ac:dyDescent="0.25">
      <c r="A400" s="57">
        <v>45461</v>
      </c>
      <c r="B400" s="49" t="s">
        <v>370</v>
      </c>
      <c r="C400" s="49" t="s">
        <v>153</v>
      </c>
      <c r="D400" s="50">
        <v>7000</v>
      </c>
      <c r="E400" s="50">
        <v>0</v>
      </c>
      <c r="F400" s="49" t="s">
        <v>371</v>
      </c>
      <c r="G400" s="50">
        <v>800080</v>
      </c>
      <c r="H400" s="54" t="str" cm="1">
        <f t="array" ref="H400">IFERROR(INDEX(단어표[분류], MIN(IF(ISNUMBER(FIND(단어표[포함단어],origin[[#This Row],[내용]])),ROW(단어표[포함단어])-ROW($N$6)+1,ROWS(단어표[포함단어])+1))),"기타입출")</f>
        <v>주식</v>
      </c>
      <c r="I400" s="24" t="str">
        <f>VLOOKUP(origin[[#This Row],[계정과목]],Q:R, 2,0)</f>
        <v>식비</v>
      </c>
      <c r="J400" s="35">
        <f>origin[[#This Row],[거래일자]]</f>
        <v>45461</v>
      </c>
      <c r="K400" s="30">
        <f>HOUR(origin[[#This Row],[거래시간]])</f>
        <v>12</v>
      </c>
    </row>
    <row r="401" spans="1:11" x14ac:dyDescent="0.25">
      <c r="A401" s="57">
        <v>45462</v>
      </c>
      <c r="B401" s="49" t="s">
        <v>369</v>
      </c>
      <c r="C401" s="49" t="s">
        <v>153</v>
      </c>
      <c r="D401" s="50">
        <v>12900</v>
      </c>
      <c r="E401" s="50">
        <v>0</v>
      </c>
      <c r="F401" s="49" t="s">
        <v>368</v>
      </c>
      <c r="G401" s="50">
        <v>787180</v>
      </c>
      <c r="H401" s="54" t="str" cm="1">
        <f t="array" ref="H401">IFERROR(INDEX(단어표[분류], MIN(IF(ISNUMBER(FIND(단어표[포함단어],origin[[#This Row],[내용]])),ROW(단어표[포함단어])-ROW($N$6)+1,ROWS(단어표[포함단어])+1))),"기타입출")</f>
        <v>주식</v>
      </c>
      <c r="I401" s="24" t="str">
        <f>VLOOKUP(origin[[#This Row],[계정과목]],Q:R, 2,0)</f>
        <v>식비</v>
      </c>
      <c r="J401" s="35">
        <f>origin[[#This Row],[거래일자]]</f>
        <v>45462</v>
      </c>
      <c r="K401" s="30">
        <f>HOUR(origin[[#This Row],[거래시간]])</f>
        <v>12</v>
      </c>
    </row>
    <row r="402" spans="1:11" x14ac:dyDescent="0.25">
      <c r="A402" s="57">
        <v>45462</v>
      </c>
      <c r="B402" s="49" t="s">
        <v>367</v>
      </c>
      <c r="C402" s="49" t="s">
        <v>153</v>
      </c>
      <c r="D402" s="50">
        <v>2900</v>
      </c>
      <c r="E402" s="50">
        <v>0</v>
      </c>
      <c r="F402" s="49" t="s">
        <v>368</v>
      </c>
      <c r="G402" s="50">
        <v>784280</v>
      </c>
      <c r="H402" s="54" t="str" cm="1">
        <f t="array" ref="H402">IFERROR(INDEX(단어표[분류], MIN(IF(ISNUMBER(FIND(단어표[포함단어],origin[[#This Row],[내용]])),ROW(단어표[포함단어])-ROW($N$6)+1,ROWS(단어표[포함단어])+1))),"기타입출")</f>
        <v>주식</v>
      </c>
      <c r="I402" s="24" t="str">
        <f>VLOOKUP(origin[[#This Row],[계정과목]],Q:R, 2,0)</f>
        <v>식비</v>
      </c>
      <c r="J402" s="35">
        <f>origin[[#This Row],[거래일자]]</f>
        <v>45462</v>
      </c>
      <c r="K402" s="30">
        <f>HOUR(origin[[#This Row],[거래시간]])</f>
        <v>12</v>
      </c>
    </row>
    <row r="403" spans="1:11" x14ac:dyDescent="0.25">
      <c r="A403" s="57">
        <v>45462</v>
      </c>
      <c r="B403" s="49" t="s">
        <v>366</v>
      </c>
      <c r="C403" s="49" t="s">
        <v>153</v>
      </c>
      <c r="D403" s="50">
        <v>4500</v>
      </c>
      <c r="E403" s="50">
        <v>0</v>
      </c>
      <c r="F403" s="49" t="s">
        <v>167</v>
      </c>
      <c r="G403" s="50">
        <v>779780</v>
      </c>
      <c r="H403" s="54" t="str" cm="1">
        <f t="array" ref="H403">IFERROR(INDEX(단어표[분류], MIN(IF(ISNUMBER(FIND(단어표[포함단어],origin[[#This Row],[내용]])),ROW(단어표[포함단어])-ROW($N$6)+1,ROWS(단어표[포함단어])+1))),"기타입출")</f>
        <v>기타생활비</v>
      </c>
      <c r="I403" s="24" t="str">
        <f>VLOOKUP(origin[[#This Row],[계정과목]],Q:R, 2,0)</f>
        <v>생활비</v>
      </c>
      <c r="J403" s="35">
        <f>origin[[#This Row],[거래일자]]</f>
        <v>45462</v>
      </c>
      <c r="K403" s="30">
        <f>HOUR(origin[[#This Row],[거래시간]])</f>
        <v>12</v>
      </c>
    </row>
    <row r="404" spans="1:11" x14ac:dyDescent="0.25">
      <c r="A404" s="57">
        <v>45462</v>
      </c>
      <c r="B404" s="49" t="s">
        <v>365</v>
      </c>
      <c r="C404" s="49" t="s">
        <v>153</v>
      </c>
      <c r="D404" s="50">
        <v>23240</v>
      </c>
      <c r="E404" s="50">
        <v>0</v>
      </c>
      <c r="F404" s="49" t="s">
        <v>9</v>
      </c>
      <c r="G404" s="50">
        <v>756540</v>
      </c>
      <c r="H404" s="54" t="str" cm="1">
        <f t="array" ref="H404">IFERROR(INDEX(단어표[분류], MIN(IF(ISNUMBER(FIND(단어표[포함단어],origin[[#This Row],[내용]])),ROW(단어표[포함단어])-ROW($N$6)+1,ROWS(단어표[포함단어])+1))),"기타입출")</f>
        <v>기타생활비</v>
      </c>
      <c r="I404" s="24" t="str">
        <f>VLOOKUP(origin[[#This Row],[계정과목]],Q:R, 2,0)</f>
        <v>생활비</v>
      </c>
      <c r="J404" s="35">
        <f>origin[[#This Row],[거래일자]]</f>
        <v>45462</v>
      </c>
      <c r="K404" s="30">
        <f>HOUR(origin[[#This Row],[거래시간]])</f>
        <v>18</v>
      </c>
    </row>
    <row r="405" spans="1:11" x14ac:dyDescent="0.25">
      <c r="A405" s="57">
        <v>45463</v>
      </c>
      <c r="B405" s="49" t="s">
        <v>364</v>
      </c>
      <c r="C405" s="49" t="s">
        <v>153</v>
      </c>
      <c r="D405" s="50">
        <v>15500</v>
      </c>
      <c r="E405" s="50">
        <v>0</v>
      </c>
      <c r="F405" s="49" t="s">
        <v>242</v>
      </c>
      <c r="G405" s="50">
        <v>741040</v>
      </c>
      <c r="H405" s="54" t="str" cm="1">
        <f t="array" ref="H405">IFERROR(INDEX(단어표[분류], MIN(IF(ISNUMBER(FIND(단어표[포함단어],origin[[#This Row],[내용]])),ROW(단어표[포함단어])-ROW($N$6)+1,ROWS(단어표[포함단어])+1))),"기타입출")</f>
        <v>주식</v>
      </c>
      <c r="I405" s="24" t="str">
        <f>VLOOKUP(origin[[#This Row],[계정과목]],Q:R, 2,0)</f>
        <v>식비</v>
      </c>
      <c r="J405" s="35">
        <f>origin[[#This Row],[거래일자]]</f>
        <v>45463</v>
      </c>
      <c r="K405" s="30">
        <f>HOUR(origin[[#This Row],[거래시간]])</f>
        <v>12</v>
      </c>
    </row>
    <row r="406" spans="1:11" x14ac:dyDescent="0.25">
      <c r="A406" s="57">
        <v>45463</v>
      </c>
      <c r="B406" s="49" t="s">
        <v>363</v>
      </c>
      <c r="C406" s="49" t="s">
        <v>153</v>
      </c>
      <c r="D406" s="50">
        <v>4500</v>
      </c>
      <c r="E406" s="50">
        <v>0</v>
      </c>
      <c r="F406" s="49" t="s">
        <v>158</v>
      </c>
      <c r="G406" s="50">
        <v>736540</v>
      </c>
      <c r="H406" s="54" t="str" cm="1">
        <f t="array" ref="H406">IFERROR(INDEX(단어표[분류], MIN(IF(ISNUMBER(FIND(단어표[포함단어],origin[[#This Row],[내용]])),ROW(단어표[포함단어])-ROW($N$6)+1,ROWS(단어표[포함단어])+1))),"기타입출")</f>
        <v>기타생활비</v>
      </c>
      <c r="I406" s="24" t="str">
        <f>VLOOKUP(origin[[#This Row],[계정과목]],Q:R, 2,0)</f>
        <v>생활비</v>
      </c>
      <c r="J406" s="35">
        <f>origin[[#This Row],[거래일자]]</f>
        <v>45463</v>
      </c>
      <c r="K406" s="30">
        <f>HOUR(origin[[#This Row],[거래시간]])</f>
        <v>18</v>
      </c>
    </row>
    <row r="407" spans="1:11" x14ac:dyDescent="0.25">
      <c r="A407" s="57">
        <v>45464</v>
      </c>
      <c r="B407" s="49" t="s">
        <v>362</v>
      </c>
      <c r="C407" s="49" t="s">
        <v>190</v>
      </c>
      <c r="D407" s="50">
        <v>0</v>
      </c>
      <c r="E407" s="50">
        <v>7060</v>
      </c>
      <c r="F407" s="49" t="s">
        <v>191</v>
      </c>
      <c r="G407" s="50">
        <v>743600</v>
      </c>
      <c r="H407" s="54" t="str" cm="1">
        <f t="array" ref="H407">IFERROR(INDEX(단어표[분류], MIN(IF(ISNUMBER(FIND(단어표[포함단어],origin[[#This Row],[내용]])),ROW(단어표[포함단어])-ROW($N$6)+1,ROWS(단어표[포함단어])+1))),"기타입출")</f>
        <v>이자</v>
      </c>
      <c r="I407" s="24" t="str">
        <f>VLOOKUP(origin[[#This Row],[계정과목]],Q:R, 2,0)</f>
        <v>수입</v>
      </c>
      <c r="J407" s="35">
        <f>origin[[#This Row],[거래일자]]</f>
        <v>45464</v>
      </c>
      <c r="K407" s="30">
        <f>HOUR(origin[[#This Row],[거래시간]])</f>
        <v>11</v>
      </c>
    </row>
    <row r="408" spans="1:11" x14ac:dyDescent="0.25">
      <c r="A408" s="57">
        <v>45464</v>
      </c>
      <c r="B408" s="49" t="s">
        <v>360</v>
      </c>
      <c r="C408" s="49" t="s">
        <v>153</v>
      </c>
      <c r="D408" s="50">
        <v>4500</v>
      </c>
      <c r="E408" s="50">
        <v>0</v>
      </c>
      <c r="F408" s="49" t="s">
        <v>361</v>
      </c>
      <c r="G408" s="50">
        <v>739100</v>
      </c>
      <c r="H408" s="54" t="str" cm="1">
        <f t="array" ref="H408">IFERROR(INDEX(단어표[분류], MIN(IF(ISNUMBER(FIND(단어표[포함단어],origin[[#This Row],[내용]])),ROW(단어표[포함단어])-ROW($N$6)+1,ROWS(단어표[포함단어])+1))),"기타입출")</f>
        <v>기타생활비</v>
      </c>
      <c r="I408" s="24" t="str">
        <f>VLOOKUP(origin[[#This Row],[계정과목]],Q:R, 2,0)</f>
        <v>생활비</v>
      </c>
      <c r="J408" s="35">
        <f>origin[[#This Row],[거래일자]]</f>
        <v>45464</v>
      </c>
      <c r="K408" s="30">
        <f>HOUR(origin[[#This Row],[거래시간]])</f>
        <v>15</v>
      </c>
    </row>
    <row r="409" spans="1:11" x14ac:dyDescent="0.25">
      <c r="A409" s="57">
        <v>45465</v>
      </c>
      <c r="B409" s="49" t="s">
        <v>357</v>
      </c>
      <c r="C409" s="49" t="s">
        <v>358</v>
      </c>
      <c r="D409" s="50">
        <v>0</v>
      </c>
      <c r="E409" s="50">
        <v>233</v>
      </c>
      <c r="F409" s="49" t="s">
        <v>359</v>
      </c>
      <c r="G409" s="50">
        <v>739333</v>
      </c>
      <c r="H409" s="54" t="str" cm="1">
        <f t="array" ref="H409">IFERROR(INDEX(단어표[분류], MIN(IF(ISNUMBER(FIND(단어표[포함단어],origin[[#This Row],[내용]])),ROW(단어표[포함단어])-ROW($N$6)+1,ROWS(단어표[포함단어])+1))),"기타입출")</f>
        <v>기타입출</v>
      </c>
      <c r="I409" s="24" t="str">
        <f>VLOOKUP(origin[[#This Row],[계정과목]],Q:R, 2,0)</f>
        <v>기타</v>
      </c>
      <c r="J409" s="35">
        <f>origin[[#This Row],[거래일자]]</f>
        <v>45465</v>
      </c>
      <c r="K409" s="30">
        <f>HOUR(origin[[#This Row],[거래시간]])</f>
        <v>2</v>
      </c>
    </row>
    <row r="410" spans="1:11" x14ac:dyDescent="0.25">
      <c r="A410" s="57">
        <v>45465</v>
      </c>
      <c r="B410" s="49" t="s">
        <v>356</v>
      </c>
      <c r="C410" s="49" t="s">
        <v>202</v>
      </c>
      <c r="D410" s="50">
        <v>62000</v>
      </c>
      <c r="E410" s="50">
        <v>0</v>
      </c>
      <c r="F410" s="49" t="s">
        <v>23</v>
      </c>
      <c r="G410" s="50">
        <v>677333</v>
      </c>
      <c r="H410" s="54" t="str" cm="1">
        <f t="array" ref="H410">IFERROR(INDEX(단어표[분류], MIN(IF(ISNUMBER(FIND(단어표[포함단어],origin[[#This Row],[내용]])),ROW(단어표[포함단어])-ROW($N$6)+1,ROWS(단어표[포함단어])+1))),"기타입출")</f>
        <v>교통비</v>
      </c>
      <c r="I410" s="24" t="str">
        <f>VLOOKUP(origin[[#This Row],[계정과목]],Q:R, 2,0)</f>
        <v>교통비</v>
      </c>
      <c r="J410" s="35">
        <f>origin[[#This Row],[거래일자]]</f>
        <v>45465</v>
      </c>
      <c r="K410" s="30">
        <f>HOUR(origin[[#This Row],[거래시간]])</f>
        <v>13</v>
      </c>
    </row>
    <row r="411" spans="1:11" x14ac:dyDescent="0.25">
      <c r="A411" s="57">
        <v>45467</v>
      </c>
      <c r="B411" s="49" t="s">
        <v>355</v>
      </c>
      <c r="C411" s="49" t="s">
        <v>153</v>
      </c>
      <c r="D411" s="50">
        <v>13000</v>
      </c>
      <c r="E411" s="50">
        <v>0</v>
      </c>
      <c r="F411" s="49" t="s">
        <v>284</v>
      </c>
      <c r="G411" s="50">
        <v>664333</v>
      </c>
      <c r="H411" s="54" t="str" cm="1">
        <f t="array" ref="H411">IFERROR(INDEX(단어표[분류], MIN(IF(ISNUMBER(FIND(단어표[포함단어],origin[[#This Row],[내용]])),ROW(단어표[포함단어])-ROW($N$6)+1,ROWS(단어표[포함단어])+1))),"기타입출")</f>
        <v>주식</v>
      </c>
      <c r="I411" s="24" t="str">
        <f>VLOOKUP(origin[[#This Row],[계정과목]],Q:R, 2,0)</f>
        <v>식비</v>
      </c>
      <c r="J411" s="35">
        <f>origin[[#This Row],[거래일자]]</f>
        <v>45467</v>
      </c>
      <c r="K411" s="30">
        <f>HOUR(origin[[#This Row],[거래시간]])</f>
        <v>12</v>
      </c>
    </row>
    <row r="412" spans="1:11" x14ac:dyDescent="0.25">
      <c r="A412" s="57">
        <v>45467</v>
      </c>
      <c r="B412" s="49" t="s">
        <v>354</v>
      </c>
      <c r="C412" s="49" t="s">
        <v>177</v>
      </c>
      <c r="D412" s="50">
        <v>0</v>
      </c>
      <c r="E412" s="50">
        <v>170000</v>
      </c>
      <c r="F412" s="49" t="s">
        <v>286</v>
      </c>
      <c r="G412" s="50">
        <v>834333</v>
      </c>
      <c r="H412" s="54" t="str" cm="1">
        <f t="array" ref="H412">IFERROR(INDEX(단어표[분류], MIN(IF(ISNUMBER(FIND(단어표[포함단어],origin[[#This Row],[내용]])),ROW(단어표[포함단어])-ROW($N$6)+1,ROWS(단어표[포함단어])+1))),"기타입출")</f>
        <v>생활비입출</v>
      </c>
      <c r="I412" s="24" t="str">
        <f>VLOOKUP(origin[[#This Row],[계정과목]],Q:R, 2,0)</f>
        <v>생활비</v>
      </c>
      <c r="J412" s="35">
        <f>origin[[#This Row],[거래일자]]</f>
        <v>45467</v>
      </c>
      <c r="K412" s="30">
        <f>HOUR(origin[[#This Row],[거래시간]])</f>
        <v>16</v>
      </c>
    </row>
    <row r="413" spans="1:11" x14ac:dyDescent="0.25">
      <c r="A413" s="57">
        <v>45467</v>
      </c>
      <c r="B413" s="49" t="s">
        <v>353</v>
      </c>
      <c r="C413" s="49" t="s">
        <v>153</v>
      </c>
      <c r="D413" s="50">
        <v>4500</v>
      </c>
      <c r="E413" s="50">
        <v>0</v>
      </c>
      <c r="F413" s="49" t="s">
        <v>158</v>
      </c>
      <c r="G413" s="50">
        <v>829833</v>
      </c>
      <c r="H413" s="54" t="str" cm="1">
        <f t="array" ref="H413">IFERROR(INDEX(단어표[분류], MIN(IF(ISNUMBER(FIND(단어표[포함단어],origin[[#This Row],[내용]])),ROW(단어표[포함단어])-ROW($N$6)+1,ROWS(단어표[포함단어])+1))),"기타입출")</f>
        <v>기타생활비</v>
      </c>
      <c r="I413" s="24" t="str">
        <f>VLOOKUP(origin[[#This Row],[계정과목]],Q:R, 2,0)</f>
        <v>생활비</v>
      </c>
      <c r="J413" s="35">
        <f>origin[[#This Row],[거래일자]]</f>
        <v>45467</v>
      </c>
      <c r="K413" s="30">
        <f>HOUR(origin[[#This Row],[거래시간]])</f>
        <v>17</v>
      </c>
    </row>
    <row r="414" spans="1:11" x14ac:dyDescent="0.25">
      <c r="A414" s="57">
        <v>45468</v>
      </c>
      <c r="B414" s="49" t="s">
        <v>351</v>
      </c>
      <c r="C414" s="49" t="s">
        <v>153</v>
      </c>
      <c r="D414" s="50">
        <v>13000</v>
      </c>
      <c r="E414" s="50">
        <v>0</v>
      </c>
      <c r="F414" s="49" t="s">
        <v>352</v>
      </c>
      <c r="G414" s="50">
        <v>816833</v>
      </c>
      <c r="H414" s="54" t="str" cm="1">
        <f t="array" ref="H414">IFERROR(INDEX(단어표[분류], MIN(IF(ISNUMBER(FIND(단어표[포함단어],origin[[#This Row],[내용]])),ROW(단어표[포함단어])-ROW($N$6)+1,ROWS(단어표[포함단어])+1))),"기타입출")</f>
        <v>주식</v>
      </c>
      <c r="I414" s="24" t="str">
        <f>VLOOKUP(origin[[#This Row],[계정과목]],Q:R, 2,0)</f>
        <v>식비</v>
      </c>
      <c r="J414" s="35">
        <f>origin[[#This Row],[거래일자]]</f>
        <v>45468</v>
      </c>
      <c r="K414" s="30">
        <f>HOUR(origin[[#This Row],[거래시간]])</f>
        <v>12</v>
      </c>
    </row>
    <row r="415" spans="1:11" x14ac:dyDescent="0.25">
      <c r="A415" s="57">
        <v>45468</v>
      </c>
      <c r="B415" s="49" t="s">
        <v>350</v>
      </c>
      <c r="C415" s="49" t="s">
        <v>177</v>
      </c>
      <c r="D415" s="50">
        <v>0</v>
      </c>
      <c r="E415" s="50">
        <v>500000</v>
      </c>
      <c r="F415" s="49" t="s">
        <v>175</v>
      </c>
      <c r="G415" s="50">
        <v>1316833</v>
      </c>
      <c r="H415" s="54" t="str" cm="1">
        <f t="array" ref="H415">IFERROR(INDEX(단어표[분류], MIN(IF(ISNUMBER(FIND(단어표[포함단어],origin[[#This Row],[내용]])),ROW(단어표[포함단어])-ROW($N$6)+1,ROWS(단어표[포함단어])+1))),"기타입출")</f>
        <v>생활비입출</v>
      </c>
      <c r="I415" s="24" t="str">
        <f>VLOOKUP(origin[[#This Row],[계정과목]],Q:R, 2,0)</f>
        <v>생활비</v>
      </c>
      <c r="J415" s="35">
        <f>origin[[#This Row],[거래일자]]</f>
        <v>45468</v>
      </c>
      <c r="K415" s="30">
        <f>HOUR(origin[[#This Row],[거래시간]])</f>
        <v>14</v>
      </c>
    </row>
    <row r="416" spans="1:11" x14ac:dyDescent="0.25">
      <c r="A416" s="57">
        <v>45468</v>
      </c>
      <c r="B416" s="49" t="s">
        <v>349</v>
      </c>
      <c r="C416" s="49" t="s">
        <v>153</v>
      </c>
      <c r="D416" s="50">
        <v>26900</v>
      </c>
      <c r="E416" s="50">
        <v>0</v>
      </c>
      <c r="F416" s="49" t="s">
        <v>204</v>
      </c>
      <c r="G416" s="50">
        <v>1289933</v>
      </c>
      <c r="H416" s="54" t="str" cm="1">
        <f t="array" ref="H416">IFERROR(INDEX(단어표[분류], MIN(IF(ISNUMBER(FIND(단어표[포함단어],origin[[#This Row],[내용]])),ROW(단어표[포함단어])-ROW($N$6)+1,ROWS(단어표[포함단어])+1))),"기타입출")</f>
        <v>간식</v>
      </c>
      <c r="I416" s="24" t="str">
        <f>VLOOKUP(origin[[#This Row],[계정과목]],Q:R, 2,0)</f>
        <v>식비</v>
      </c>
      <c r="J416" s="35">
        <f>origin[[#This Row],[거래일자]]</f>
        <v>45468</v>
      </c>
      <c r="K416" s="30">
        <f>HOUR(origin[[#This Row],[거래시간]])</f>
        <v>17</v>
      </c>
    </row>
    <row r="417" spans="1:11" x14ac:dyDescent="0.25">
      <c r="A417" s="57">
        <v>45468</v>
      </c>
      <c r="B417" s="49" t="s">
        <v>347</v>
      </c>
      <c r="C417" s="49" t="s">
        <v>164</v>
      </c>
      <c r="D417" s="50">
        <v>76104</v>
      </c>
      <c r="E417" s="50">
        <v>0</v>
      </c>
      <c r="F417" s="49" t="s">
        <v>348</v>
      </c>
      <c r="G417" s="50">
        <v>1213829</v>
      </c>
      <c r="H417" s="54" t="str" cm="1">
        <f t="array" ref="H417">IFERROR(INDEX(단어표[분류], MIN(IF(ISNUMBER(FIND(단어표[포함단어],origin[[#This Row],[내용]])),ROW(단어표[포함단어])-ROW($N$6)+1,ROWS(단어표[포함단어])+1))),"기타입출")</f>
        <v>건강보험</v>
      </c>
      <c r="I417" s="24" t="str">
        <f>VLOOKUP(origin[[#This Row],[계정과목]],Q:R, 2,0)</f>
        <v>보험비</v>
      </c>
      <c r="J417" s="35">
        <f>origin[[#This Row],[거래일자]]</f>
        <v>45468</v>
      </c>
      <c r="K417" s="30">
        <f>HOUR(origin[[#This Row],[거래시간]])</f>
        <v>19</v>
      </c>
    </row>
    <row r="418" spans="1:11" x14ac:dyDescent="0.25">
      <c r="A418" s="57">
        <v>45469</v>
      </c>
      <c r="B418" s="49" t="s">
        <v>346</v>
      </c>
      <c r="C418" s="49" t="s">
        <v>153</v>
      </c>
      <c r="D418" s="50">
        <v>14000</v>
      </c>
      <c r="E418" s="50">
        <v>0</v>
      </c>
      <c r="F418" s="49" t="s">
        <v>257</v>
      </c>
      <c r="G418" s="50">
        <v>1199829</v>
      </c>
      <c r="H418" s="54" t="str" cm="1">
        <f t="array" ref="H418">IFERROR(INDEX(단어표[분류], MIN(IF(ISNUMBER(FIND(단어표[포함단어],origin[[#This Row],[내용]])),ROW(단어표[포함단어])-ROW($N$6)+1,ROWS(단어표[포함단어])+1))),"기타입출")</f>
        <v>주식</v>
      </c>
      <c r="I418" s="24" t="str">
        <f>VLOOKUP(origin[[#This Row],[계정과목]],Q:R, 2,0)</f>
        <v>식비</v>
      </c>
      <c r="J418" s="35">
        <f>origin[[#This Row],[거래일자]]</f>
        <v>45469</v>
      </c>
      <c r="K418" s="30">
        <f>HOUR(origin[[#This Row],[거래시간]])</f>
        <v>12</v>
      </c>
    </row>
    <row r="419" spans="1:11" x14ac:dyDescent="0.25">
      <c r="A419" s="57">
        <v>45469</v>
      </c>
      <c r="B419" s="49" t="s">
        <v>345</v>
      </c>
      <c r="C419" s="49" t="s">
        <v>153</v>
      </c>
      <c r="D419" s="50">
        <v>4500</v>
      </c>
      <c r="E419" s="50">
        <v>0</v>
      </c>
      <c r="F419" s="49" t="s">
        <v>167</v>
      </c>
      <c r="G419" s="50">
        <v>1195329</v>
      </c>
      <c r="H419" s="54" t="str" cm="1">
        <f t="array" ref="H419">IFERROR(INDEX(단어표[분류], MIN(IF(ISNUMBER(FIND(단어표[포함단어],origin[[#This Row],[내용]])),ROW(단어표[포함단어])-ROW($N$6)+1,ROWS(단어표[포함단어])+1))),"기타입출")</f>
        <v>기타생활비</v>
      </c>
      <c r="I419" s="24" t="str">
        <f>VLOOKUP(origin[[#This Row],[계정과목]],Q:R, 2,0)</f>
        <v>생활비</v>
      </c>
      <c r="J419" s="35">
        <f>origin[[#This Row],[거래일자]]</f>
        <v>45469</v>
      </c>
      <c r="K419" s="30">
        <f>HOUR(origin[[#This Row],[거래시간]])</f>
        <v>12</v>
      </c>
    </row>
    <row r="420" spans="1:11" x14ac:dyDescent="0.25">
      <c r="A420" s="57">
        <v>45470</v>
      </c>
      <c r="B420" s="49" t="s">
        <v>344</v>
      </c>
      <c r="C420" s="49" t="s">
        <v>153</v>
      </c>
      <c r="D420" s="50">
        <v>12000</v>
      </c>
      <c r="E420" s="50">
        <v>0</v>
      </c>
      <c r="F420" s="49" t="s">
        <v>257</v>
      </c>
      <c r="G420" s="50">
        <v>1183329</v>
      </c>
      <c r="H420" s="54" t="str" cm="1">
        <f t="array" ref="H420">IFERROR(INDEX(단어표[분류], MIN(IF(ISNUMBER(FIND(단어표[포함단어],origin[[#This Row],[내용]])),ROW(단어표[포함단어])-ROW($N$6)+1,ROWS(단어표[포함단어])+1))),"기타입출")</f>
        <v>주식</v>
      </c>
      <c r="I420" s="24" t="str">
        <f>VLOOKUP(origin[[#This Row],[계정과목]],Q:R, 2,0)</f>
        <v>식비</v>
      </c>
      <c r="J420" s="35">
        <f>origin[[#This Row],[거래일자]]</f>
        <v>45470</v>
      </c>
      <c r="K420" s="30">
        <f>HOUR(origin[[#This Row],[거래시간]])</f>
        <v>12</v>
      </c>
    </row>
    <row r="421" spans="1:11" x14ac:dyDescent="0.25">
      <c r="A421" s="57">
        <v>45470</v>
      </c>
      <c r="B421" s="49" t="s">
        <v>343</v>
      </c>
      <c r="C421" s="49" t="s">
        <v>153</v>
      </c>
      <c r="D421" s="50">
        <v>4500</v>
      </c>
      <c r="E421" s="50">
        <v>0</v>
      </c>
      <c r="F421" s="49" t="s">
        <v>158</v>
      </c>
      <c r="G421" s="50">
        <v>1178829</v>
      </c>
      <c r="H421" s="54" t="str" cm="1">
        <f t="array" ref="H421">IFERROR(INDEX(단어표[분류], MIN(IF(ISNUMBER(FIND(단어표[포함단어],origin[[#This Row],[내용]])),ROW(단어표[포함단어])-ROW($N$6)+1,ROWS(단어표[포함단어])+1))),"기타입출")</f>
        <v>기타생활비</v>
      </c>
      <c r="I421" s="24" t="str">
        <f>VLOOKUP(origin[[#This Row],[계정과목]],Q:R, 2,0)</f>
        <v>생활비</v>
      </c>
      <c r="J421" s="35">
        <f>origin[[#This Row],[거래일자]]</f>
        <v>45470</v>
      </c>
      <c r="K421" s="30">
        <f>HOUR(origin[[#This Row],[거래시간]])</f>
        <v>20</v>
      </c>
    </row>
    <row r="422" spans="1:11" x14ac:dyDescent="0.25">
      <c r="A422" s="57">
        <v>45471</v>
      </c>
      <c r="B422" s="49" t="s">
        <v>342</v>
      </c>
      <c r="C422" s="49" t="s">
        <v>153</v>
      </c>
      <c r="D422" s="50">
        <v>13000</v>
      </c>
      <c r="E422" s="50">
        <v>0</v>
      </c>
      <c r="F422" s="49" t="s">
        <v>284</v>
      </c>
      <c r="G422" s="50">
        <v>1165829</v>
      </c>
      <c r="H422" s="54" t="str" cm="1">
        <f t="array" ref="H422">IFERROR(INDEX(단어표[분류], MIN(IF(ISNUMBER(FIND(단어표[포함단어],origin[[#This Row],[내용]])),ROW(단어표[포함단어])-ROW($N$6)+1,ROWS(단어표[포함단어])+1))),"기타입출")</f>
        <v>주식</v>
      </c>
      <c r="I422" s="24" t="str">
        <f>VLOOKUP(origin[[#This Row],[계정과목]],Q:R, 2,0)</f>
        <v>식비</v>
      </c>
      <c r="J422" s="35">
        <f>origin[[#This Row],[거래일자]]</f>
        <v>45471</v>
      </c>
      <c r="K422" s="30">
        <f>HOUR(origin[[#This Row],[거래시간]])</f>
        <v>12</v>
      </c>
    </row>
    <row r="423" spans="1:11" x14ac:dyDescent="0.25">
      <c r="A423" s="57">
        <v>45473</v>
      </c>
      <c r="B423" s="49" t="s">
        <v>341</v>
      </c>
      <c r="C423" s="49" t="s">
        <v>153</v>
      </c>
      <c r="D423" s="50">
        <v>4500</v>
      </c>
      <c r="E423" s="50">
        <v>0</v>
      </c>
      <c r="F423" s="49" t="s">
        <v>180</v>
      </c>
      <c r="G423" s="50">
        <v>1161329</v>
      </c>
      <c r="H423" s="54" t="str" cm="1">
        <f t="array" ref="H423">IFERROR(INDEX(단어표[분류], MIN(IF(ISNUMBER(FIND(단어표[포함단어],origin[[#This Row],[내용]])),ROW(단어표[포함단어])-ROW($N$6)+1,ROWS(단어표[포함단어])+1))),"기타입출")</f>
        <v>기타식료품</v>
      </c>
      <c r="I423" s="24" t="str">
        <f>VLOOKUP(origin[[#This Row],[계정과목]],Q:R, 2,0)</f>
        <v>식비</v>
      </c>
      <c r="J423" s="35">
        <f>origin[[#This Row],[거래일자]]</f>
        <v>45473</v>
      </c>
      <c r="K423" s="30">
        <f>HOUR(origin[[#This Row],[거래시간]])</f>
        <v>8</v>
      </c>
    </row>
    <row r="424" spans="1:11" x14ac:dyDescent="0.25">
      <c r="A424" s="57">
        <v>45474</v>
      </c>
      <c r="B424" s="49" t="s">
        <v>339</v>
      </c>
      <c r="C424" s="49" t="s">
        <v>153</v>
      </c>
      <c r="D424" s="50">
        <v>13000</v>
      </c>
      <c r="E424" s="50">
        <v>0</v>
      </c>
      <c r="F424" s="49" t="s">
        <v>340</v>
      </c>
      <c r="G424" s="50">
        <v>1148329</v>
      </c>
      <c r="H424" s="54" t="str" cm="1">
        <f t="array" ref="H424">IFERROR(INDEX(단어표[분류], MIN(IF(ISNUMBER(FIND(단어표[포함단어],origin[[#This Row],[내용]])),ROW(단어표[포함단어])-ROW($N$6)+1,ROWS(단어표[포함단어])+1))),"기타입출")</f>
        <v>주식</v>
      </c>
      <c r="I424" s="24" t="str">
        <f>VLOOKUP(origin[[#This Row],[계정과목]],Q:R, 2,0)</f>
        <v>식비</v>
      </c>
      <c r="J424" s="35">
        <f>origin[[#This Row],[거래일자]]</f>
        <v>45474</v>
      </c>
      <c r="K424" s="30">
        <f>HOUR(origin[[#This Row],[거래시간]])</f>
        <v>12</v>
      </c>
    </row>
    <row r="425" spans="1:11" x14ac:dyDescent="0.25">
      <c r="A425" s="57">
        <v>45475</v>
      </c>
      <c r="B425" s="49" t="s">
        <v>338</v>
      </c>
      <c r="C425" s="49" t="s">
        <v>153</v>
      </c>
      <c r="D425" s="50">
        <v>4500</v>
      </c>
      <c r="E425" s="50">
        <v>0</v>
      </c>
      <c r="F425" s="49" t="s">
        <v>158</v>
      </c>
      <c r="G425" s="50">
        <v>1143829</v>
      </c>
      <c r="H425" s="54" t="str" cm="1">
        <f t="array" ref="H425">IFERROR(INDEX(단어표[분류], MIN(IF(ISNUMBER(FIND(단어표[포함단어],origin[[#This Row],[내용]])),ROW(단어표[포함단어])-ROW($N$6)+1,ROWS(단어표[포함단어])+1))),"기타입출")</f>
        <v>기타생활비</v>
      </c>
      <c r="I425" s="24" t="str">
        <f>VLOOKUP(origin[[#This Row],[계정과목]],Q:R, 2,0)</f>
        <v>생활비</v>
      </c>
      <c r="J425" s="35">
        <f>origin[[#This Row],[거래일자]]</f>
        <v>45475</v>
      </c>
      <c r="K425" s="30">
        <f>HOUR(origin[[#This Row],[거래시간]])</f>
        <v>0</v>
      </c>
    </row>
    <row r="426" spans="1:11" x14ac:dyDescent="0.25">
      <c r="A426" s="57">
        <v>45476</v>
      </c>
      <c r="B426" s="49" t="s">
        <v>337</v>
      </c>
      <c r="C426" s="49" t="s">
        <v>153</v>
      </c>
      <c r="D426" s="50">
        <v>12000</v>
      </c>
      <c r="E426" s="50">
        <v>0</v>
      </c>
      <c r="F426" s="49" t="s">
        <v>321</v>
      </c>
      <c r="G426" s="50">
        <v>1131829</v>
      </c>
      <c r="H426" s="54" t="str" cm="1">
        <f t="array" ref="H426">IFERROR(INDEX(단어표[분류], MIN(IF(ISNUMBER(FIND(단어표[포함단어],origin[[#This Row],[내용]])),ROW(단어표[포함단어])-ROW($N$6)+1,ROWS(단어표[포함단어])+1))),"기타입출")</f>
        <v>주식</v>
      </c>
      <c r="I426" s="24" t="str">
        <f>VLOOKUP(origin[[#This Row],[계정과목]],Q:R, 2,0)</f>
        <v>식비</v>
      </c>
      <c r="J426" s="35">
        <f>origin[[#This Row],[거래일자]]</f>
        <v>45476</v>
      </c>
      <c r="K426" s="30">
        <f>HOUR(origin[[#This Row],[거래시간]])</f>
        <v>12</v>
      </c>
    </row>
    <row r="427" spans="1:11" x14ac:dyDescent="0.25">
      <c r="A427" s="57">
        <v>45476</v>
      </c>
      <c r="B427" s="49" t="s">
        <v>336</v>
      </c>
      <c r="C427" s="49" t="s">
        <v>153</v>
      </c>
      <c r="D427" s="50">
        <v>4500</v>
      </c>
      <c r="E427" s="50">
        <v>0</v>
      </c>
      <c r="F427" s="49" t="s">
        <v>158</v>
      </c>
      <c r="G427" s="50">
        <v>1127329</v>
      </c>
      <c r="H427" s="54" t="str" cm="1">
        <f t="array" ref="H427">IFERROR(INDEX(단어표[분류], MIN(IF(ISNUMBER(FIND(단어표[포함단어],origin[[#This Row],[내용]])),ROW(단어표[포함단어])-ROW($N$6)+1,ROWS(단어표[포함단어])+1))),"기타입출")</f>
        <v>기타생활비</v>
      </c>
      <c r="I427" s="24" t="str">
        <f>VLOOKUP(origin[[#This Row],[계정과목]],Q:R, 2,0)</f>
        <v>생활비</v>
      </c>
      <c r="J427" s="35">
        <f>origin[[#This Row],[거래일자]]</f>
        <v>45476</v>
      </c>
      <c r="K427" s="30">
        <f>HOUR(origin[[#This Row],[거래시간]])</f>
        <v>18</v>
      </c>
    </row>
    <row r="428" spans="1:11" x14ac:dyDescent="0.25">
      <c r="A428" s="57">
        <v>45477</v>
      </c>
      <c r="B428" s="49" t="s">
        <v>335</v>
      </c>
      <c r="C428" s="49" t="s">
        <v>153</v>
      </c>
      <c r="D428" s="50">
        <v>42858</v>
      </c>
      <c r="E428" s="50">
        <v>0</v>
      </c>
      <c r="F428" s="49" t="s">
        <v>949</v>
      </c>
      <c r="G428" s="50">
        <v>1084471</v>
      </c>
      <c r="H428" s="54" t="str" cm="1">
        <f t="array" ref="H428">IFERROR(INDEX(단어표[분류], MIN(IF(ISNUMBER(FIND(단어표[포함단어],origin[[#This Row],[내용]])),ROW(단어표[포함단어])-ROW($N$6)+1,ROWS(단어표[포함단어])+1))),"기타입출")</f>
        <v>게임</v>
      </c>
      <c r="I428" s="24" t="str">
        <f>VLOOKUP(origin[[#This Row],[계정과목]],Q:R, 2,0)</f>
        <v>문화생활비</v>
      </c>
      <c r="J428" s="35">
        <f>origin[[#This Row],[거래일자]]</f>
        <v>45477</v>
      </c>
      <c r="K428" s="30">
        <f>HOUR(origin[[#This Row],[거래시간]])</f>
        <v>9</v>
      </c>
    </row>
    <row r="429" spans="1:11" x14ac:dyDescent="0.25">
      <c r="A429" s="57">
        <v>45477</v>
      </c>
      <c r="B429" s="49" t="s">
        <v>334</v>
      </c>
      <c r="C429" s="49" t="s">
        <v>153</v>
      </c>
      <c r="D429" s="50">
        <v>15500</v>
      </c>
      <c r="E429" s="50">
        <v>0</v>
      </c>
      <c r="F429" s="49" t="s">
        <v>242</v>
      </c>
      <c r="G429" s="50">
        <v>1068971</v>
      </c>
      <c r="H429" s="54" t="str" cm="1">
        <f t="array" ref="H429">IFERROR(INDEX(단어표[분류], MIN(IF(ISNUMBER(FIND(단어표[포함단어],origin[[#This Row],[내용]])),ROW(단어표[포함단어])-ROW($N$6)+1,ROWS(단어표[포함단어])+1))),"기타입출")</f>
        <v>주식</v>
      </c>
      <c r="I429" s="24" t="str">
        <f>VLOOKUP(origin[[#This Row],[계정과목]],Q:R, 2,0)</f>
        <v>식비</v>
      </c>
      <c r="J429" s="35">
        <f>origin[[#This Row],[거래일자]]</f>
        <v>45477</v>
      </c>
      <c r="K429" s="30">
        <f>HOUR(origin[[#This Row],[거래시간]])</f>
        <v>11</v>
      </c>
    </row>
    <row r="430" spans="1:11" x14ac:dyDescent="0.25">
      <c r="A430" s="57">
        <v>45478</v>
      </c>
      <c r="B430" s="49" t="s">
        <v>333</v>
      </c>
      <c r="C430" s="49" t="s">
        <v>244</v>
      </c>
      <c r="D430" s="50">
        <v>91428</v>
      </c>
      <c r="E430" s="50">
        <v>0</v>
      </c>
      <c r="F430" s="49" t="s">
        <v>245</v>
      </c>
      <c r="G430" s="50">
        <v>977543</v>
      </c>
      <c r="H430" s="54" t="str" cm="1">
        <f t="array" ref="H430">IFERROR(INDEX(단어표[분류], MIN(IF(ISNUMBER(FIND(단어표[포함단어],origin[[#This Row],[내용]])),ROW(단어표[포함단어])-ROW($N$6)+1,ROWS(단어표[포함단어])+1))),"기타입출")</f>
        <v>건강보험</v>
      </c>
      <c r="I430" s="24" t="str">
        <f>VLOOKUP(origin[[#This Row],[계정과목]],Q:R, 2,0)</f>
        <v>보험비</v>
      </c>
      <c r="J430" s="35">
        <f>origin[[#This Row],[거래일자]]</f>
        <v>45478</v>
      </c>
      <c r="K430" s="30">
        <f>HOUR(origin[[#This Row],[거래시간]])</f>
        <v>7</v>
      </c>
    </row>
    <row r="431" spans="1:11" x14ac:dyDescent="0.25">
      <c r="A431" s="57">
        <v>45478</v>
      </c>
      <c r="B431" s="49" t="s">
        <v>331</v>
      </c>
      <c r="C431" s="49" t="s">
        <v>153</v>
      </c>
      <c r="D431" s="50">
        <v>13000</v>
      </c>
      <c r="E431" s="50">
        <v>0</v>
      </c>
      <c r="F431" s="49" t="s">
        <v>332</v>
      </c>
      <c r="G431" s="50">
        <v>964543</v>
      </c>
      <c r="H431" s="54" t="str" cm="1">
        <f t="array" ref="H431">IFERROR(INDEX(단어표[분류], MIN(IF(ISNUMBER(FIND(단어표[포함단어],origin[[#This Row],[내용]])),ROW(단어표[포함단어])-ROW($N$6)+1,ROWS(단어표[포함단어])+1))),"기타입출")</f>
        <v>주식</v>
      </c>
      <c r="I431" s="24" t="str">
        <f>VLOOKUP(origin[[#This Row],[계정과목]],Q:R, 2,0)</f>
        <v>식비</v>
      </c>
      <c r="J431" s="35">
        <f>origin[[#This Row],[거래일자]]</f>
        <v>45478</v>
      </c>
      <c r="K431" s="30">
        <f>HOUR(origin[[#This Row],[거래시간]])</f>
        <v>12</v>
      </c>
    </row>
    <row r="432" spans="1:11" x14ac:dyDescent="0.25">
      <c r="A432" s="57">
        <v>45478</v>
      </c>
      <c r="B432" s="49" t="s">
        <v>330</v>
      </c>
      <c r="C432" s="49" t="s">
        <v>177</v>
      </c>
      <c r="D432" s="50">
        <v>0</v>
      </c>
      <c r="E432" s="50">
        <v>200000</v>
      </c>
      <c r="F432" s="49" t="s">
        <v>175</v>
      </c>
      <c r="G432" s="50">
        <v>1164543</v>
      </c>
      <c r="H432" s="54" t="str" cm="1">
        <f t="array" ref="H432">IFERROR(INDEX(단어표[분류], MIN(IF(ISNUMBER(FIND(단어표[포함단어],origin[[#This Row],[내용]])),ROW(단어표[포함단어])-ROW($N$6)+1,ROWS(단어표[포함단어])+1))),"기타입출")</f>
        <v>생활비입출</v>
      </c>
      <c r="I432" s="24" t="str">
        <f>VLOOKUP(origin[[#This Row],[계정과목]],Q:R, 2,0)</f>
        <v>생활비</v>
      </c>
      <c r="J432" s="35">
        <f>origin[[#This Row],[거래일자]]</f>
        <v>45478</v>
      </c>
      <c r="K432" s="30">
        <f>HOUR(origin[[#This Row],[거래시간]])</f>
        <v>13</v>
      </c>
    </row>
    <row r="433" spans="1:11" x14ac:dyDescent="0.25">
      <c r="A433" s="57">
        <v>45478</v>
      </c>
      <c r="B433" s="49" t="s">
        <v>329</v>
      </c>
      <c r="C433" s="49" t="s">
        <v>153</v>
      </c>
      <c r="D433" s="50">
        <v>4500</v>
      </c>
      <c r="E433" s="50">
        <v>0</v>
      </c>
      <c r="F433" s="49" t="s">
        <v>158</v>
      </c>
      <c r="G433" s="50">
        <v>1160043</v>
      </c>
      <c r="H433" s="54" t="str" cm="1">
        <f t="array" ref="H433">IFERROR(INDEX(단어표[분류], MIN(IF(ISNUMBER(FIND(단어표[포함단어],origin[[#This Row],[내용]])),ROW(단어표[포함단어])-ROW($N$6)+1,ROWS(단어표[포함단어])+1))),"기타입출")</f>
        <v>기타생활비</v>
      </c>
      <c r="I433" s="24" t="str">
        <f>VLOOKUP(origin[[#This Row],[계정과목]],Q:R, 2,0)</f>
        <v>생활비</v>
      </c>
      <c r="J433" s="35">
        <f>origin[[#This Row],[거래일자]]</f>
        <v>45478</v>
      </c>
      <c r="K433" s="30">
        <f>HOUR(origin[[#This Row],[거래시간]])</f>
        <v>18</v>
      </c>
    </row>
    <row r="434" spans="1:11" x14ac:dyDescent="0.25">
      <c r="A434" s="57">
        <v>45480</v>
      </c>
      <c r="B434" s="49" t="s">
        <v>328</v>
      </c>
      <c r="C434" s="49" t="s">
        <v>153</v>
      </c>
      <c r="D434" s="50">
        <v>4500</v>
      </c>
      <c r="E434" s="50">
        <v>0</v>
      </c>
      <c r="F434" s="49" t="s">
        <v>158</v>
      </c>
      <c r="G434" s="50">
        <v>1155543</v>
      </c>
      <c r="H434" s="54" t="str" cm="1">
        <f t="array" ref="H434">IFERROR(INDEX(단어표[분류], MIN(IF(ISNUMBER(FIND(단어표[포함단어],origin[[#This Row],[내용]])),ROW(단어표[포함단어])-ROW($N$6)+1,ROWS(단어표[포함단어])+1))),"기타입출")</f>
        <v>기타생활비</v>
      </c>
      <c r="I434" s="24" t="str">
        <f>VLOOKUP(origin[[#This Row],[계정과목]],Q:R, 2,0)</f>
        <v>생활비</v>
      </c>
      <c r="J434" s="35">
        <f>origin[[#This Row],[거래일자]]</f>
        <v>45480</v>
      </c>
      <c r="K434" s="30">
        <f>HOUR(origin[[#This Row],[거래시간]])</f>
        <v>13</v>
      </c>
    </row>
    <row r="435" spans="1:11" x14ac:dyDescent="0.25">
      <c r="A435" s="57">
        <v>45480</v>
      </c>
      <c r="B435" s="49" t="s">
        <v>326</v>
      </c>
      <c r="C435" s="49" t="s">
        <v>153</v>
      </c>
      <c r="D435" s="50">
        <v>50120</v>
      </c>
      <c r="E435" s="50">
        <v>0</v>
      </c>
      <c r="F435" s="49" t="s">
        <v>327</v>
      </c>
      <c r="G435" s="50">
        <v>1105423</v>
      </c>
      <c r="H435" s="54" t="str" cm="1">
        <f t="array" ref="H435">IFERROR(INDEX(단어표[분류], MIN(IF(ISNUMBER(FIND(단어표[포함단어],origin[[#This Row],[내용]])),ROW(단어표[포함단어])-ROW($N$6)+1,ROWS(단어표[포함단어])+1))),"기타입출")</f>
        <v>게임</v>
      </c>
      <c r="I435" s="24" t="str">
        <f>VLOOKUP(origin[[#This Row],[계정과목]],Q:R, 2,0)</f>
        <v>문화생활비</v>
      </c>
      <c r="J435" s="35">
        <f>origin[[#This Row],[거래일자]]</f>
        <v>45480</v>
      </c>
      <c r="K435" s="30">
        <f>HOUR(origin[[#This Row],[거래시간]])</f>
        <v>13</v>
      </c>
    </row>
    <row r="436" spans="1:11" x14ac:dyDescent="0.25">
      <c r="A436" s="57">
        <v>45481</v>
      </c>
      <c r="B436" s="49" t="s">
        <v>325</v>
      </c>
      <c r="C436" s="49" t="s">
        <v>153</v>
      </c>
      <c r="D436" s="50">
        <v>12900</v>
      </c>
      <c r="E436" s="50">
        <v>0</v>
      </c>
      <c r="F436" s="49" t="s">
        <v>169</v>
      </c>
      <c r="G436" s="50">
        <v>1092523</v>
      </c>
      <c r="H436" s="54" t="str" cm="1">
        <f t="array" ref="H436">IFERROR(INDEX(단어표[분류], MIN(IF(ISNUMBER(FIND(단어표[포함단어],origin[[#This Row],[내용]])),ROW(단어표[포함단어])-ROW($N$6)+1,ROWS(단어표[포함단어])+1))),"기타입출")</f>
        <v>기타생활비</v>
      </c>
      <c r="I436" s="24" t="str">
        <f>VLOOKUP(origin[[#This Row],[계정과목]],Q:R, 2,0)</f>
        <v>생활비</v>
      </c>
      <c r="J436" s="35">
        <f>origin[[#This Row],[거래일자]]</f>
        <v>45481</v>
      </c>
      <c r="K436" s="30">
        <f>HOUR(origin[[#This Row],[거래시간]])</f>
        <v>11</v>
      </c>
    </row>
    <row r="437" spans="1:11" x14ac:dyDescent="0.25">
      <c r="A437" s="57">
        <v>45481</v>
      </c>
      <c r="B437" s="49" t="s">
        <v>323</v>
      </c>
      <c r="C437" s="49" t="s">
        <v>153</v>
      </c>
      <c r="D437" s="50">
        <v>2300</v>
      </c>
      <c r="E437" s="50">
        <v>0</v>
      </c>
      <c r="F437" s="49" t="s">
        <v>324</v>
      </c>
      <c r="G437" s="50">
        <v>1090223</v>
      </c>
      <c r="H437" s="54" t="str" cm="1">
        <f t="array" ref="H437">IFERROR(INDEX(단어표[분류], MIN(IF(ISNUMBER(FIND(단어표[포함단어],origin[[#This Row],[내용]])),ROW(단어표[포함단어])-ROW($N$6)+1,ROWS(단어표[포함단어])+1))),"기타입출")</f>
        <v>생활용품</v>
      </c>
      <c r="I437" s="24" t="str">
        <f>VLOOKUP(origin[[#This Row],[계정과목]],Q:R, 2,0)</f>
        <v>생활비</v>
      </c>
      <c r="J437" s="35">
        <f>origin[[#This Row],[거래일자]]</f>
        <v>45481</v>
      </c>
      <c r="K437" s="30">
        <f>HOUR(origin[[#This Row],[거래시간]])</f>
        <v>11</v>
      </c>
    </row>
    <row r="438" spans="1:11" x14ac:dyDescent="0.25">
      <c r="A438" s="57">
        <v>45482</v>
      </c>
      <c r="B438" s="49" t="s">
        <v>322</v>
      </c>
      <c r="C438" s="49" t="s">
        <v>153</v>
      </c>
      <c r="D438" s="50">
        <v>4500</v>
      </c>
      <c r="E438" s="50">
        <v>0</v>
      </c>
      <c r="F438" s="49" t="s">
        <v>158</v>
      </c>
      <c r="G438" s="50">
        <v>1085723</v>
      </c>
      <c r="H438" s="54" t="str" cm="1">
        <f t="array" ref="H438">IFERROR(INDEX(단어표[분류], MIN(IF(ISNUMBER(FIND(단어표[포함단어],origin[[#This Row],[내용]])),ROW(단어표[포함단어])-ROW($N$6)+1,ROWS(단어표[포함단어])+1))),"기타입출")</f>
        <v>기타생활비</v>
      </c>
      <c r="I438" s="24" t="str">
        <f>VLOOKUP(origin[[#This Row],[계정과목]],Q:R, 2,0)</f>
        <v>생활비</v>
      </c>
      <c r="J438" s="35">
        <f>origin[[#This Row],[거래일자]]</f>
        <v>45482</v>
      </c>
      <c r="K438" s="30">
        <f>HOUR(origin[[#This Row],[거래시간]])</f>
        <v>8</v>
      </c>
    </row>
    <row r="439" spans="1:11" x14ac:dyDescent="0.25">
      <c r="A439" s="57">
        <v>45482</v>
      </c>
      <c r="B439" s="49" t="s">
        <v>320</v>
      </c>
      <c r="C439" s="49" t="s">
        <v>153</v>
      </c>
      <c r="D439" s="50">
        <v>11000</v>
      </c>
      <c r="E439" s="50">
        <v>0</v>
      </c>
      <c r="F439" s="49" t="s">
        <v>321</v>
      </c>
      <c r="G439" s="50">
        <v>1074723</v>
      </c>
      <c r="H439" s="54" t="str" cm="1">
        <f t="array" ref="H439">IFERROR(INDEX(단어표[분류], MIN(IF(ISNUMBER(FIND(단어표[포함단어],origin[[#This Row],[내용]])),ROW(단어표[포함단어])-ROW($N$6)+1,ROWS(단어표[포함단어])+1))),"기타입출")</f>
        <v>주식</v>
      </c>
      <c r="I439" s="24" t="str">
        <f>VLOOKUP(origin[[#This Row],[계정과목]],Q:R, 2,0)</f>
        <v>식비</v>
      </c>
      <c r="J439" s="35">
        <f>origin[[#This Row],[거래일자]]</f>
        <v>45482</v>
      </c>
      <c r="K439" s="30">
        <f>HOUR(origin[[#This Row],[거래시간]])</f>
        <v>12</v>
      </c>
    </row>
    <row r="440" spans="1:11" x14ac:dyDescent="0.25">
      <c r="A440" s="57">
        <v>45483</v>
      </c>
      <c r="B440" s="49" t="s">
        <v>318</v>
      </c>
      <c r="C440" s="49" t="s">
        <v>153</v>
      </c>
      <c r="D440" s="50">
        <v>12000</v>
      </c>
      <c r="E440" s="50">
        <v>0</v>
      </c>
      <c r="F440" s="49" t="s">
        <v>319</v>
      </c>
      <c r="G440" s="50">
        <v>1062723</v>
      </c>
      <c r="H440" s="54" t="str" cm="1">
        <f t="array" ref="H440">IFERROR(INDEX(단어표[분류], MIN(IF(ISNUMBER(FIND(단어표[포함단어],origin[[#This Row],[내용]])),ROW(단어표[포함단어])-ROW($N$6)+1,ROWS(단어표[포함단어])+1))),"기타입출")</f>
        <v>주식</v>
      </c>
      <c r="I440" s="24" t="str">
        <f>VLOOKUP(origin[[#This Row],[계정과목]],Q:R, 2,0)</f>
        <v>식비</v>
      </c>
      <c r="J440" s="35">
        <f>origin[[#This Row],[거래일자]]</f>
        <v>45483</v>
      </c>
      <c r="K440" s="30">
        <f>HOUR(origin[[#This Row],[거래시간]])</f>
        <v>12</v>
      </c>
    </row>
    <row r="441" spans="1:11" x14ac:dyDescent="0.25">
      <c r="A441" s="57">
        <v>45483</v>
      </c>
      <c r="B441" s="49" t="s">
        <v>317</v>
      </c>
      <c r="C441" s="49" t="s">
        <v>153</v>
      </c>
      <c r="D441" s="50">
        <v>4500</v>
      </c>
      <c r="E441" s="50">
        <v>0</v>
      </c>
      <c r="F441" s="49" t="s">
        <v>158</v>
      </c>
      <c r="G441" s="50">
        <v>1058223</v>
      </c>
      <c r="H441" s="54" t="str" cm="1">
        <f t="array" ref="H441">IFERROR(INDEX(단어표[분류], MIN(IF(ISNUMBER(FIND(단어표[포함단어],origin[[#This Row],[내용]])),ROW(단어표[포함단어])-ROW($N$6)+1,ROWS(단어표[포함단어])+1))),"기타입출")</f>
        <v>기타생활비</v>
      </c>
      <c r="I441" s="24" t="str">
        <f>VLOOKUP(origin[[#This Row],[계정과목]],Q:R, 2,0)</f>
        <v>생활비</v>
      </c>
      <c r="J441" s="35">
        <f>origin[[#This Row],[거래일자]]</f>
        <v>45483</v>
      </c>
      <c r="K441" s="30">
        <f>HOUR(origin[[#This Row],[거래시간]])</f>
        <v>17</v>
      </c>
    </row>
    <row r="442" spans="1:11" x14ac:dyDescent="0.25">
      <c r="A442" s="57">
        <v>45484</v>
      </c>
      <c r="B442" s="49" t="s">
        <v>316</v>
      </c>
      <c r="C442" s="49" t="s">
        <v>153</v>
      </c>
      <c r="D442" s="50">
        <v>13400</v>
      </c>
      <c r="E442" s="50">
        <v>0</v>
      </c>
      <c r="F442" s="49" t="s">
        <v>169</v>
      </c>
      <c r="G442" s="50">
        <v>1044823</v>
      </c>
      <c r="H442" s="54" t="str" cm="1">
        <f t="array" ref="H442">IFERROR(INDEX(단어표[분류], MIN(IF(ISNUMBER(FIND(단어표[포함단어],origin[[#This Row],[내용]])),ROW(단어표[포함단어])-ROW($N$6)+1,ROWS(단어표[포함단어])+1))),"기타입출")</f>
        <v>기타생활비</v>
      </c>
      <c r="I442" s="24" t="str">
        <f>VLOOKUP(origin[[#This Row],[계정과목]],Q:R, 2,0)</f>
        <v>생활비</v>
      </c>
      <c r="J442" s="35">
        <f>origin[[#This Row],[거래일자]]</f>
        <v>45484</v>
      </c>
      <c r="K442" s="30">
        <f>HOUR(origin[[#This Row],[거래시간]])</f>
        <v>11</v>
      </c>
    </row>
    <row r="443" spans="1:11" x14ac:dyDescent="0.25">
      <c r="A443" s="57">
        <v>45485</v>
      </c>
      <c r="B443" s="49" t="s">
        <v>315</v>
      </c>
      <c r="C443" s="49" t="s">
        <v>153</v>
      </c>
      <c r="D443" s="50">
        <v>4500</v>
      </c>
      <c r="E443" s="50">
        <v>0</v>
      </c>
      <c r="F443" s="49" t="s">
        <v>180</v>
      </c>
      <c r="G443" s="50">
        <v>1040323</v>
      </c>
      <c r="H443" s="54" t="str" cm="1">
        <f t="array" ref="H443">IFERROR(INDEX(단어표[분류], MIN(IF(ISNUMBER(FIND(단어표[포함단어],origin[[#This Row],[내용]])),ROW(단어표[포함단어])-ROW($N$6)+1,ROWS(단어표[포함단어])+1))),"기타입출")</f>
        <v>기타식료품</v>
      </c>
      <c r="I443" s="24" t="str">
        <f>VLOOKUP(origin[[#This Row],[계정과목]],Q:R, 2,0)</f>
        <v>식비</v>
      </c>
      <c r="J443" s="35">
        <f>origin[[#This Row],[거래일자]]</f>
        <v>45485</v>
      </c>
      <c r="K443" s="30">
        <f>HOUR(origin[[#This Row],[거래시간]])</f>
        <v>8</v>
      </c>
    </row>
    <row r="444" spans="1:11" x14ac:dyDescent="0.25">
      <c r="A444" s="57">
        <v>45485</v>
      </c>
      <c r="B444" s="49" t="s">
        <v>314</v>
      </c>
      <c r="C444" s="49" t="s">
        <v>153</v>
      </c>
      <c r="D444" s="50">
        <v>12500</v>
      </c>
      <c r="E444" s="50">
        <v>0</v>
      </c>
      <c r="F444" s="49" t="s">
        <v>306</v>
      </c>
      <c r="G444" s="50">
        <v>1027823</v>
      </c>
      <c r="H444" s="54" t="str" cm="1">
        <f t="array" ref="H444">IFERROR(INDEX(단어표[분류], MIN(IF(ISNUMBER(FIND(단어표[포함단어],origin[[#This Row],[내용]])),ROW(단어표[포함단어])-ROW($N$6)+1,ROWS(단어표[포함단어])+1))),"기타입출")</f>
        <v>주식</v>
      </c>
      <c r="I444" s="24" t="str">
        <f>VLOOKUP(origin[[#This Row],[계정과목]],Q:R, 2,0)</f>
        <v>식비</v>
      </c>
      <c r="J444" s="35">
        <f>origin[[#This Row],[거래일자]]</f>
        <v>45485</v>
      </c>
      <c r="K444" s="30">
        <f>HOUR(origin[[#This Row],[거래시간]])</f>
        <v>11</v>
      </c>
    </row>
    <row r="445" spans="1:11" x14ac:dyDescent="0.25">
      <c r="A445" s="57">
        <v>45488</v>
      </c>
      <c r="B445" s="49" t="s">
        <v>313</v>
      </c>
      <c r="C445" s="49" t="s">
        <v>153</v>
      </c>
      <c r="D445" s="50">
        <v>4500</v>
      </c>
      <c r="E445" s="50">
        <v>0</v>
      </c>
      <c r="F445" s="49" t="s">
        <v>158</v>
      </c>
      <c r="G445" s="50">
        <v>1023323</v>
      </c>
      <c r="H445" s="54" t="str" cm="1">
        <f t="array" ref="H445">IFERROR(INDEX(단어표[분류], MIN(IF(ISNUMBER(FIND(단어표[포함단어],origin[[#This Row],[내용]])),ROW(단어표[포함단어])-ROW($N$6)+1,ROWS(단어표[포함단어])+1))),"기타입출")</f>
        <v>기타생활비</v>
      </c>
      <c r="I445" s="24" t="str">
        <f>VLOOKUP(origin[[#This Row],[계정과목]],Q:R, 2,0)</f>
        <v>생활비</v>
      </c>
      <c r="J445" s="35">
        <f>origin[[#This Row],[거래일자]]</f>
        <v>45488</v>
      </c>
      <c r="K445" s="30">
        <f>HOUR(origin[[#This Row],[거래시간]])</f>
        <v>8</v>
      </c>
    </row>
    <row r="446" spans="1:11" x14ac:dyDescent="0.25">
      <c r="A446" s="57">
        <v>45488</v>
      </c>
      <c r="B446" s="49" t="s">
        <v>311</v>
      </c>
      <c r="C446" s="49" t="s">
        <v>153</v>
      </c>
      <c r="D446" s="50">
        <v>5200</v>
      </c>
      <c r="E446" s="50">
        <v>0</v>
      </c>
      <c r="F446" s="49" t="s">
        <v>312</v>
      </c>
      <c r="G446" s="50">
        <v>1018123</v>
      </c>
      <c r="H446" s="54" t="str" cm="1">
        <f t="array" ref="H446">IFERROR(INDEX(단어표[분류], MIN(IF(ISNUMBER(FIND(단어표[포함단어],origin[[#This Row],[내용]])),ROW(단어표[포함단어])-ROW($N$6)+1,ROWS(단어표[포함단어])+1))),"기타입출")</f>
        <v>진료비</v>
      </c>
      <c r="I446" s="24" t="str">
        <f>VLOOKUP(origin[[#This Row],[계정과목]],Q:R, 2,0)</f>
        <v>의료비</v>
      </c>
      <c r="J446" s="35">
        <f>origin[[#This Row],[거래일자]]</f>
        <v>45488</v>
      </c>
      <c r="K446" s="30">
        <f>HOUR(origin[[#This Row],[거래시간]])</f>
        <v>9</v>
      </c>
    </row>
    <row r="447" spans="1:11" x14ac:dyDescent="0.25">
      <c r="A447" s="57">
        <v>45488</v>
      </c>
      <c r="B447" s="49" t="s">
        <v>309</v>
      </c>
      <c r="C447" s="49" t="s">
        <v>153</v>
      </c>
      <c r="D447" s="50">
        <v>9900</v>
      </c>
      <c r="E447" s="50">
        <v>0</v>
      </c>
      <c r="F447" s="49" t="s">
        <v>310</v>
      </c>
      <c r="G447" s="50">
        <v>1008223</v>
      </c>
      <c r="H447" s="54" t="str" cm="1">
        <f t="array" ref="H447">IFERROR(INDEX(단어표[분류], MIN(IF(ISNUMBER(FIND(단어표[포함단어],origin[[#This Row],[내용]])),ROW(단어표[포함단어])-ROW($N$6)+1,ROWS(단어표[포함단어])+1))),"기타입출")</f>
        <v>약</v>
      </c>
      <c r="I447" s="24" t="str">
        <f>VLOOKUP(origin[[#This Row],[계정과목]],Q:R, 2,0)</f>
        <v>의료비</v>
      </c>
      <c r="J447" s="35">
        <f>origin[[#This Row],[거래일자]]</f>
        <v>45488</v>
      </c>
      <c r="K447" s="30">
        <f>HOUR(origin[[#This Row],[거래시간]])</f>
        <v>9</v>
      </c>
    </row>
    <row r="448" spans="1:11" x14ac:dyDescent="0.25">
      <c r="A448" s="57">
        <v>45488</v>
      </c>
      <c r="B448" s="49" t="s">
        <v>308</v>
      </c>
      <c r="C448" s="49" t="s">
        <v>153</v>
      </c>
      <c r="D448" s="50">
        <v>40500</v>
      </c>
      <c r="E448" s="50">
        <v>0</v>
      </c>
      <c r="F448" s="49" t="s">
        <v>204</v>
      </c>
      <c r="G448" s="50">
        <v>967723</v>
      </c>
      <c r="H448" s="54" t="str" cm="1">
        <f t="array" ref="H448">IFERROR(INDEX(단어표[분류], MIN(IF(ISNUMBER(FIND(단어표[포함단어],origin[[#This Row],[내용]])),ROW(단어표[포함단어])-ROW($N$6)+1,ROWS(단어표[포함단어])+1))),"기타입출")</f>
        <v>간식</v>
      </c>
      <c r="I448" s="24" t="str">
        <f>VLOOKUP(origin[[#This Row],[계정과목]],Q:R, 2,0)</f>
        <v>식비</v>
      </c>
      <c r="J448" s="35">
        <f>origin[[#This Row],[거래일자]]</f>
        <v>45488</v>
      </c>
      <c r="K448" s="30">
        <f>HOUR(origin[[#This Row],[거래시간]])</f>
        <v>11</v>
      </c>
    </row>
    <row r="449" spans="1:11" x14ac:dyDescent="0.25">
      <c r="A449" s="57">
        <v>45488</v>
      </c>
      <c r="B449" s="49" t="s">
        <v>307</v>
      </c>
      <c r="C449" s="49" t="s">
        <v>177</v>
      </c>
      <c r="D449" s="50">
        <v>0</v>
      </c>
      <c r="E449" s="50">
        <v>40000</v>
      </c>
      <c r="F449" s="49" t="s">
        <v>286</v>
      </c>
      <c r="G449" s="50">
        <v>1007723</v>
      </c>
      <c r="H449" s="54" t="str" cm="1">
        <f t="array" ref="H449">IFERROR(INDEX(단어표[분류], MIN(IF(ISNUMBER(FIND(단어표[포함단어],origin[[#This Row],[내용]])),ROW(단어표[포함단어])-ROW($N$6)+1,ROWS(단어표[포함단어])+1))),"기타입출")</f>
        <v>생활비입출</v>
      </c>
      <c r="I449" s="24" t="str">
        <f>VLOOKUP(origin[[#This Row],[계정과목]],Q:R, 2,0)</f>
        <v>생활비</v>
      </c>
      <c r="J449" s="35">
        <f>origin[[#This Row],[거래일자]]</f>
        <v>45488</v>
      </c>
      <c r="K449" s="30">
        <f>HOUR(origin[[#This Row],[거래시간]])</f>
        <v>13</v>
      </c>
    </row>
    <row r="450" spans="1:11" x14ac:dyDescent="0.25">
      <c r="A450" s="57">
        <v>45489</v>
      </c>
      <c r="B450" s="49" t="s">
        <v>305</v>
      </c>
      <c r="C450" s="49" t="s">
        <v>153</v>
      </c>
      <c r="D450" s="50">
        <v>15000</v>
      </c>
      <c r="E450" s="50">
        <v>0</v>
      </c>
      <c r="F450" s="49" t="s">
        <v>306</v>
      </c>
      <c r="G450" s="50">
        <v>992723</v>
      </c>
      <c r="H450" s="54" t="str" cm="1">
        <f t="array" ref="H450">IFERROR(INDEX(단어표[분류], MIN(IF(ISNUMBER(FIND(단어표[포함단어],origin[[#This Row],[내용]])),ROW(단어표[포함단어])-ROW($N$6)+1,ROWS(단어표[포함단어])+1))),"기타입출")</f>
        <v>주식</v>
      </c>
      <c r="I450" s="24" t="str">
        <f>VLOOKUP(origin[[#This Row],[계정과목]],Q:R, 2,0)</f>
        <v>식비</v>
      </c>
      <c r="J450" s="35">
        <f>origin[[#This Row],[거래일자]]</f>
        <v>45489</v>
      </c>
      <c r="K450" s="30">
        <f>HOUR(origin[[#This Row],[거래시간]])</f>
        <v>11</v>
      </c>
    </row>
    <row r="451" spans="1:11" x14ac:dyDescent="0.25">
      <c r="A451" s="57">
        <v>45489</v>
      </c>
      <c r="B451" s="49" t="s">
        <v>304</v>
      </c>
      <c r="C451" s="49" t="s">
        <v>153</v>
      </c>
      <c r="D451" s="50">
        <v>4500</v>
      </c>
      <c r="E451" s="50">
        <v>0</v>
      </c>
      <c r="F451" s="49" t="s">
        <v>158</v>
      </c>
      <c r="G451" s="50">
        <v>988223</v>
      </c>
      <c r="H451" s="54" t="str" cm="1">
        <f t="array" ref="H451">IFERROR(INDEX(단어표[분류], MIN(IF(ISNUMBER(FIND(단어표[포함단어],origin[[#This Row],[내용]])),ROW(단어표[포함단어])-ROW($N$6)+1,ROWS(단어표[포함단어])+1))),"기타입출")</f>
        <v>기타생활비</v>
      </c>
      <c r="I451" s="24" t="str">
        <f>VLOOKUP(origin[[#This Row],[계정과목]],Q:R, 2,0)</f>
        <v>생활비</v>
      </c>
      <c r="J451" s="35">
        <f>origin[[#This Row],[거래일자]]</f>
        <v>45489</v>
      </c>
      <c r="K451" s="30">
        <f>HOUR(origin[[#This Row],[거래시간]])</f>
        <v>20</v>
      </c>
    </row>
    <row r="452" spans="1:11" x14ac:dyDescent="0.25">
      <c r="A452" s="57">
        <v>45491</v>
      </c>
      <c r="B452" s="49" t="s">
        <v>303</v>
      </c>
      <c r="C452" s="49" t="s">
        <v>153</v>
      </c>
      <c r="D452" s="50">
        <v>31016</v>
      </c>
      <c r="E452" s="50">
        <v>0</v>
      </c>
      <c r="F452" s="49" t="s">
        <v>208</v>
      </c>
      <c r="G452" s="50">
        <v>957207</v>
      </c>
      <c r="H452" s="54" t="str" cm="1">
        <f t="array" ref="H452">IFERROR(INDEX(단어표[분류], MIN(IF(ISNUMBER(FIND(단어표[포함단어],origin[[#This Row],[내용]])),ROW(단어표[포함단어])-ROW($N$6)+1,ROWS(단어표[포함단어])+1))),"기타입출")</f>
        <v>구독서비스</v>
      </c>
      <c r="I452" s="24" t="str">
        <f>VLOOKUP(origin[[#This Row],[계정과목]],Q:R, 2,0)</f>
        <v>생활비</v>
      </c>
      <c r="J452" s="35">
        <f>origin[[#This Row],[거래일자]]</f>
        <v>45491</v>
      </c>
      <c r="K452" s="30">
        <f>HOUR(origin[[#This Row],[거래시간]])</f>
        <v>0</v>
      </c>
    </row>
    <row r="453" spans="1:11" x14ac:dyDescent="0.25">
      <c r="A453" s="57">
        <v>45491</v>
      </c>
      <c r="B453" s="49" t="s">
        <v>302</v>
      </c>
      <c r="C453" s="49" t="s">
        <v>153</v>
      </c>
      <c r="D453" s="50">
        <v>4500</v>
      </c>
      <c r="E453" s="50">
        <v>0</v>
      </c>
      <c r="F453" s="49" t="s">
        <v>180</v>
      </c>
      <c r="G453" s="50">
        <v>952707</v>
      </c>
      <c r="H453" s="54" t="str" cm="1">
        <f t="array" ref="H453">IFERROR(INDEX(단어표[분류], MIN(IF(ISNUMBER(FIND(단어표[포함단어],origin[[#This Row],[내용]])),ROW(단어표[포함단어])-ROW($N$6)+1,ROWS(단어표[포함단어])+1))),"기타입출")</f>
        <v>기타식료품</v>
      </c>
      <c r="I453" s="24" t="str">
        <f>VLOOKUP(origin[[#This Row],[계정과목]],Q:R, 2,0)</f>
        <v>식비</v>
      </c>
      <c r="J453" s="35">
        <f>origin[[#This Row],[거래일자]]</f>
        <v>45491</v>
      </c>
      <c r="K453" s="30">
        <f>HOUR(origin[[#This Row],[거래시간]])</f>
        <v>9</v>
      </c>
    </row>
    <row r="454" spans="1:11" x14ac:dyDescent="0.25">
      <c r="A454" s="57">
        <v>45492</v>
      </c>
      <c r="B454" s="49" t="s">
        <v>300</v>
      </c>
      <c r="C454" s="49" t="s">
        <v>153</v>
      </c>
      <c r="D454" s="50">
        <v>16000</v>
      </c>
      <c r="E454" s="50">
        <v>0</v>
      </c>
      <c r="F454" s="49" t="s">
        <v>301</v>
      </c>
      <c r="G454" s="50">
        <v>936707</v>
      </c>
      <c r="H454" s="54" t="str" cm="1">
        <f t="array" ref="H454">IFERROR(INDEX(단어표[분류], MIN(IF(ISNUMBER(FIND(단어표[포함단어],origin[[#This Row],[내용]])),ROW(단어표[포함단어])-ROW($N$6)+1,ROWS(단어표[포함단어])+1))),"기타입출")</f>
        <v>주식</v>
      </c>
      <c r="I454" s="24" t="str">
        <f>VLOOKUP(origin[[#This Row],[계정과목]],Q:R, 2,0)</f>
        <v>식비</v>
      </c>
      <c r="J454" s="35">
        <f>origin[[#This Row],[거래일자]]</f>
        <v>45492</v>
      </c>
      <c r="K454" s="30">
        <f>HOUR(origin[[#This Row],[거래시간]])</f>
        <v>12</v>
      </c>
    </row>
    <row r="455" spans="1:11" x14ac:dyDescent="0.25">
      <c r="A455" s="57">
        <v>45492</v>
      </c>
      <c r="B455" s="49" t="s">
        <v>298</v>
      </c>
      <c r="C455" s="49" t="s">
        <v>153</v>
      </c>
      <c r="D455" s="50">
        <v>4500</v>
      </c>
      <c r="E455" s="50">
        <v>0</v>
      </c>
      <c r="F455" s="49" t="s">
        <v>299</v>
      </c>
      <c r="G455" s="50">
        <v>932207</v>
      </c>
      <c r="H455" s="54" t="str" cm="1">
        <f t="array" ref="H455">IFERROR(INDEX(단어표[분류], MIN(IF(ISNUMBER(FIND(단어표[포함단어],origin[[#This Row],[내용]])),ROW(단어표[포함단어])-ROW($N$6)+1,ROWS(단어표[포함단어])+1))),"기타입출")</f>
        <v>생활용품</v>
      </c>
      <c r="I455" s="24" t="str">
        <f>VLOOKUP(origin[[#This Row],[계정과목]],Q:R, 2,0)</f>
        <v>생활비</v>
      </c>
      <c r="J455" s="35">
        <f>origin[[#This Row],[거래일자]]</f>
        <v>45492</v>
      </c>
      <c r="K455" s="30">
        <f>HOUR(origin[[#This Row],[거래시간]])</f>
        <v>19</v>
      </c>
    </row>
    <row r="456" spans="1:11" x14ac:dyDescent="0.25">
      <c r="A456" s="57">
        <v>45493</v>
      </c>
      <c r="B456" s="49" t="s">
        <v>296</v>
      </c>
      <c r="C456" s="49" t="s">
        <v>153</v>
      </c>
      <c r="D456" s="50">
        <v>10500</v>
      </c>
      <c r="E456" s="50">
        <v>0</v>
      </c>
      <c r="F456" s="49" t="s">
        <v>297</v>
      </c>
      <c r="G456" s="50">
        <v>921707</v>
      </c>
      <c r="H456" s="54" t="str" cm="1">
        <f t="array" ref="H456">IFERROR(INDEX(단어표[분류], MIN(IF(ISNUMBER(FIND(단어표[포함단어],origin[[#This Row],[내용]])),ROW(단어표[포함단어])-ROW($N$6)+1,ROWS(단어표[포함단어])+1))),"기타입출")</f>
        <v>주식</v>
      </c>
      <c r="I456" s="24" t="str">
        <f>VLOOKUP(origin[[#This Row],[계정과목]],Q:R, 2,0)</f>
        <v>식비</v>
      </c>
      <c r="J456" s="35">
        <f>origin[[#This Row],[거래일자]]</f>
        <v>45493</v>
      </c>
      <c r="K456" s="30">
        <f>HOUR(origin[[#This Row],[거래시간]])</f>
        <v>12</v>
      </c>
    </row>
    <row r="457" spans="1:11" x14ac:dyDescent="0.25">
      <c r="A457" s="57">
        <v>45493</v>
      </c>
      <c r="B457" s="49" t="s">
        <v>295</v>
      </c>
      <c r="C457" s="49" t="s">
        <v>153</v>
      </c>
      <c r="D457" s="50">
        <v>4500</v>
      </c>
      <c r="E457" s="50">
        <v>0</v>
      </c>
      <c r="F457" s="49" t="s">
        <v>267</v>
      </c>
      <c r="G457" s="50">
        <v>917207</v>
      </c>
      <c r="H457" s="54" t="str" cm="1">
        <f t="array" ref="H457">IFERROR(INDEX(단어표[분류], MIN(IF(ISNUMBER(FIND(단어표[포함단어],origin[[#This Row],[내용]])),ROW(단어표[포함단어])-ROW($N$6)+1,ROWS(단어표[포함단어])+1))),"기타입출")</f>
        <v>기타식료품</v>
      </c>
      <c r="I457" s="24" t="str">
        <f>VLOOKUP(origin[[#This Row],[계정과목]],Q:R, 2,0)</f>
        <v>식비</v>
      </c>
      <c r="J457" s="35">
        <f>origin[[#This Row],[거래일자]]</f>
        <v>45493</v>
      </c>
      <c r="K457" s="30">
        <f>HOUR(origin[[#This Row],[거래시간]])</f>
        <v>12</v>
      </c>
    </row>
    <row r="458" spans="1:11" x14ac:dyDescent="0.25">
      <c r="A458" s="57">
        <v>45495</v>
      </c>
      <c r="B458" s="49" t="s">
        <v>294</v>
      </c>
      <c r="C458" s="49" t="s">
        <v>202</v>
      </c>
      <c r="D458" s="50">
        <v>62000</v>
      </c>
      <c r="E458" s="50">
        <v>0</v>
      </c>
      <c r="F458" s="49" t="s">
        <v>23</v>
      </c>
      <c r="G458" s="50">
        <v>855207</v>
      </c>
      <c r="H458" s="54" t="str" cm="1">
        <f t="array" ref="H458">IFERROR(INDEX(단어표[분류], MIN(IF(ISNUMBER(FIND(단어표[포함단어],origin[[#This Row],[내용]])),ROW(단어표[포함단어])-ROW($N$6)+1,ROWS(단어표[포함단어])+1))),"기타입출")</f>
        <v>교통비</v>
      </c>
      <c r="I458" s="24" t="str">
        <f>VLOOKUP(origin[[#This Row],[계정과목]],Q:R, 2,0)</f>
        <v>교통비</v>
      </c>
      <c r="J458" s="35">
        <f>origin[[#This Row],[거래일자]]</f>
        <v>45495</v>
      </c>
      <c r="K458" s="30">
        <f>HOUR(origin[[#This Row],[거래시간]])</f>
        <v>8</v>
      </c>
    </row>
    <row r="459" spans="1:11" x14ac:dyDescent="0.25">
      <c r="A459" s="57">
        <v>45495</v>
      </c>
      <c r="B459" s="49" t="s">
        <v>293</v>
      </c>
      <c r="C459" s="49" t="s">
        <v>190</v>
      </c>
      <c r="D459" s="50">
        <v>0</v>
      </c>
      <c r="E459" s="50">
        <v>7711</v>
      </c>
      <c r="F459" s="49" t="s">
        <v>191</v>
      </c>
      <c r="G459" s="50">
        <v>862918</v>
      </c>
      <c r="H459" s="54" t="str" cm="1">
        <f t="array" ref="H459">IFERROR(INDEX(단어표[분류], MIN(IF(ISNUMBER(FIND(단어표[포함단어],origin[[#This Row],[내용]])),ROW(단어표[포함단어])-ROW($N$6)+1,ROWS(단어표[포함단어])+1))),"기타입출")</f>
        <v>이자</v>
      </c>
      <c r="I459" s="24" t="str">
        <f>VLOOKUP(origin[[#This Row],[계정과목]],Q:R, 2,0)</f>
        <v>수입</v>
      </c>
      <c r="J459" s="35">
        <f>origin[[#This Row],[거래일자]]</f>
        <v>45495</v>
      </c>
      <c r="K459" s="30">
        <f>HOUR(origin[[#This Row],[거래시간]])</f>
        <v>11</v>
      </c>
    </row>
    <row r="460" spans="1:11" x14ac:dyDescent="0.25">
      <c r="A460" s="57">
        <v>45495</v>
      </c>
      <c r="B460" s="49" t="s">
        <v>291</v>
      </c>
      <c r="C460" s="49" t="s">
        <v>153</v>
      </c>
      <c r="D460" s="50">
        <v>100000</v>
      </c>
      <c r="E460" s="50">
        <v>0</v>
      </c>
      <c r="F460" s="49" t="s">
        <v>292</v>
      </c>
      <c r="G460" s="50">
        <v>762918</v>
      </c>
      <c r="H460" s="54" t="str" cm="1">
        <f t="array" ref="H460">IFERROR(INDEX(단어표[분류], MIN(IF(ISNUMBER(FIND(단어표[포함단어],origin[[#This Row],[내용]])),ROW(단어표[포함단어])-ROW($N$6)+1,ROWS(단어표[포함단어])+1))),"기타입출")</f>
        <v>기타생활비</v>
      </c>
      <c r="I460" s="24" t="str">
        <f>VLOOKUP(origin[[#This Row],[계정과목]],Q:R, 2,0)</f>
        <v>생활비</v>
      </c>
      <c r="J460" s="35">
        <f>origin[[#This Row],[거래일자]]</f>
        <v>45495</v>
      </c>
      <c r="K460" s="30">
        <f>HOUR(origin[[#This Row],[거래시간]])</f>
        <v>14</v>
      </c>
    </row>
    <row r="461" spans="1:11" x14ac:dyDescent="0.25">
      <c r="A461" s="57">
        <v>45495</v>
      </c>
      <c r="B461" s="49" t="s">
        <v>290</v>
      </c>
      <c r="C461" s="49" t="s">
        <v>153</v>
      </c>
      <c r="D461" s="50">
        <v>4500</v>
      </c>
      <c r="E461" s="50">
        <v>0</v>
      </c>
      <c r="F461" s="49" t="s">
        <v>180</v>
      </c>
      <c r="G461" s="50">
        <v>758418</v>
      </c>
      <c r="H461" s="54" t="str" cm="1">
        <f t="array" ref="H461">IFERROR(INDEX(단어표[분류], MIN(IF(ISNUMBER(FIND(단어표[포함단어],origin[[#This Row],[내용]])),ROW(단어표[포함단어])-ROW($N$6)+1,ROWS(단어표[포함단어])+1))),"기타입출")</f>
        <v>기타식료품</v>
      </c>
      <c r="I461" s="24" t="str">
        <f>VLOOKUP(origin[[#This Row],[계정과목]],Q:R, 2,0)</f>
        <v>식비</v>
      </c>
      <c r="J461" s="35">
        <f>origin[[#This Row],[거래일자]]</f>
        <v>45495</v>
      </c>
      <c r="K461" s="30">
        <f>HOUR(origin[[#This Row],[거래시간]])</f>
        <v>15</v>
      </c>
    </row>
    <row r="462" spans="1:11" x14ac:dyDescent="0.25">
      <c r="A462" s="57">
        <v>45496</v>
      </c>
      <c r="B462" s="49" t="s">
        <v>288</v>
      </c>
      <c r="C462" s="49" t="s">
        <v>153</v>
      </c>
      <c r="D462" s="50">
        <v>10000</v>
      </c>
      <c r="E462" s="50">
        <v>0</v>
      </c>
      <c r="F462" s="49" t="s">
        <v>289</v>
      </c>
      <c r="G462" s="50">
        <v>748418</v>
      </c>
      <c r="H462" s="54" t="str" cm="1">
        <f t="array" ref="H462">IFERROR(INDEX(단어표[분류], MIN(IF(ISNUMBER(FIND(단어표[포함단어],origin[[#This Row],[내용]])),ROW(단어표[포함단어])-ROW($N$6)+1,ROWS(단어표[포함단어])+1))),"기타입출")</f>
        <v>주식</v>
      </c>
      <c r="I462" s="24" t="str">
        <f>VLOOKUP(origin[[#This Row],[계정과목]],Q:R, 2,0)</f>
        <v>식비</v>
      </c>
      <c r="J462" s="35">
        <f>origin[[#This Row],[거래일자]]</f>
        <v>45496</v>
      </c>
      <c r="K462" s="30">
        <f>HOUR(origin[[#This Row],[거래시간]])</f>
        <v>12</v>
      </c>
    </row>
    <row r="463" spans="1:11" x14ac:dyDescent="0.25">
      <c r="A463" s="57">
        <v>45497</v>
      </c>
      <c r="B463" s="49" t="s">
        <v>287</v>
      </c>
      <c r="C463" s="49" t="s">
        <v>153</v>
      </c>
      <c r="D463" s="50">
        <v>4500</v>
      </c>
      <c r="E463" s="50">
        <v>0</v>
      </c>
      <c r="F463" s="49" t="s">
        <v>158</v>
      </c>
      <c r="G463" s="50">
        <v>743918</v>
      </c>
      <c r="H463" s="54" t="str" cm="1">
        <f t="array" ref="H463">IFERROR(INDEX(단어표[분류], MIN(IF(ISNUMBER(FIND(단어표[포함단어],origin[[#This Row],[내용]])),ROW(단어표[포함단어])-ROW($N$6)+1,ROWS(단어표[포함단어])+1))),"기타입출")</f>
        <v>기타생활비</v>
      </c>
      <c r="I463" s="24" t="str">
        <f>VLOOKUP(origin[[#This Row],[계정과목]],Q:R, 2,0)</f>
        <v>생활비</v>
      </c>
      <c r="J463" s="35">
        <f>origin[[#This Row],[거래일자]]</f>
        <v>45497</v>
      </c>
      <c r="K463" s="30">
        <f>HOUR(origin[[#This Row],[거래시간]])</f>
        <v>8</v>
      </c>
    </row>
    <row r="464" spans="1:11" x14ac:dyDescent="0.25">
      <c r="A464" s="57">
        <v>45497</v>
      </c>
      <c r="B464" s="49" t="s">
        <v>285</v>
      </c>
      <c r="C464" s="49" t="s">
        <v>177</v>
      </c>
      <c r="D464" s="50">
        <v>0</v>
      </c>
      <c r="E464" s="50">
        <v>170000</v>
      </c>
      <c r="F464" s="49" t="s">
        <v>286</v>
      </c>
      <c r="G464" s="50">
        <v>913918</v>
      </c>
      <c r="H464" s="54" t="str" cm="1">
        <f t="array" ref="H464">IFERROR(INDEX(단어표[분류], MIN(IF(ISNUMBER(FIND(단어표[포함단어],origin[[#This Row],[내용]])),ROW(단어표[포함단어])-ROW($N$6)+1,ROWS(단어표[포함단어])+1))),"기타입출")</f>
        <v>생활비입출</v>
      </c>
      <c r="I464" s="24" t="str">
        <f>VLOOKUP(origin[[#This Row],[계정과목]],Q:R, 2,0)</f>
        <v>생활비</v>
      </c>
      <c r="J464" s="35">
        <f>origin[[#This Row],[거래일자]]</f>
        <v>45497</v>
      </c>
      <c r="K464" s="30">
        <f>HOUR(origin[[#This Row],[거래시간]])</f>
        <v>8</v>
      </c>
    </row>
    <row r="465" spans="1:11" x14ac:dyDescent="0.25">
      <c r="A465" s="57">
        <v>45497</v>
      </c>
      <c r="B465" s="49" t="s">
        <v>283</v>
      </c>
      <c r="C465" s="49" t="s">
        <v>153</v>
      </c>
      <c r="D465" s="50">
        <v>13000</v>
      </c>
      <c r="E465" s="50">
        <v>0</v>
      </c>
      <c r="F465" s="49" t="s">
        <v>284</v>
      </c>
      <c r="G465" s="50">
        <v>900918</v>
      </c>
      <c r="H465" s="54" t="str" cm="1">
        <f t="array" ref="H465">IFERROR(INDEX(단어표[분류], MIN(IF(ISNUMBER(FIND(단어표[포함단어],origin[[#This Row],[내용]])),ROW(단어표[포함단어])-ROW($N$6)+1,ROWS(단어표[포함단어])+1))),"기타입출")</f>
        <v>주식</v>
      </c>
      <c r="I465" s="24" t="str">
        <f>VLOOKUP(origin[[#This Row],[계정과목]],Q:R, 2,0)</f>
        <v>식비</v>
      </c>
      <c r="J465" s="35">
        <f>origin[[#This Row],[거래일자]]</f>
        <v>45497</v>
      </c>
      <c r="K465" s="30">
        <f>HOUR(origin[[#This Row],[거래시간]])</f>
        <v>12</v>
      </c>
    </row>
    <row r="466" spans="1:11" x14ac:dyDescent="0.25">
      <c r="A466" s="57">
        <v>45497</v>
      </c>
      <c r="B466" s="49" t="s">
        <v>281</v>
      </c>
      <c r="C466" s="49" t="s">
        <v>153</v>
      </c>
      <c r="D466" s="50">
        <v>25800</v>
      </c>
      <c r="E466" s="50">
        <v>0</v>
      </c>
      <c r="F466" s="49" t="s">
        <v>282</v>
      </c>
      <c r="G466" s="50">
        <v>875118</v>
      </c>
      <c r="H466" s="54" t="str" cm="1">
        <f t="array" ref="H466">IFERROR(INDEX(단어표[분류], MIN(IF(ISNUMBER(FIND(단어표[포함단어],origin[[#This Row],[내용]])),ROW(단어표[포함단어])-ROW($N$6)+1,ROWS(단어표[포함단어])+1))),"기타입출")</f>
        <v>기타생활비</v>
      </c>
      <c r="I466" s="24" t="str">
        <f>VLOOKUP(origin[[#This Row],[계정과목]],Q:R, 2,0)</f>
        <v>생활비</v>
      </c>
      <c r="J466" s="35">
        <f>origin[[#This Row],[거래일자]]</f>
        <v>45497</v>
      </c>
      <c r="K466" s="30">
        <f>HOUR(origin[[#This Row],[거래시간]])</f>
        <v>21</v>
      </c>
    </row>
    <row r="467" spans="1:11" x14ac:dyDescent="0.25">
      <c r="A467" s="57">
        <v>45498</v>
      </c>
      <c r="B467" s="49" t="s">
        <v>173</v>
      </c>
      <c r="C467" s="49" t="s">
        <v>174</v>
      </c>
      <c r="D467" s="50">
        <v>0</v>
      </c>
      <c r="E467" s="50">
        <v>500000</v>
      </c>
      <c r="F467" s="49" t="s">
        <v>175</v>
      </c>
      <c r="G467" s="50">
        <v>1375118</v>
      </c>
      <c r="H467" s="54" t="str" cm="1">
        <f t="array" ref="H467">IFERROR(INDEX(단어표[분류], MIN(IF(ISNUMBER(FIND(단어표[포함단어],origin[[#This Row],[내용]])),ROW(단어표[포함단어])-ROW($N$6)+1,ROWS(단어표[포함단어])+1))),"기타입출")</f>
        <v>생활비입출</v>
      </c>
      <c r="I467" s="24" t="str">
        <f>VLOOKUP(origin[[#This Row],[계정과목]],Q:R, 2,0)</f>
        <v>생활비</v>
      </c>
      <c r="J467" s="35">
        <f>origin[[#This Row],[거래일자]]</f>
        <v>45498</v>
      </c>
      <c r="K467" s="30">
        <f>HOUR(origin[[#This Row],[거래시간]])</f>
        <v>10</v>
      </c>
    </row>
    <row r="468" spans="1:11" x14ac:dyDescent="0.25">
      <c r="A468" s="57">
        <v>45498</v>
      </c>
      <c r="B468" s="49" t="s">
        <v>279</v>
      </c>
      <c r="C468" s="49" t="s">
        <v>153</v>
      </c>
      <c r="D468" s="50">
        <v>14000</v>
      </c>
      <c r="E468" s="50">
        <v>0</v>
      </c>
      <c r="F468" s="49" t="s">
        <v>280</v>
      </c>
      <c r="G468" s="50">
        <v>1361118</v>
      </c>
      <c r="H468" s="54" t="str" cm="1">
        <f t="array" ref="H468">IFERROR(INDEX(단어표[분류], MIN(IF(ISNUMBER(FIND(단어표[포함단어],origin[[#This Row],[내용]])),ROW(단어표[포함단어])-ROW($N$6)+1,ROWS(단어표[포함단어])+1))),"기타입출")</f>
        <v>주식</v>
      </c>
      <c r="I468" s="24" t="str">
        <f>VLOOKUP(origin[[#This Row],[계정과목]],Q:R, 2,0)</f>
        <v>식비</v>
      </c>
      <c r="J468" s="35">
        <f>origin[[#This Row],[거래일자]]</f>
        <v>45498</v>
      </c>
      <c r="K468" s="30">
        <f>HOUR(origin[[#This Row],[거래시간]])</f>
        <v>12</v>
      </c>
    </row>
    <row r="469" spans="1:11" x14ac:dyDescent="0.25">
      <c r="A469" s="57">
        <v>45498</v>
      </c>
      <c r="B469" s="49" t="s">
        <v>278</v>
      </c>
      <c r="C469" s="49" t="s">
        <v>153</v>
      </c>
      <c r="D469" s="50">
        <v>3500</v>
      </c>
      <c r="E469" s="50">
        <v>0</v>
      </c>
      <c r="F469" s="49" t="s">
        <v>199</v>
      </c>
      <c r="G469" s="50">
        <v>1357618</v>
      </c>
      <c r="H469" s="54" t="str" cm="1">
        <f t="array" ref="H469">IFERROR(INDEX(단어표[분류], MIN(IF(ISNUMBER(FIND(단어표[포함단어],origin[[#This Row],[내용]])),ROW(단어표[포함단어])-ROW($N$6)+1,ROWS(단어표[포함단어])+1))),"기타입출")</f>
        <v>기타식료품</v>
      </c>
      <c r="I469" s="24" t="str">
        <f>VLOOKUP(origin[[#This Row],[계정과목]],Q:R, 2,0)</f>
        <v>식비</v>
      </c>
      <c r="J469" s="35">
        <f>origin[[#This Row],[거래일자]]</f>
        <v>45498</v>
      </c>
      <c r="K469" s="30">
        <f>HOUR(origin[[#This Row],[거래시간]])</f>
        <v>12</v>
      </c>
    </row>
    <row r="470" spans="1:11" x14ac:dyDescent="0.25">
      <c r="A470" s="57">
        <v>45498</v>
      </c>
      <c r="B470" s="49" t="s">
        <v>277</v>
      </c>
      <c r="C470" s="49" t="s">
        <v>153</v>
      </c>
      <c r="D470" s="50">
        <v>42500</v>
      </c>
      <c r="E470" s="50">
        <v>0</v>
      </c>
      <c r="F470" s="49" t="s">
        <v>204</v>
      </c>
      <c r="G470" s="50">
        <v>1315118</v>
      </c>
      <c r="H470" s="54" t="str" cm="1">
        <f t="array" ref="H470">IFERROR(INDEX(단어표[분류], MIN(IF(ISNUMBER(FIND(단어표[포함단어],origin[[#This Row],[내용]])),ROW(단어표[포함단어])-ROW($N$6)+1,ROWS(단어표[포함단어])+1))),"기타입출")</f>
        <v>간식</v>
      </c>
      <c r="I470" s="24" t="str">
        <f>VLOOKUP(origin[[#This Row],[계정과목]],Q:R, 2,0)</f>
        <v>식비</v>
      </c>
      <c r="J470" s="35">
        <f>origin[[#This Row],[거래일자]]</f>
        <v>45498</v>
      </c>
      <c r="K470" s="30">
        <f>HOUR(origin[[#This Row],[거래시간]])</f>
        <v>18</v>
      </c>
    </row>
    <row r="471" spans="1:11" x14ac:dyDescent="0.25">
      <c r="A471" s="57">
        <v>45498</v>
      </c>
      <c r="B471" s="49" t="s">
        <v>275</v>
      </c>
      <c r="C471" s="49" t="s">
        <v>164</v>
      </c>
      <c r="D471" s="50">
        <v>76104</v>
      </c>
      <c r="E471" s="50">
        <v>0</v>
      </c>
      <c r="F471" s="49" t="s">
        <v>276</v>
      </c>
      <c r="G471" s="50">
        <v>1239014</v>
      </c>
      <c r="H471" s="54" t="str" cm="1">
        <f t="array" ref="H471">IFERROR(INDEX(단어표[분류], MIN(IF(ISNUMBER(FIND(단어표[포함단어],origin[[#This Row],[내용]])),ROW(단어표[포함단어])-ROW($N$6)+1,ROWS(단어표[포함단어])+1))),"기타입출")</f>
        <v>건강보험</v>
      </c>
      <c r="I471" s="24" t="str">
        <f>VLOOKUP(origin[[#This Row],[계정과목]],Q:R, 2,0)</f>
        <v>보험비</v>
      </c>
      <c r="J471" s="35">
        <f>origin[[#This Row],[거래일자]]</f>
        <v>45498</v>
      </c>
      <c r="K471" s="30">
        <f>HOUR(origin[[#This Row],[거래시간]])</f>
        <v>19</v>
      </c>
    </row>
    <row r="472" spans="1:11" x14ac:dyDescent="0.25">
      <c r="A472" s="57">
        <v>45499</v>
      </c>
      <c r="B472" s="49" t="s">
        <v>274</v>
      </c>
      <c r="C472" s="49" t="s">
        <v>153</v>
      </c>
      <c r="D472" s="50">
        <v>4500</v>
      </c>
      <c r="E472" s="50">
        <v>0</v>
      </c>
      <c r="F472" s="49" t="s">
        <v>180</v>
      </c>
      <c r="G472" s="50">
        <v>1234514</v>
      </c>
      <c r="H472" s="54" t="str" cm="1">
        <f t="array" ref="H472">IFERROR(INDEX(단어표[분류], MIN(IF(ISNUMBER(FIND(단어표[포함단어],origin[[#This Row],[내용]])),ROW(단어표[포함단어])-ROW($N$6)+1,ROWS(단어표[포함단어])+1))),"기타입출")</f>
        <v>기타식료품</v>
      </c>
      <c r="I472" s="24" t="str">
        <f>VLOOKUP(origin[[#This Row],[계정과목]],Q:R, 2,0)</f>
        <v>식비</v>
      </c>
      <c r="J472" s="35">
        <f>origin[[#This Row],[거래일자]]</f>
        <v>45499</v>
      </c>
      <c r="K472" s="30">
        <f>HOUR(origin[[#This Row],[거래시간]])</f>
        <v>8</v>
      </c>
    </row>
    <row r="473" spans="1:11" x14ac:dyDescent="0.25">
      <c r="A473" s="57">
        <v>45499</v>
      </c>
      <c r="B473" s="49" t="s">
        <v>271</v>
      </c>
      <c r="C473" s="49" t="s">
        <v>272</v>
      </c>
      <c r="D473" s="50">
        <v>0</v>
      </c>
      <c r="E473" s="50">
        <v>100000</v>
      </c>
      <c r="F473" s="49" t="s">
        <v>273</v>
      </c>
      <c r="G473" s="50">
        <v>1334514</v>
      </c>
      <c r="H473" s="54" t="str" cm="1">
        <f t="array" ref="H473">IFERROR(INDEX(단어표[분류], MIN(IF(ISNUMBER(FIND(단어표[포함단어],origin[[#This Row],[내용]])),ROW(단어표[포함단어])-ROW($N$6)+1,ROWS(단어표[포함단어])+1))),"기타입출")</f>
        <v>생활비입출</v>
      </c>
      <c r="I473" s="24" t="str">
        <f>VLOOKUP(origin[[#This Row],[계정과목]],Q:R, 2,0)</f>
        <v>생활비</v>
      </c>
      <c r="J473" s="35">
        <f>origin[[#This Row],[거래일자]]</f>
        <v>45499</v>
      </c>
      <c r="K473" s="30">
        <f>HOUR(origin[[#This Row],[거래시간]])</f>
        <v>10</v>
      </c>
    </row>
    <row r="474" spans="1:11" x14ac:dyDescent="0.25">
      <c r="A474" s="57">
        <v>45499</v>
      </c>
      <c r="B474" s="49" t="s">
        <v>269</v>
      </c>
      <c r="C474" s="49" t="s">
        <v>153</v>
      </c>
      <c r="D474" s="50">
        <v>9900</v>
      </c>
      <c r="E474" s="50">
        <v>0</v>
      </c>
      <c r="F474" s="49" t="s">
        <v>270</v>
      </c>
      <c r="G474" s="50">
        <v>1324614</v>
      </c>
      <c r="H474" s="54" t="str" cm="1">
        <f t="array" ref="H474">IFERROR(INDEX(단어표[분류], MIN(IF(ISNUMBER(FIND(단어표[포함단어],origin[[#This Row],[내용]])),ROW(단어표[포함단어])-ROW($N$6)+1,ROWS(단어표[포함단어])+1))),"기타입출")</f>
        <v>주식</v>
      </c>
      <c r="I474" s="24" t="str">
        <f>VLOOKUP(origin[[#This Row],[계정과목]],Q:R, 2,0)</f>
        <v>식비</v>
      </c>
      <c r="J474" s="35">
        <f>origin[[#This Row],[거래일자]]</f>
        <v>45499</v>
      </c>
      <c r="K474" s="30">
        <f>HOUR(origin[[#This Row],[거래시간]])</f>
        <v>12</v>
      </c>
    </row>
    <row r="475" spans="1:11" x14ac:dyDescent="0.25">
      <c r="A475" s="57">
        <v>45500</v>
      </c>
      <c r="B475" s="49" t="s">
        <v>268</v>
      </c>
      <c r="C475" s="49" t="s">
        <v>153</v>
      </c>
      <c r="D475" s="50">
        <v>9500</v>
      </c>
      <c r="E475" s="50">
        <v>0</v>
      </c>
      <c r="F475" s="49" t="s">
        <v>250</v>
      </c>
      <c r="G475" s="50">
        <v>1315114</v>
      </c>
      <c r="H475" s="54" t="str" cm="1">
        <f t="array" ref="H475">IFERROR(INDEX(단어표[분류], MIN(IF(ISNUMBER(FIND(단어표[포함단어],origin[[#This Row],[내용]])),ROW(단어표[포함단어])-ROW($N$6)+1,ROWS(단어표[포함단어])+1))),"기타입출")</f>
        <v>주식</v>
      </c>
      <c r="I475" s="24" t="str">
        <f>VLOOKUP(origin[[#This Row],[계정과목]],Q:R, 2,0)</f>
        <v>식비</v>
      </c>
      <c r="J475" s="35">
        <f>origin[[#This Row],[거래일자]]</f>
        <v>45500</v>
      </c>
      <c r="K475" s="30">
        <f>HOUR(origin[[#This Row],[거래시간]])</f>
        <v>12</v>
      </c>
    </row>
    <row r="476" spans="1:11" x14ac:dyDescent="0.25">
      <c r="A476" s="57">
        <v>45500</v>
      </c>
      <c r="B476" s="49" t="s">
        <v>266</v>
      </c>
      <c r="C476" s="49" t="s">
        <v>153</v>
      </c>
      <c r="D476" s="50">
        <v>4500</v>
      </c>
      <c r="E476" s="50">
        <v>0</v>
      </c>
      <c r="F476" s="49" t="s">
        <v>267</v>
      </c>
      <c r="G476" s="50">
        <v>1310614</v>
      </c>
      <c r="H476" s="54" t="str" cm="1">
        <f t="array" ref="H476">IFERROR(INDEX(단어표[분류], MIN(IF(ISNUMBER(FIND(단어표[포함단어],origin[[#This Row],[내용]])),ROW(단어표[포함단어])-ROW($N$6)+1,ROWS(단어표[포함단어])+1))),"기타입출")</f>
        <v>기타식료품</v>
      </c>
      <c r="I476" s="24" t="str">
        <f>VLOOKUP(origin[[#This Row],[계정과목]],Q:R, 2,0)</f>
        <v>식비</v>
      </c>
      <c r="J476" s="35">
        <f>origin[[#This Row],[거래일자]]</f>
        <v>45500</v>
      </c>
      <c r="K476" s="30">
        <f>HOUR(origin[[#This Row],[거래시간]])</f>
        <v>14</v>
      </c>
    </row>
    <row r="477" spans="1:11" x14ac:dyDescent="0.25">
      <c r="A477" s="57">
        <v>45501</v>
      </c>
      <c r="B477" s="49" t="s">
        <v>264</v>
      </c>
      <c r="C477" s="49" t="s">
        <v>153</v>
      </c>
      <c r="D477" s="50">
        <v>48000</v>
      </c>
      <c r="E477" s="50">
        <v>0</v>
      </c>
      <c r="F477" s="49" t="s">
        <v>265</v>
      </c>
      <c r="G477" s="50">
        <v>1262614</v>
      </c>
      <c r="H477" s="54" t="str" cm="1">
        <f t="array" ref="H477">IFERROR(INDEX(단어표[분류], MIN(IF(ISNUMBER(FIND(단어표[포함단어],origin[[#This Row],[내용]])),ROW(단어표[포함단어])-ROW($N$6)+1,ROWS(단어표[포함단어])+1))),"기타입출")</f>
        <v>기타생활비</v>
      </c>
      <c r="I477" s="24" t="str">
        <f>VLOOKUP(origin[[#This Row],[계정과목]],Q:R, 2,0)</f>
        <v>생활비</v>
      </c>
      <c r="J477" s="35">
        <f>origin[[#This Row],[거래일자]]</f>
        <v>45501</v>
      </c>
      <c r="K477" s="30">
        <f>HOUR(origin[[#This Row],[거래시간]])</f>
        <v>19</v>
      </c>
    </row>
    <row r="478" spans="1:11" x14ac:dyDescent="0.25">
      <c r="A478" s="57">
        <v>45502</v>
      </c>
      <c r="B478" s="49" t="s">
        <v>262</v>
      </c>
      <c r="C478" s="49" t="s">
        <v>218</v>
      </c>
      <c r="D478" s="50">
        <v>14000</v>
      </c>
      <c r="E478" s="50">
        <v>0</v>
      </c>
      <c r="F478" s="49" t="s">
        <v>263</v>
      </c>
      <c r="G478" s="50">
        <v>1248614</v>
      </c>
      <c r="H478" s="54" t="str" cm="1">
        <f t="array" ref="H478">IFERROR(INDEX(단어표[분류], MIN(IF(ISNUMBER(FIND(단어표[포함단어],origin[[#This Row],[내용]])),ROW(단어표[포함단어])-ROW($N$6)+1,ROWS(단어표[포함단어])+1))),"기타입출")</f>
        <v>회사식대입출</v>
      </c>
      <c r="I478" s="24" t="str">
        <f>VLOOKUP(origin[[#This Row],[계정과목]],Q:R, 2,0)</f>
        <v>식비</v>
      </c>
      <c r="J478" s="35">
        <f>origin[[#This Row],[거래일자]]</f>
        <v>45502</v>
      </c>
      <c r="K478" s="30">
        <f>HOUR(origin[[#This Row],[거래시간]])</f>
        <v>12</v>
      </c>
    </row>
    <row r="479" spans="1:11" x14ac:dyDescent="0.25">
      <c r="A479" s="57">
        <v>45502</v>
      </c>
      <c r="B479" s="49" t="s">
        <v>261</v>
      </c>
      <c r="C479" s="49" t="s">
        <v>153</v>
      </c>
      <c r="D479" s="50">
        <v>4500</v>
      </c>
      <c r="E479" s="50">
        <v>0</v>
      </c>
      <c r="F479" s="49" t="s">
        <v>158</v>
      </c>
      <c r="G479" s="50">
        <v>1244114</v>
      </c>
      <c r="H479" s="54" t="str" cm="1">
        <f t="array" ref="H479">IFERROR(INDEX(단어표[분류], MIN(IF(ISNUMBER(FIND(단어표[포함단어],origin[[#This Row],[내용]])),ROW(단어표[포함단어])-ROW($N$6)+1,ROWS(단어표[포함단어])+1))),"기타입출")</f>
        <v>기타생활비</v>
      </c>
      <c r="I479" s="24" t="str">
        <f>VLOOKUP(origin[[#This Row],[계정과목]],Q:R, 2,0)</f>
        <v>생활비</v>
      </c>
      <c r="J479" s="35">
        <f>origin[[#This Row],[거래일자]]</f>
        <v>45502</v>
      </c>
      <c r="K479" s="30">
        <f>HOUR(origin[[#This Row],[거래시간]])</f>
        <v>18</v>
      </c>
    </row>
    <row r="480" spans="1:11" x14ac:dyDescent="0.25">
      <c r="A480" s="57">
        <v>45504</v>
      </c>
      <c r="B480" s="49" t="s">
        <v>260</v>
      </c>
      <c r="C480" s="49" t="s">
        <v>153</v>
      </c>
      <c r="D480" s="50">
        <v>4500</v>
      </c>
      <c r="E480" s="50">
        <v>0</v>
      </c>
      <c r="F480" s="49" t="s">
        <v>180</v>
      </c>
      <c r="G480" s="50">
        <v>1239614</v>
      </c>
      <c r="H480" s="54" t="str" cm="1">
        <f t="array" ref="H480">IFERROR(INDEX(단어표[분류], MIN(IF(ISNUMBER(FIND(단어표[포함단어],origin[[#This Row],[내용]])),ROW(단어표[포함단어])-ROW($N$6)+1,ROWS(단어표[포함단어])+1))),"기타입출")</f>
        <v>기타식료품</v>
      </c>
      <c r="I480" s="24" t="str">
        <f>VLOOKUP(origin[[#This Row],[계정과목]],Q:R, 2,0)</f>
        <v>식비</v>
      </c>
      <c r="J480" s="35">
        <f>origin[[#This Row],[거래일자]]</f>
        <v>45504</v>
      </c>
      <c r="K480" s="30">
        <f>HOUR(origin[[#This Row],[거래시간]])</f>
        <v>8</v>
      </c>
    </row>
    <row r="481" spans="1:11" x14ac:dyDescent="0.25">
      <c r="A481" s="57">
        <v>45504</v>
      </c>
      <c r="B481" s="49" t="s">
        <v>258</v>
      </c>
      <c r="C481" s="49" t="s">
        <v>153</v>
      </c>
      <c r="D481" s="50">
        <v>13500</v>
      </c>
      <c r="E481" s="50">
        <v>0</v>
      </c>
      <c r="F481" s="49" t="s">
        <v>259</v>
      </c>
      <c r="G481" s="50">
        <v>1226114</v>
      </c>
      <c r="H481" s="54" t="str" cm="1">
        <f t="array" ref="H481">IFERROR(INDEX(단어표[분류], MIN(IF(ISNUMBER(FIND(단어표[포함단어],origin[[#This Row],[내용]])),ROW(단어표[포함단어])-ROW($N$6)+1,ROWS(단어표[포함단어])+1))),"기타입출")</f>
        <v>주식</v>
      </c>
      <c r="I481" s="24" t="str">
        <f>VLOOKUP(origin[[#This Row],[계정과목]],Q:R, 2,0)</f>
        <v>식비</v>
      </c>
      <c r="J481" s="35">
        <f>origin[[#This Row],[거래일자]]</f>
        <v>45504</v>
      </c>
      <c r="K481" s="30">
        <f>HOUR(origin[[#This Row],[거래시간]])</f>
        <v>12</v>
      </c>
    </row>
    <row r="482" spans="1:11" x14ac:dyDescent="0.25">
      <c r="A482" s="57">
        <v>45505</v>
      </c>
      <c r="B482" s="49" t="s">
        <v>256</v>
      </c>
      <c r="C482" s="49" t="s">
        <v>153</v>
      </c>
      <c r="D482" s="50">
        <v>11000</v>
      </c>
      <c r="E482" s="50">
        <v>0</v>
      </c>
      <c r="F482" s="49" t="s">
        <v>257</v>
      </c>
      <c r="G482" s="50">
        <v>1215114</v>
      </c>
      <c r="H482" s="54" t="str" cm="1">
        <f t="array" ref="H482">IFERROR(INDEX(단어표[분류], MIN(IF(ISNUMBER(FIND(단어표[포함단어],origin[[#This Row],[내용]])),ROW(단어표[포함단어])-ROW($N$6)+1,ROWS(단어표[포함단어])+1))),"기타입출")</f>
        <v>주식</v>
      </c>
      <c r="I482" s="24" t="str">
        <f>VLOOKUP(origin[[#This Row],[계정과목]],Q:R, 2,0)</f>
        <v>식비</v>
      </c>
      <c r="J482" s="35">
        <f>origin[[#This Row],[거래일자]]</f>
        <v>45505</v>
      </c>
      <c r="K482" s="30">
        <f>HOUR(origin[[#This Row],[거래시간]])</f>
        <v>12</v>
      </c>
    </row>
    <row r="483" spans="1:11" x14ac:dyDescent="0.25">
      <c r="A483" s="57">
        <v>45506</v>
      </c>
      <c r="B483" s="49" t="s">
        <v>255</v>
      </c>
      <c r="C483" s="49" t="s">
        <v>153</v>
      </c>
      <c r="D483" s="50">
        <v>4500</v>
      </c>
      <c r="E483" s="50">
        <v>0</v>
      </c>
      <c r="F483" s="49" t="s">
        <v>180</v>
      </c>
      <c r="G483" s="50">
        <v>1210614</v>
      </c>
      <c r="H483" s="54" t="str" cm="1">
        <f t="array" ref="H483">IFERROR(INDEX(단어표[분류], MIN(IF(ISNUMBER(FIND(단어표[포함단어],origin[[#This Row],[내용]])),ROW(단어표[포함단어])-ROW($N$6)+1,ROWS(단어표[포함단어])+1))),"기타입출")</f>
        <v>기타식료품</v>
      </c>
      <c r="I483" s="24" t="str">
        <f>VLOOKUP(origin[[#This Row],[계정과목]],Q:R, 2,0)</f>
        <v>식비</v>
      </c>
      <c r="J483" s="35">
        <f>origin[[#This Row],[거래일자]]</f>
        <v>45506</v>
      </c>
      <c r="K483" s="30">
        <f>HOUR(origin[[#This Row],[거래시간]])</f>
        <v>8</v>
      </c>
    </row>
    <row r="484" spans="1:11" x14ac:dyDescent="0.25">
      <c r="A484" s="57">
        <v>45506</v>
      </c>
      <c r="B484" s="49" t="s">
        <v>253</v>
      </c>
      <c r="C484" s="49" t="s">
        <v>153</v>
      </c>
      <c r="D484" s="50">
        <v>12000</v>
      </c>
      <c r="E484" s="50">
        <v>0</v>
      </c>
      <c r="F484" s="49" t="s">
        <v>254</v>
      </c>
      <c r="G484" s="50">
        <v>1198614</v>
      </c>
      <c r="H484" s="54" t="str" cm="1">
        <f t="array" ref="H484">IFERROR(INDEX(단어표[분류], MIN(IF(ISNUMBER(FIND(단어표[포함단어],origin[[#This Row],[내용]])),ROW(단어표[포함단어])-ROW($N$6)+1,ROWS(단어표[포함단어])+1))),"기타입출")</f>
        <v>주식</v>
      </c>
      <c r="I484" s="24" t="str">
        <f>VLOOKUP(origin[[#This Row],[계정과목]],Q:R, 2,0)</f>
        <v>식비</v>
      </c>
      <c r="J484" s="35">
        <f>origin[[#This Row],[거래일자]]</f>
        <v>45506</v>
      </c>
      <c r="K484" s="30">
        <f>HOUR(origin[[#This Row],[거래시간]])</f>
        <v>12</v>
      </c>
    </row>
    <row r="485" spans="1:11" x14ac:dyDescent="0.25">
      <c r="A485" s="57">
        <v>45506</v>
      </c>
      <c r="B485" s="49" t="s">
        <v>252</v>
      </c>
      <c r="C485" s="49" t="s">
        <v>153</v>
      </c>
      <c r="D485" s="50">
        <v>42000</v>
      </c>
      <c r="E485" s="50">
        <v>0</v>
      </c>
      <c r="F485" s="49" t="s">
        <v>204</v>
      </c>
      <c r="G485" s="50">
        <v>1156614</v>
      </c>
      <c r="H485" s="54" t="str" cm="1">
        <f t="array" ref="H485">IFERROR(INDEX(단어표[분류], MIN(IF(ISNUMBER(FIND(단어표[포함단어],origin[[#This Row],[내용]])),ROW(단어표[포함단어])-ROW($N$6)+1,ROWS(단어표[포함단어])+1))),"기타입출")</f>
        <v>간식</v>
      </c>
      <c r="I485" s="24" t="str">
        <f>VLOOKUP(origin[[#This Row],[계정과목]],Q:R, 2,0)</f>
        <v>식비</v>
      </c>
      <c r="J485" s="35">
        <f>origin[[#This Row],[거래일자]]</f>
        <v>45506</v>
      </c>
      <c r="K485" s="30">
        <f>HOUR(origin[[#This Row],[거래시간]])</f>
        <v>17</v>
      </c>
    </row>
    <row r="486" spans="1:11" x14ac:dyDescent="0.25">
      <c r="A486" s="57">
        <v>45507</v>
      </c>
      <c r="B486" s="49" t="s">
        <v>251</v>
      </c>
      <c r="C486" s="49" t="s">
        <v>153</v>
      </c>
      <c r="D486" s="50">
        <v>2200</v>
      </c>
      <c r="E486" s="50">
        <v>0</v>
      </c>
      <c r="F486" s="49" t="s">
        <v>226</v>
      </c>
      <c r="G486" s="50">
        <v>1154414</v>
      </c>
      <c r="H486" s="54" t="str" cm="1">
        <f t="array" ref="H486">IFERROR(INDEX(단어표[분류], MIN(IF(ISNUMBER(FIND(단어표[포함단어],origin[[#This Row],[내용]])),ROW(단어표[포함단어])-ROW($N$6)+1,ROWS(단어표[포함단어])+1))),"기타입출")</f>
        <v>기타생활비</v>
      </c>
      <c r="I486" s="24" t="str">
        <f>VLOOKUP(origin[[#This Row],[계정과목]],Q:R, 2,0)</f>
        <v>생활비</v>
      </c>
      <c r="J486" s="35">
        <f>origin[[#This Row],[거래일자]]</f>
        <v>45507</v>
      </c>
      <c r="K486" s="30">
        <f>HOUR(origin[[#This Row],[거래시간]])</f>
        <v>8</v>
      </c>
    </row>
    <row r="487" spans="1:11" x14ac:dyDescent="0.25">
      <c r="A487" s="57">
        <v>45507</v>
      </c>
      <c r="B487" s="49" t="s">
        <v>249</v>
      </c>
      <c r="C487" s="49" t="s">
        <v>153</v>
      </c>
      <c r="D487" s="50">
        <v>8500</v>
      </c>
      <c r="E487" s="50">
        <v>0</v>
      </c>
      <c r="F487" s="49" t="s">
        <v>250</v>
      </c>
      <c r="G487" s="50">
        <v>1145914</v>
      </c>
      <c r="H487" s="54" t="str" cm="1">
        <f t="array" ref="H487">IFERROR(INDEX(단어표[분류], MIN(IF(ISNUMBER(FIND(단어표[포함단어],origin[[#This Row],[내용]])),ROW(단어표[포함단어])-ROW($N$6)+1,ROWS(단어표[포함단어])+1))),"기타입출")</f>
        <v>주식</v>
      </c>
      <c r="I487" s="24" t="str">
        <f>VLOOKUP(origin[[#This Row],[계정과목]],Q:R, 2,0)</f>
        <v>식비</v>
      </c>
      <c r="J487" s="35">
        <f>origin[[#This Row],[거래일자]]</f>
        <v>45507</v>
      </c>
      <c r="K487" s="30">
        <f>HOUR(origin[[#This Row],[거래시간]])</f>
        <v>12</v>
      </c>
    </row>
    <row r="488" spans="1:11" x14ac:dyDescent="0.25">
      <c r="A488" s="57">
        <v>45507</v>
      </c>
      <c r="B488" s="49" t="s">
        <v>247</v>
      </c>
      <c r="C488" s="49" t="s">
        <v>153</v>
      </c>
      <c r="D488" s="50">
        <v>22900</v>
      </c>
      <c r="E488" s="50">
        <v>0</v>
      </c>
      <c r="F488" s="49" t="s">
        <v>248</v>
      </c>
      <c r="G488" s="50">
        <v>1123014</v>
      </c>
      <c r="H488" s="54" t="str" cm="1">
        <f t="array" ref="H488">IFERROR(INDEX(단어표[분류], MIN(IF(ISNUMBER(FIND(단어표[포함단어],origin[[#This Row],[내용]])),ROW(단어표[포함단어])-ROW($N$6)+1,ROWS(단어표[포함단어])+1))),"기타입출")</f>
        <v>기타생활비</v>
      </c>
      <c r="I488" s="24" t="str">
        <f>VLOOKUP(origin[[#This Row],[계정과목]],Q:R, 2,0)</f>
        <v>생활비</v>
      </c>
      <c r="J488" s="35">
        <f>origin[[#This Row],[거래일자]]</f>
        <v>45507</v>
      </c>
      <c r="K488" s="30">
        <f>HOUR(origin[[#This Row],[거래시간]])</f>
        <v>13</v>
      </c>
    </row>
    <row r="489" spans="1:11" x14ac:dyDescent="0.25">
      <c r="A489" s="57">
        <v>45508</v>
      </c>
      <c r="B489" s="49" t="s">
        <v>246</v>
      </c>
      <c r="C489" s="49" t="s">
        <v>153</v>
      </c>
      <c r="D489" s="50">
        <v>4500</v>
      </c>
      <c r="E489" s="50">
        <v>0</v>
      </c>
      <c r="F489" s="49" t="s">
        <v>158</v>
      </c>
      <c r="G489" s="50">
        <v>1118514</v>
      </c>
      <c r="H489" s="54" t="str" cm="1">
        <f t="array" ref="H489">IFERROR(INDEX(단어표[분류], MIN(IF(ISNUMBER(FIND(단어표[포함단어],origin[[#This Row],[내용]])),ROW(단어표[포함단어])-ROW($N$6)+1,ROWS(단어표[포함단어])+1))),"기타입출")</f>
        <v>기타생활비</v>
      </c>
      <c r="I489" s="24" t="str">
        <f>VLOOKUP(origin[[#This Row],[계정과목]],Q:R, 2,0)</f>
        <v>생활비</v>
      </c>
      <c r="J489" s="35">
        <f>origin[[#This Row],[거래일자]]</f>
        <v>45508</v>
      </c>
      <c r="K489" s="30">
        <f>HOUR(origin[[#This Row],[거래시간]])</f>
        <v>14</v>
      </c>
    </row>
    <row r="490" spans="1:11" x14ac:dyDescent="0.25">
      <c r="A490" s="57">
        <v>45509</v>
      </c>
      <c r="B490" s="49" t="s">
        <v>243</v>
      </c>
      <c r="C490" s="49" t="s">
        <v>244</v>
      </c>
      <c r="D490" s="50">
        <v>91428</v>
      </c>
      <c r="E490" s="50">
        <v>0</v>
      </c>
      <c r="F490" s="49" t="s">
        <v>245</v>
      </c>
      <c r="G490" s="50">
        <v>1027086</v>
      </c>
      <c r="H490" s="54" t="str" cm="1">
        <f t="array" ref="H490">IFERROR(INDEX(단어표[분류], MIN(IF(ISNUMBER(FIND(단어표[포함단어],origin[[#This Row],[내용]])),ROW(단어표[포함단어])-ROW($N$6)+1,ROWS(단어표[포함단어])+1))),"기타입출")</f>
        <v>건강보험</v>
      </c>
      <c r="I490" s="24" t="str">
        <f>VLOOKUP(origin[[#This Row],[계정과목]],Q:R, 2,0)</f>
        <v>보험비</v>
      </c>
      <c r="J490" s="35">
        <f>origin[[#This Row],[거래일자]]</f>
        <v>45509</v>
      </c>
      <c r="K490" s="30">
        <f>HOUR(origin[[#This Row],[거래시간]])</f>
        <v>7</v>
      </c>
    </row>
    <row r="491" spans="1:11" x14ac:dyDescent="0.25">
      <c r="A491" s="57">
        <v>45509</v>
      </c>
      <c r="B491" s="49" t="s">
        <v>241</v>
      </c>
      <c r="C491" s="49" t="s">
        <v>153</v>
      </c>
      <c r="D491" s="50">
        <v>15500</v>
      </c>
      <c r="E491" s="50">
        <v>0</v>
      </c>
      <c r="F491" s="49" t="s">
        <v>242</v>
      </c>
      <c r="G491" s="50">
        <v>1011586</v>
      </c>
      <c r="H491" s="54" t="str" cm="1">
        <f t="array" ref="H491">IFERROR(INDEX(단어표[분류], MIN(IF(ISNUMBER(FIND(단어표[포함단어],origin[[#This Row],[내용]])),ROW(단어표[포함단어])-ROW($N$6)+1,ROWS(단어표[포함단어])+1))),"기타입출")</f>
        <v>주식</v>
      </c>
      <c r="I491" s="24" t="str">
        <f>VLOOKUP(origin[[#This Row],[계정과목]],Q:R, 2,0)</f>
        <v>식비</v>
      </c>
      <c r="J491" s="35">
        <f>origin[[#This Row],[거래일자]]</f>
        <v>45509</v>
      </c>
      <c r="K491" s="30">
        <f>HOUR(origin[[#This Row],[거래시간]])</f>
        <v>12</v>
      </c>
    </row>
    <row r="492" spans="1:11" x14ac:dyDescent="0.25">
      <c r="A492" s="57">
        <v>45509</v>
      </c>
      <c r="B492" s="49" t="s">
        <v>240</v>
      </c>
      <c r="C492" s="49" t="s">
        <v>153</v>
      </c>
      <c r="D492" s="50">
        <v>5700</v>
      </c>
      <c r="E492" s="50">
        <v>0</v>
      </c>
      <c r="F492" s="49" t="s">
        <v>167</v>
      </c>
      <c r="G492" s="50">
        <v>1005886</v>
      </c>
      <c r="H492" s="54" t="str" cm="1">
        <f t="array" ref="H492">IFERROR(INDEX(단어표[분류], MIN(IF(ISNUMBER(FIND(단어표[포함단어],origin[[#This Row],[내용]])),ROW(단어표[포함단어])-ROW($N$6)+1,ROWS(단어표[포함단어])+1))),"기타입출")</f>
        <v>기타생활비</v>
      </c>
      <c r="I492" s="24" t="str">
        <f>VLOOKUP(origin[[#This Row],[계정과목]],Q:R, 2,0)</f>
        <v>생활비</v>
      </c>
      <c r="J492" s="35">
        <f>origin[[#This Row],[거래일자]]</f>
        <v>45509</v>
      </c>
      <c r="K492" s="30">
        <f>HOUR(origin[[#This Row],[거래시간]])</f>
        <v>12</v>
      </c>
    </row>
    <row r="493" spans="1:11" x14ac:dyDescent="0.25">
      <c r="A493" s="57">
        <v>45509</v>
      </c>
      <c r="B493" s="49" t="s">
        <v>238</v>
      </c>
      <c r="C493" s="49" t="s">
        <v>153</v>
      </c>
      <c r="D493" s="50">
        <v>16900</v>
      </c>
      <c r="E493" s="50">
        <v>0</v>
      </c>
      <c r="F493" s="49" t="s">
        <v>239</v>
      </c>
      <c r="G493" s="50">
        <v>988986</v>
      </c>
      <c r="H493" s="54" t="str" cm="1">
        <f t="array" ref="H493">IFERROR(INDEX(단어표[분류], MIN(IF(ISNUMBER(FIND(단어표[포함단어],origin[[#This Row],[내용]])),ROW(단어표[포함단어])-ROW($N$6)+1,ROWS(단어표[포함단어])+1))),"기타입출")</f>
        <v>기타생활비</v>
      </c>
      <c r="I493" s="24" t="str">
        <f>VLOOKUP(origin[[#This Row],[계정과목]],Q:R, 2,0)</f>
        <v>생활비</v>
      </c>
      <c r="J493" s="35">
        <f>origin[[#This Row],[거래일자]]</f>
        <v>45509</v>
      </c>
      <c r="K493" s="30">
        <f>HOUR(origin[[#This Row],[거래시간]])</f>
        <v>16</v>
      </c>
    </row>
    <row r="494" spans="1:11" x14ac:dyDescent="0.25">
      <c r="A494" s="57">
        <v>45509</v>
      </c>
      <c r="B494" s="49" t="s">
        <v>236</v>
      </c>
      <c r="C494" s="49" t="s">
        <v>184</v>
      </c>
      <c r="D494" s="50">
        <v>3200</v>
      </c>
      <c r="E494" s="50">
        <v>0</v>
      </c>
      <c r="F494" s="49" t="s">
        <v>237</v>
      </c>
      <c r="G494" s="50">
        <v>985786</v>
      </c>
      <c r="H494" s="54" t="str" cm="1">
        <f t="array" ref="H494">IFERROR(INDEX(단어표[분류], MIN(IF(ISNUMBER(FIND(단어표[포함단어],origin[[#This Row],[내용]])),ROW(단어표[포함단어])-ROW($N$6)+1,ROWS(단어표[포함단어])+1))),"기타입출")</f>
        <v>교통비</v>
      </c>
      <c r="I494" s="24" t="str">
        <f>VLOOKUP(origin[[#This Row],[계정과목]],Q:R, 2,0)</f>
        <v>교통비</v>
      </c>
      <c r="J494" s="35">
        <f>origin[[#This Row],[거래일자]]</f>
        <v>45509</v>
      </c>
      <c r="K494" s="30">
        <f>HOUR(origin[[#This Row],[거래시간]])</f>
        <v>18</v>
      </c>
    </row>
    <row r="495" spans="1:11" x14ac:dyDescent="0.25">
      <c r="A495" s="57">
        <v>45510</v>
      </c>
      <c r="B495" s="49" t="s">
        <v>234</v>
      </c>
      <c r="C495" s="49" t="s">
        <v>153</v>
      </c>
      <c r="D495" s="50">
        <v>10000</v>
      </c>
      <c r="E495" s="50">
        <v>0</v>
      </c>
      <c r="F495" s="49" t="s">
        <v>235</v>
      </c>
      <c r="G495" s="50">
        <v>975786</v>
      </c>
      <c r="H495" s="54" t="str" cm="1">
        <f t="array" ref="H495">IFERROR(INDEX(단어표[분류], MIN(IF(ISNUMBER(FIND(단어표[포함단어],origin[[#This Row],[내용]])),ROW(단어표[포함단어])-ROW($N$6)+1,ROWS(단어표[포함단어])+1))),"기타입출")</f>
        <v>주식</v>
      </c>
      <c r="I495" s="24" t="str">
        <f>VLOOKUP(origin[[#This Row],[계정과목]],Q:R, 2,0)</f>
        <v>식비</v>
      </c>
      <c r="J495" s="35">
        <f>origin[[#This Row],[거래일자]]</f>
        <v>45510</v>
      </c>
      <c r="K495" s="30">
        <f>HOUR(origin[[#This Row],[거래시간]])</f>
        <v>12</v>
      </c>
    </row>
    <row r="496" spans="1:11" x14ac:dyDescent="0.25">
      <c r="A496" s="57">
        <v>45510</v>
      </c>
      <c r="B496" s="49" t="s">
        <v>233</v>
      </c>
      <c r="C496" s="49" t="s">
        <v>153</v>
      </c>
      <c r="D496" s="50">
        <v>22300</v>
      </c>
      <c r="E496" s="50">
        <v>0</v>
      </c>
      <c r="F496" s="49" t="s">
        <v>9</v>
      </c>
      <c r="G496" s="50">
        <v>953486</v>
      </c>
      <c r="H496" s="54" t="str" cm="1">
        <f t="array" ref="H496">IFERROR(INDEX(단어표[분류], MIN(IF(ISNUMBER(FIND(단어표[포함단어],origin[[#This Row],[내용]])),ROW(단어표[포함단어])-ROW($N$6)+1,ROWS(단어표[포함단어])+1))),"기타입출")</f>
        <v>기타생활비</v>
      </c>
      <c r="I496" s="24" t="str">
        <f>VLOOKUP(origin[[#This Row],[계정과목]],Q:R, 2,0)</f>
        <v>생활비</v>
      </c>
      <c r="J496" s="35">
        <f>origin[[#This Row],[거래일자]]</f>
        <v>45510</v>
      </c>
      <c r="K496" s="30">
        <f>HOUR(origin[[#This Row],[거래시간]])</f>
        <v>19</v>
      </c>
    </row>
    <row r="497" spans="1:11" x14ac:dyDescent="0.25">
      <c r="A497" s="57">
        <v>45511</v>
      </c>
      <c r="B497" s="49" t="s">
        <v>232</v>
      </c>
      <c r="C497" s="49" t="s">
        <v>153</v>
      </c>
      <c r="D497" s="50">
        <v>4500</v>
      </c>
      <c r="E497" s="50">
        <v>0</v>
      </c>
      <c r="F497" s="49" t="s">
        <v>180</v>
      </c>
      <c r="G497" s="50">
        <v>948986</v>
      </c>
      <c r="H497" s="54" t="str" cm="1">
        <f t="array" ref="H497">IFERROR(INDEX(단어표[분류], MIN(IF(ISNUMBER(FIND(단어표[포함단어],origin[[#This Row],[내용]])),ROW(단어표[포함단어])-ROW($N$6)+1,ROWS(단어표[포함단어])+1))),"기타입출")</f>
        <v>기타식료품</v>
      </c>
      <c r="I497" s="24" t="str">
        <f>VLOOKUP(origin[[#This Row],[계정과목]],Q:R, 2,0)</f>
        <v>식비</v>
      </c>
      <c r="J497" s="35">
        <f>origin[[#This Row],[거래일자]]</f>
        <v>45511</v>
      </c>
      <c r="K497" s="30">
        <f>HOUR(origin[[#This Row],[거래시간]])</f>
        <v>8</v>
      </c>
    </row>
    <row r="498" spans="1:11" x14ac:dyDescent="0.25">
      <c r="A498" s="57">
        <v>45511</v>
      </c>
      <c r="B498" s="49" t="s">
        <v>230</v>
      </c>
      <c r="C498" s="49" t="s">
        <v>153</v>
      </c>
      <c r="D498" s="50">
        <v>11000</v>
      </c>
      <c r="E498" s="50">
        <v>0</v>
      </c>
      <c r="F498" s="49" t="s">
        <v>231</v>
      </c>
      <c r="G498" s="50">
        <v>937986</v>
      </c>
      <c r="H498" s="54" t="str" cm="1">
        <f t="array" ref="H498">IFERROR(INDEX(단어표[분류], MIN(IF(ISNUMBER(FIND(단어표[포함단어],origin[[#This Row],[내용]])),ROW(단어표[포함단어])-ROW($N$6)+1,ROWS(단어표[포함단어])+1))),"기타입출")</f>
        <v>주식</v>
      </c>
      <c r="I498" s="24" t="str">
        <f>VLOOKUP(origin[[#This Row],[계정과목]],Q:R, 2,0)</f>
        <v>식비</v>
      </c>
      <c r="J498" s="35">
        <f>origin[[#This Row],[거래일자]]</f>
        <v>45511</v>
      </c>
      <c r="K498" s="30">
        <f>HOUR(origin[[#This Row],[거래시간]])</f>
        <v>12</v>
      </c>
    </row>
    <row r="499" spans="1:11" x14ac:dyDescent="0.25">
      <c r="A499" s="57">
        <v>45512</v>
      </c>
      <c r="B499" s="49" t="s">
        <v>229</v>
      </c>
      <c r="C499" s="49" t="s">
        <v>153</v>
      </c>
      <c r="D499" s="50">
        <v>4500</v>
      </c>
      <c r="E499" s="50">
        <v>0</v>
      </c>
      <c r="F499" s="49" t="s">
        <v>158</v>
      </c>
      <c r="G499" s="50">
        <v>933486</v>
      </c>
      <c r="H499" s="54" t="str" cm="1">
        <f t="array" ref="H499">IFERROR(INDEX(단어표[분류], MIN(IF(ISNUMBER(FIND(단어표[포함단어],origin[[#This Row],[내용]])),ROW(단어표[포함단어])-ROW($N$6)+1,ROWS(단어표[포함단어])+1))),"기타입출")</f>
        <v>기타생활비</v>
      </c>
      <c r="I499" s="24" t="str">
        <f>VLOOKUP(origin[[#This Row],[계정과목]],Q:R, 2,0)</f>
        <v>생활비</v>
      </c>
      <c r="J499" s="35">
        <f>origin[[#This Row],[거래일자]]</f>
        <v>45512</v>
      </c>
      <c r="K499" s="30">
        <f>HOUR(origin[[#This Row],[거래시간]])</f>
        <v>20</v>
      </c>
    </row>
    <row r="500" spans="1:11" x14ac:dyDescent="0.25">
      <c r="A500" s="57">
        <v>45513</v>
      </c>
      <c r="B500" s="49" t="s">
        <v>227</v>
      </c>
      <c r="C500" s="49" t="s">
        <v>153</v>
      </c>
      <c r="D500" s="50">
        <v>9000</v>
      </c>
      <c r="E500" s="50">
        <v>0</v>
      </c>
      <c r="F500" s="49" t="s">
        <v>228</v>
      </c>
      <c r="G500" s="50">
        <v>924486</v>
      </c>
      <c r="H500" s="54" t="str" cm="1">
        <f t="array" ref="H500">IFERROR(INDEX(단어표[분류], MIN(IF(ISNUMBER(FIND(단어표[포함단어],origin[[#This Row],[내용]])),ROW(단어표[포함단어])-ROW($N$6)+1,ROWS(단어표[포함단어])+1))),"기타입출")</f>
        <v>주식</v>
      </c>
      <c r="I500" s="24" t="str">
        <f>VLOOKUP(origin[[#This Row],[계정과목]],Q:R, 2,0)</f>
        <v>식비</v>
      </c>
      <c r="J500" s="35">
        <f>origin[[#This Row],[거래일자]]</f>
        <v>45513</v>
      </c>
      <c r="K500" s="30">
        <f>HOUR(origin[[#This Row],[거래시간]])</f>
        <v>12</v>
      </c>
    </row>
    <row r="501" spans="1:11" x14ac:dyDescent="0.25">
      <c r="A501" s="57">
        <v>45514</v>
      </c>
      <c r="B501" s="49" t="s">
        <v>225</v>
      </c>
      <c r="C501" s="49" t="s">
        <v>153</v>
      </c>
      <c r="D501" s="50">
        <v>4500</v>
      </c>
      <c r="E501" s="50">
        <v>0</v>
      </c>
      <c r="F501" s="49" t="s">
        <v>226</v>
      </c>
      <c r="G501" s="50">
        <v>919986</v>
      </c>
      <c r="H501" s="54" t="str" cm="1">
        <f t="array" ref="H501">IFERROR(INDEX(단어표[분류], MIN(IF(ISNUMBER(FIND(단어표[포함단어],origin[[#This Row],[내용]])),ROW(단어표[포함단어])-ROW($N$6)+1,ROWS(단어표[포함단어])+1))),"기타입출")</f>
        <v>기타생활비</v>
      </c>
      <c r="I501" s="24" t="str">
        <f>VLOOKUP(origin[[#This Row],[계정과목]],Q:R, 2,0)</f>
        <v>생활비</v>
      </c>
      <c r="J501" s="35">
        <f>origin[[#This Row],[거래일자]]</f>
        <v>45514</v>
      </c>
      <c r="K501" s="30">
        <f>HOUR(origin[[#This Row],[거래시간]])</f>
        <v>8</v>
      </c>
    </row>
    <row r="502" spans="1:11" x14ac:dyDescent="0.25">
      <c r="A502" s="57">
        <v>45515</v>
      </c>
      <c r="B502" s="49" t="s">
        <v>224</v>
      </c>
      <c r="C502" s="49" t="s">
        <v>153</v>
      </c>
      <c r="D502" s="50">
        <v>4500</v>
      </c>
      <c r="E502" s="50">
        <v>0</v>
      </c>
      <c r="F502" s="49" t="s">
        <v>158</v>
      </c>
      <c r="G502" s="50">
        <v>915486</v>
      </c>
      <c r="H502" s="54" t="str" cm="1">
        <f t="array" ref="H502">IFERROR(INDEX(단어표[분류], MIN(IF(ISNUMBER(FIND(단어표[포함단어],origin[[#This Row],[내용]])),ROW(단어표[포함단어])-ROW($N$6)+1,ROWS(단어표[포함단어])+1))),"기타입출")</f>
        <v>기타생활비</v>
      </c>
      <c r="I502" s="24" t="str">
        <f>VLOOKUP(origin[[#This Row],[계정과목]],Q:R, 2,0)</f>
        <v>생활비</v>
      </c>
      <c r="J502" s="35">
        <f>origin[[#This Row],[거래일자]]</f>
        <v>45515</v>
      </c>
      <c r="K502" s="30">
        <f>HOUR(origin[[#This Row],[거래시간]])</f>
        <v>18</v>
      </c>
    </row>
    <row r="503" spans="1:11" x14ac:dyDescent="0.25">
      <c r="A503" s="57">
        <v>45516</v>
      </c>
      <c r="B503" s="49" t="s">
        <v>222</v>
      </c>
      <c r="C503" s="49" t="s">
        <v>153</v>
      </c>
      <c r="D503" s="50">
        <v>9500</v>
      </c>
      <c r="E503" s="50">
        <v>0</v>
      </c>
      <c r="F503" s="49" t="s">
        <v>223</v>
      </c>
      <c r="G503" s="50">
        <v>905986</v>
      </c>
      <c r="H503" s="54" t="str" cm="1">
        <f t="array" ref="H503">IFERROR(INDEX(단어표[분류], MIN(IF(ISNUMBER(FIND(단어표[포함단어],origin[[#This Row],[내용]])),ROW(단어표[포함단어])-ROW($N$6)+1,ROWS(단어표[포함단어])+1))),"기타입출")</f>
        <v>주식</v>
      </c>
      <c r="I503" s="24" t="str">
        <f>VLOOKUP(origin[[#This Row],[계정과목]],Q:R, 2,0)</f>
        <v>식비</v>
      </c>
      <c r="J503" s="35">
        <f>origin[[#This Row],[거래일자]]</f>
        <v>45516</v>
      </c>
      <c r="K503" s="30">
        <f>HOUR(origin[[#This Row],[거래시간]])</f>
        <v>13</v>
      </c>
    </row>
    <row r="504" spans="1:11" x14ac:dyDescent="0.25">
      <c r="A504" s="57">
        <v>45517</v>
      </c>
      <c r="B504" s="49" t="s">
        <v>221</v>
      </c>
      <c r="C504" s="49" t="s">
        <v>153</v>
      </c>
      <c r="D504" s="50">
        <v>14000</v>
      </c>
      <c r="E504" s="50">
        <v>0</v>
      </c>
      <c r="F504" s="49" t="s">
        <v>169</v>
      </c>
      <c r="G504" s="50">
        <v>891986</v>
      </c>
      <c r="H504" s="54" t="str" cm="1">
        <f t="array" ref="H504">IFERROR(INDEX(단어표[분류], MIN(IF(ISNUMBER(FIND(단어표[포함단어],origin[[#This Row],[내용]])),ROW(단어표[포함단어])-ROW($N$6)+1,ROWS(단어표[포함단어])+1))),"기타입출")</f>
        <v>기타생활비</v>
      </c>
      <c r="I504" s="24" t="str">
        <f>VLOOKUP(origin[[#This Row],[계정과목]],Q:R, 2,0)</f>
        <v>생활비</v>
      </c>
      <c r="J504" s="35">
        <f>origin[[#This Row],[거래일자]]</f>
        <v>45517</v>
      </c>
      <c r="K504" s="30">
        <f>HOUR(origin[[#This Row],[거래시간]])</f>
        <v>11</v>
      </c>
    </row>
    <row r="505" spans="1:11" x14ac:dyDescent="0.25">
      <c r="A505" s="57">
        <v>45517</v>
      </c>
      <c r="B505" s="49" t="s">
        <v>220</v>
      </c>
      <c r="C505" s="49" t="s">
        <v>153</v>
      </c>
      <c r="D505" s="50">
        <v>6800</v>
      </c>
      <c r="E505" s="50">
        <v>0</v>
      </c>
      <c r="F505" s="49" t="s">
        <v>167</v>
      </c>
      <c r="G505" s="50">
        <v>885186</v>
      </c>
      <c r="H505" s="54" t="str" cm="1">
        <f t="array" ref="H505">IFERROR(INDEX(단어표[분류], MIN(IF(ISNUMBER(FIND(단어표[포함단어],origin[[#This Row],[내용]])),ROW(단어표[포함단어])-ROW($N$6)+1,ROWS(단어표[포함단어])+1))),"기타입출")</f>
        <v>기타생활비</v>
      </c>
      <c r="I505" s="24" t="str">
        <f>VLOOKUP(origin[[#This Row],[계정과목]],Q:R, 2,0)</f>
        <v>생활비</v>
      </c>
      <c r="J505" s="35">
        <f>origin[[#This Row],[거래일자]]</f>
        <v>45517</v>
      </c>
      <c r="K505" s="30">
        <f>HOUR(origin[[#This Row],[거래시간]])</f>
        <v>12</v>
      </c>
    </row>
    <row r="506" spans="1:11" x14ac:dyDescent="0.25">
      <c r="A506" s="57">
        <v>45518</v>
      </c>
      <c r="B506" s="49" t="s">
        <v>217</v>
      </c>
      <c r="C506" s="49" t="s">
        <v>218</v>
      </c>
      <c r="D506" s="50">
        <v>10000</v>
      </c>
      <c r="E506" s="50">
        <v>0</v>
      </c>
      <c r="F506" s="49" t="s">
        <v>219</v>
      </c>
      <c r="G506" s="50">
        <v>875186</v>
      </c>
      <c r="H506" s="54" t="str" cm="1">
        <f t="array" ref="H506">IFERROR(INDEX(단어표[분류], MIN(IF(ISNUMBER(FIND(단어표[포함단어],origin[[#This Row],[내용]])),ROW(단어표[포함단어])-ROW($N$6)+1,ROWS(단어표[포함단어])+1))),"기타입출")</f>
        <v>회사식대입출</v>
      </c>
      <c r="I506" s="24" t="str">
        <f>VLOOKUP(origin[[#This Row],[계정과목]],Q:R, 2,0)</f>
        <v>식비</v>
      </c>
      <c r="J506" s="35">
        <f>origin[[#This Row],[거래일자]]</f>
        <v>45518</v>
      </c>
      <c r="K506" s="30">
        <f>HOUR(origin[[#This Row],[거래시간]])</f>
        <v>12</v>
      </c>
    </row>
    <row r="507" spans="1:11" x14ac:dyDescent="0.25">
      <c r="A507" s="57">
        <v>45518</v>
      </c>
      <c r="B507" s="49" t="s">
        <v>216</v>
      </c>
      <c r="C507" s="49" t="s">
        <v>153</v>
      </c>
      <c r="D507" s="50">
        <v>4500</v>
      </c>
      <c r="E507" s="50">
        <v>0</v>
      </c>
      <c r="F507" s="49" t="s">
        <v>158</v>
      </c>
      <c r="G507" s="50">
        <v>870686</v>
      </c>
      <c r="H507" s="54" t="str" cm="1">
        <f t="array" ref="H507">IFERROR(INDEX(단어표[분류], MIN(IF(ISNUMBER(FIND(단어표[포함단어],origin[[#This Row],[내용]])),ROW(단어표[포함단어])-ROW($N$6)+1,ROWS(단어표[포함단어])+1))),"기타입출")</f>
        <v>기타생활비</v>
      </c>
      <c r="I507" s="24" t="str">
        <f>VLOOKUP(origin[[#This Row],[계정과목]],Q:R, 2,0)</f>
        <v>생활비</v>
      </c>
      <c r="J507" s="35">
        <f>origin[[#This Row],[거래일자]]</f>
        <v>45518</v>
      </c>
      <c r="K507" s="30">
        <f>HOUR(origin[[#This Row],[거래시간]])</f>
        <v>21</v>
      </c>
    </row>
    <row r="508" spans="1:11" x14ac:dyDescent="0.25">
      <c r="A508" s="57">
        <v>45519</v>
      </c>
      <c r="B508" s="49" t="s">
        <v>214</v>
      </c>
      <c r="C508" s="49" t="s">
        <v>153</v>
      </c>
      <c r="D508" s="50">
        <v>13300</v>
      </c>
      <c r="E508" s="50">
        <v>0</v>
      </c>
      <c r="F508" s="49" t="s">
        <v>215</v>
      </c>
      <c r="G508" s="50">
        <v>857386</v>
      </c>
      <c r="H508" s="54" t="str" cm="1">
        <f t="array" ref="H508">IFERROR(INDEX(단어표[분류], MIN(IF(ISNUMBER(FIND(단어표[포함단어],origin[[#This Row],[내용]])),ROW(단어표[포함단어])-ROW($N$6)+1,ROWS(단어표[포함단어])+1))),"기타입출")</f>
        <v>주식</v>
      </c>
      <c r="I508" s="24" t="str">
        <f>VLOOKUP(origin[[#This Row],[계정과목]],Q:R, 2,0)</f>
        <v>식비</v>
      </c>
      <c r="J508" s="35">
        <f>origin[[#This Row],[거래일자]]</f>
        <v>45519</v>
      </c>
      <c r="K508" s="30">
        <f>HOUR(origin[[#This Row],[거래시간]])</f>
        <v>12</v>
      </c>
    </row>
    <row r="509" spans="1:11" x14ac:dyDescent="0.25">
      <c r="A509" s="57">
        <v>45519</v>
      </c>
      <c r="B509" s="49" t="s">
        <v>213</v>
      </c>
      <c r="C509" s="49" t="s">
        <v>153</v>
      </c>
      <c r="D509" s="50">
        <v>4500</v>
      </c>
      <c r="E509" s="50">
        <v>0</v>
      </c>
      <c r="F509" s="49" t="s">
        <v>206</v>
      </c>
      <c r="G509" s="50">
        <v>852886</v>
      </c>
      <c r="H509" s="54" t="str" cm="1">
        <f t="array" ref="H509">IFERROR(INDEX(단어표[분류], MIN(IF(ISNUMBER(FIND(단어표[포함단어],origin[[#This Row],[내용]])),ROW(단어표[포함단어])-ROW($N$6)+1,ROWS(단어표[포함단어])+1))),"기타입출")</f>
        <v>기타식료품</v>
      </c>
      <c r="I509" s="24" t="str">
        <f>VLOOKUP(origin[[#This Row],[계정과목]],Q:R, 2,0)</f>
        <v>식비</v>
      </c>
      <c r="J509" s="35">
        <f>origin[[#This Row],[거래일자]]</f>
        <v>45519</v>
      </c>
      <c r="K509" s="30">
        <f>HOUR(origin[[#This Row],[거래시간]])</f>
        <v>21</v>
      </c>
    </row>
    <row r="510" spans="1:11" x14ac:dyDescent="0.25">
      <c r="A510" s="57">
        <v>45520</v>
      </c>
      <c r="B510" s="49" t="s">
        <v>211</v>
      </c>
      <c r="C510" s="49" t="s">
        <v>153</v>
      </c>
      <c r="D510" s="50">
        <v>17000</v>
      </c>
      <c r="E510" s="50">
        <v>0</v>
      </c>
      <c r="F510" s="49" t="s">
        <v>212</v>
      </c>
      <c r="G510" s="50">
        <v>835886</v>
      </c>
      <c r="H510" s="54" t="str" cm="1">
        <f t="array" ref="H510">IFERROR(INDEX(단어표[분류], MIN(IF(ISNUMBER(FIND(단어표[포함단어],origin[[#This Row],[내용]])),ROW(단어표[포함단어])-ROW($N$6)+1,ROWS(단어표[포함단어])+1))),"기타입출")</f>
        <v>커피</v>
      </c>
      <c r="I510" s="24" t="str">
        <f>VLOOKUP(origin[[#This Row],[계정과목]],Q:R, 2,0)</f>
        <v>식비</v>
      </c>
      <c r="J510" s="35">
        <f>origin[[#This Row],[거래일자]]</f>
        <v>45520</v>
      </c>
      <c r="K510" s="30">
        <f>HOUR(origin[[#This Row],[거래시간]])</f>
        <v>12</v>
      </c>
    </row>
    <row r="511" spans="1:11" x14ac:dyDescent="0.25">
      <c r="A511" s="57">
        <v>45520</v>
      </c>
      <c r="B511" s="49" t="s">
        <v>209</v>
      </c>
      <c r="C511" s="49" t="s">
        <v>153</v>
      </c>
      <c r="D511" s="50">
        <v>10000</v>
      </c>
      <c r="E511" s="50">
        <v>0</v>
      </c>
      <c r="F511" s="49" t="s">
        <v>210</v>
      </c>
      <c r="G511" s="50">
        <v>825886</v>
      </c>
      <c r="H511" s="54" t="str" cm="1">
        <f t="array" ref="H511">IFERROR(INDEX(단어표[분류], MIN(IF(ISNUMBER(FIND(단어표[포함단어],origin[[#This Row],[내용]])),ROW(단어표[포함단어])-ROW($N$6)+1,ROWS(단어표[포함단어])+1))),"기타입출")</f>
        <v>이발비</v>
      </c>
      <c r="I511" s="24" t="str">
        <f>VLOOKUP(origin[[#This Row],[계정과목]],Q:R, 2,0)</f>
        <v>생활비</v>
      </c>
      <c r="J511" s="35">
        <f>origin[[#This Row],[거래일자]]</f>
        <v>45520</v>
      </c>
      <c r="K511" s="30">
        <f>HOUR(origin[[#This Row],[거래시간]])</f>
        <v>14</v>
      </c>
    </row>
    <row r="512" spans="1:11" x14ac:dyDescent="0.25">
      <c r="A512" s="57">
        <v>45522</v>
      </c>
      <c r="B512" s="49" t="s">
        <v>207</v>
      </c>
      <c r="C512" s="49" t="s">
        <v>153</v>
      </c>
      <c r="D512" s="50">
        <v>30451</v>
      </c>
      <c r="E512" s="50">
        <v>0</v>
      </c>
      <c r="F512" s="49" t="s">
        <v>208</v>
      </c>
      <c r="G512" s="50">
        <v>795435</v>
      </c>
      <c r="H512" s="54" t="str" cm="1">
        <f t="array" ref="H512">IFERROR(INDEX(단어표[분류], MIN(IF(ISNUMBER(FIND(단어표[포함단어],origin[[#This Row],[내용]])),ROW(단어표[포함단어])-ROW($N$6)+1,ROWS(단어표[포함단어])+1))),"기타입출")</f>
        <v>구독서비스</v>
      </c>
      <c r="I512" s="24" t="str">
        <f>VLOOKUP(origin[[#This Row],[계정과목]],Q:R, 2,0)</f>
        <v>생활비</v>
      </c>
      <c r="J512" s="35">
        <f>origin[[#This Row],[거래일자]]</f>
        <v>45522</v>
      </c>
      <c r="K512" s="30">
        <f>HOUR(origin[[#This Row],[거래시간]])</f>
        <v>0</v>
      </c>
    </row>
    <row r="513" spans="1:11" x14ac:dyDescent="0.25">
      <c r="A513" s="57">
        <v>45522</v>
      </c>
      <c r="B513" s="49" t="s">
        <v>205</v>
      </c>
      <c r="C513" s="49" t="s">
        <v>153</v>
      </c>
      <c r="D513" s="50">
        <v>4500</v>
      </c>
      <c r="E513" s="50">
        <v>0</v>
      </c>
      <c r="F513" s="49" t="s">
        <v>206</v>
      </c>
      <c r="G513" s="50">
        <v>790935</v>
      </c>
      <c r="H513" s="54" t="str" cm="1">
        <f t="array" ref="H513">IFERROR(INDEX(단어표[분류], MIN(IF(ISNUMBER(FIND(단어표[포함단어],origin[[#This Row],[내용]])),ROW(단어표[포함단어])-ROW($N$6)+1,ROWS(단어표[포함단어])+1))),"기타입출")</f>
        <v>기타식료품</v>
      </c>
      <c r="I513" s="24" t="str">
        <f>VLOOKUP(origin[[#This Row],[계정과목]],Q:R, 2,0)</f>
        <v>식비</v>
      </c>
      <c r="J513" s="35">
        <f>origin[[#This Row],[거래일자]]</f>
        <v>45522</v>
      </c>
      <c r="K513" s="30">
        <f>HOUR(origin[[#This Row],[거래시간]])</f>
        <v>1</v>
      </c>
    </row>
    <row r="514" spans="1:11" x14ac:dyDescent="0.25">
      <c r="A514" s="57">
        <v>45522</v>
      </c>
      <c r="B514" s="49" t="s">
        <v>203</v>
      </c>
      <c r="C514" s="49" t="s">
        <v>153</v>
      </c>
      <c r="D514" s="50">
        <v>42000</v>
      </c>
      <c r="E514" s="50">
        <v>0</v>
      </c>
      <c r="F514" s="49" t="s">
        <v>204</v>
      </c>
      <c r="G514" s="50">
        <v>748935</v>
      </c>
      <c r="H514" s="54" t="str" cm="1">
        <f t="array" ref="H514">IFERROR(INDEX(단어표[분류], MIN(IF(ISNUMBER(FIND(단어표[포함단어],origin[[#This Row],[내용]])),ROW(단어표[포함단어])-ROW($N$6)+1,ROWS(단어표[포함단어])+1))),"기타입출")</f>
        <v>간식</v>
      </c>
      <c r="I514" s="24" t="str">
        <f>VLOOKUP(origin[[#This Row],[계정과목]],Q:R, 2,0)</f>
        <v>식비</v>
      </c>
      <c r="J514" s="35">
        <f>origin[[#This Row],[거래일자]]</f>
        <v>45522</v>
      </c>
      <c r="K514" s="30">
        <f>HOUR(origin[[#This Row],[거래시간]])</f>
        <v>18</v>
      </c>
    </row>
    <row r="515" spans="1:11" x14ac:dyDescent="0.25">
      <c r="A515" s="57">
        <v>45523</v>
      </c>
      <c r="B515" s="49" t="s">
        <v>201</v>
      </c>
      <c r="C515" s="49" t="s">
        <v>202</v>
      </c>
      <c r="D515" s="50">
        <v>62000</v>
      </c>
      <c r="E515" s="50">
        <v>0</v>
      </c>
      <c r="F515" s="49" t="s">
        <v>23</v>
      </c>
      <c r="G515" s="50">
        <v>686935</v>
      </c>
      <c r="H515" s="54" t="str" cm="1">
        <f t="array" ref="H515">IFERROR(INDEX(단어표[분류], MIN(IF(ISNUMBER(FIND(단어표[포함단어],origin[[#This Row],[내용]])),ROW(단어표[포함단어])-ROW($N$6)+1,ROWS(단어표[포함단어])+1))),"기타입출")</f>
        <v>교통비</v>
      </c>
      <c r="I515" s="24" t="str">
        <f>VLOOKUP(origin[[#This Row],[계정과목]],Q:R, 2,0)</f>
        <v>교통비</v>
      </c>
      <c r="J515" s="35">
        <f>origin[[#This Row],[거래일자]]</f>
        <v>45523</v>
      </c>
      <c r="K515" s="30">
        <f>HOUR(origin[[#This Row],[거래시간]])</f>
        <v>8</v>
      </c>
    </row>
    <row r="516" spans="1:11" x14ac:dyDescent="0.25">
      <c r="A516" s="57">
        <v>45523</v>
      </c>
      <c r="B516" s="49" t="s">
        <v>200</v>
      </c>
      <c r="C516" s="49" t="s">
        <v>153</v>
      </c>
      <c r="D516" s="50">
        <v>12900</v>
      </c>
      <c r="E516" s="50">
        <v>0</v>
      </c>
      <c r="F516" s="49" t="s">
        <v>169</v>
      </c>
      <c r="G516" s="50">
        <v>674035</v>
      </c>
      <c r="H516" s="54" t="str" cm="1">
        <f t="array" ref="H516">IFERROR(INDEX(단어표[분류], MIN(IF(ISNUMBER(FIND(단어표[포함단어],origin[[#This Row],[내용]])),ROW(단어표[포함단어])-ROW($N$6)+1,ROWS(단어표[포함단어])+1))),"기타입출")</f>
        <v>기타생활비</v>
      </c>
      <c r="I516" s="24" t="str">
        <f>VLOOKUP(origin[[#This Row],[계정과목]],Q:R, 2,0)</f>
        <v>생활비</v>
      </c>
      <c r="J516" s="35">
        <f>origin[[#This Row],[거래일자]]</f>
        <v>45523</v>
      </c>
      <c r="K516" s="30">
        <f>HOUR(origin[[#This Row],[거래시간]])</f>
        <v>11</v>
      </c>
    </row>
    <row r="517" spans="1:11" x14ac:dyDescent="0.25">
      <c r="A517" s="57">
        <v>45523</v>
      </c>
      <c r="B517" s="49" t="s">
        <v>198</v>
      </c>
      <c r="C517" s="49" t="s">
        <v>153</v>
      </c>
      <c r="D517" s="50">
        <v>1800</v>
      </c>
      <c r="E517" s="50">
        <v>0</v>
      </c>
      <c r="F517" s="49" t="s">
        <v>199</v>
      </c>
      <c r="G517" s="50">
        <v>672235</v>
      </c>
      <c r="H517" s="54" t="str" cm="1">
        <f t="array" ref="H517">IFERROR(INDEX(단어표[분류], MIN(IF(ISNUMBER(FIND(단어표[포함단어],origin[[#This Row],[내용]])),ROW(단어표[포함단어])-ROW($N$6)+1,ROWS(단어표[포함단어])+1))),"기타입출")</f>
        <v>기타식료품</v>
      </c>
      <c r="I517" s="24" t="str">
        <f>VLOOKUP(origin[[#This Row],[계정과목]],Q:R, 2,0)</f>
        <v>식비</v>
      </c>
      <c r="J517" s="35">
        <f>origin[[#This Row],[거래일자]]</f>
        <v>45523</v>
      </c>
      <c r="K517" s="30">
        <f>HOUR(origin[[#This Row],[거래시간]])</f>
        <v>12</v>
      </c>
    </row>
    <row r="518" spans="1:11" x14ac:dyDescent="0.25">
      <c r="A518" s="57">
        <v>45523</v>
      </c>
      <c r="B518" s="49" t="s">
        <v>197</v>
      </c>
      <c r="C518" s="49" t="s">
        <v>184</v>
      </c>
      <c r="D518" s="50">
        <v>1500</v>
      </c>
      <c r="E518" s="50">
        <v>0</v>
      </c>
      <c r="F518" s="49" t="s">
        <v>185</v>
      </c>
      <c r="G518" s="50">
        <v>666635</v>
      </c>
      <c r="H518" s="54" t="str" cm="1">
        <f t="array" ref="H518">IFERROR(INDEX(단어표[분류], MIN(IF(ISNUMBER(FIND(단어표[포함단어],origin[[#This Row],[내용]])),ROW(단어표[포함단어])-ROW($N$6)+1,ROWS(단어표[포함단어])+1))),"기타입출")</f>
        <v>교통비</v>
      </c>
      <c r="I518" s="24" t="str">
        <f>VLOOKUP(origin[[#This Row],[계정과목]],Q:R, 2,0)</f>
        <v>교통비</v>
      </c>
      <c r="J518" s="35">
        <f>origin[[#This Row],[거래일자]]</f>
        <v>45523</v>
      </c>
      <c r="K518" s="30">
        <f>HOUR(origin[[#This Row],[거래시간]])</f>
        <v>18</v>
      </c>
    </row>
    <row r="519" spans="1:11" x14ac:dyDescent="0.25">
      <c r="A519" s="57">
        <v>45523</v>
      </c>
      <c r="B519" s="49" t="s">
        <v>197</v>
      </c>
      <c r="C519" s="49" t="s">
        <v>184</v>
      </c>
      <c r="D519" s="50">
        <v>4100</v>
      </c>
      <c r="E519" s="50">
        <v>0</v>
      </c>
      <c r="F519" s="49" t="s">
        <v>186</v>
      </c>
      <c r="G519" s="50">
        <v>668135</v>
      </c>
      <c r="H519" s="54" t="str" cm="1">
        <f t="array" ref="H519">IFERROR(INDEX(단어표[분류], MIN(IF(ISNUMBER(FIND(단어표[포함단어],origin[[#This Row],[내용]])),ROW(단어표[포함단어])-ROW($N$6)+1,ROWS(단어표[포함단어])+1))),"기타입출")</f>
        <v>교통비</v>
      </c>
      <c r="I519" s="24" t="str">
        <f>VLOOKUP(origin[[#This Row],[계정과목]],Q:R, 2,0)</f>
        <v>교통비</v>
      </c>
      <c r="J519" s="35">
        <f>origin[[#This Row],[거래일자]]</f>
        <v>45523</v>
      </c>
      <c r="K519" s="30">
        <f>HOUR(origin[[#This Row],[거래시간]])</f>
        <v>18</v>
      </c>
    </row>
    <row r="520" spans="1:11" x14ac:dyDescent="0.25">
      <c r="A520" s="57">
        <v>45523</v>
      </c>
      <c r="B520" s="49" t="s">
        <v>196</v>
      </c>
      <c r="C520" s="49" t="s">
        <v>153</v>
      </c>
      <c r="D520" s="50">
        <v>4500</v>
      </c>
      <c r="E520" s="50">
        <v>0</v>
      </c>
      <c r="F520" s="49" t="s">
        <v>158</v>
      </c>
      <c r="G520" s="50">
        <v>662135</v>
      </c>
      <c r="H520" s="54" t="str" cm="1">
        <f t="array" ref="H520">IFERROR(INDEX(단어표[분류], MIN(IF(ISNUMBER(FIND(단어표[포함단어],origin[[#This Row],[내용]])),ROW(단어표[포함단어])-ROW($N$6)+1,ROWS(단어표[포함단어])+1))),"기타입출")</f>
        <v>기타생활비</v>
      </c>
      <c r="I520" s="24" t="str">
        <f>VLOOKUP(origin[[#This Row],[계정과목]],Q:R, 2,0)</f>
        <v>생활비</v>
      </c>
      <c r="J520" s="35">
        <f>origin[[#This Row],[거래일자]]</f>
        <v>45523</v>
      </c>
      <c r="K520" s="30">
        <f>HOUR(origin[[#This Row],[거래시간]])</f>
        <v>20</v>
      </c>
    </row>
    <row r="521" spans="1:11" x14ac:dyDescent="0.25">
      <c r="A521" s="57">
        <v>45524</v>
      </c>
      <c r="B521" s="49" t="s">
        <v>195</v>
      </c>
      <c r="C521" s="49" t="s">
        <v>153</v>
      </c>
      <c r="D521" s="50">
        <v>15000</v>
      </c>
      <c r="E521" s="50">
        <v>0</v>
      </c>
      <c r="F521" s="49" t="s">
        <v>156</v>
      </c>
      <c r="G521" s="50">
        <v>647135</v>
      </c>
      <c r="H521" s="54" t="str" cm="1">
        <f t="array" ref="H521">IFERROR(INDEX(단어표[분류], MIN(IF(ISNUMBER(FIND(단어표[포함단어],origin[[#This Row],[내용]])),ROW(단어표[포함단어])-ROW($N$6)+1,ROWS(단어표[포함단어])+1))),"기타입출")</f>
        <v>주식</v>
      </c>
      <c r="I521" s="24" t="str">
        <f>VLOOKUP(origin[[#This Row],[계정과목]],Q:R, 2,0)</f>
        <v>식비</v>
      </c>
      <c r="J521" s="35">
        <f>origin[[#This Row],[거래일자]]</f>
        <v>45524</v>
      </c>
      <c r="K521" s="30">
        <f>HOUR(origin[[#This Row],[거래시간]])</f>
        <v>12</v>
      </c>
    </row>
    <row r="522" spans="1:11" x14ac:dyDescent="0.25">
      <c r="A522" s="57">
        <v>45524</v>
      </c>
      <c r="B522" s="49" t="s">
        <v>193</v>
      </c>
      <c r="C522" s="49" t="s">
        <v>153</v>
      </c>
      <c r="D522" s="50">
        <v>3000</v>
      </c>
      <c r="E522" s="50">
        <v>0</v>
      </c>
      <c r="F522" s="49" t="s">
        <v>194</v>
      </c>
      <c r="G522" s="50">
        <v>644135</v>
      </c>
      <c r="H522" s="54" t="str" cm="1">
        <f t="array" ref="H522">IFERROR(INDEX(단어표[분류], MIN(IF(ISNUMBER(FIND(단어표[포함단어],origin[[#This Row],[내용]])),ROW(단어표[포함단어])-ROW($N$6)+1,ROWS(단어표[포함단어])+1))),"기타입출")</f>
        <v>간식</v>
      </c>
      <c r="I522" s="24" t="str">
        <f>VLOOKUP(origin[[#This Row],[계정과목]],Q:R, 2,0)</f>
        <v>식비</v>
      </c>
      <c r="J522" s="35">
        <f>origin[[#This Row],[거래일자]]</f>
        <v>45524</v>
      </c>
      <c r="K522" s="30">
        <f>HOUR(origin[[#This Row],[거래시간]])</f>
        <v>12</v>
      </c>
    </row>
    <row r="523" spans="1:11" x14ac:dyDescent="0.25">
      <c r="A523" s="57">
        <v>45524</v>
      </c>
      <c r="B523" s="49" t="s">
        <v>192</v>
      </c>
      <c r="C523" s="49" t="s">
        <v>153</v>
      </c>
      <c r="D523" s="50">
        <v>4500</v>
      </c>
      <c r="E523" s="50">
        <v>0</v>
      </c>
      <c r="F523" s="49" t="s">
        <v>158</v>
      </c>
      <c r="G523" s="50">
        <v>639635</v>
      </c>
      <c r="H523" s="54" t="str" cm="1">
        <f t="array" ref="H523">IFERROR(INDEX(단어표[분류], MIN(IF(ISNUMBER(FIND(단어표[포함단어],origin[[#This Row],[내용]])),ROW(단어표[포함단어])-ROW($N$6)+1,ROWS(단어표[포함단어])+1))),"기타입출")</f>
        <v>기타생활비</v>
      </c>
      <c r="I523" s="24" t="str">
        <f>VLOOKUP(origin[[#This Row],[계정과목]],Q:R, 2,0)</f>
        <v>생활비</v>
      </c>
      <c r="J523" s="35">
        <f>origin[[#This Row],[거래일자]]</f>
        <v>45524</v>
      </c>
      <c r="K523" s="30">
        <f>HOUR(origin[[#This Row],[거래시간]])</f>
        <v>23</v>
      </c>
    </row>
    <row r="524" spans="1:11" x14ac:dyDescent="0.25">
      <c r="A524" s="57">
        <v>45525</v>
      </c>
      <c r="B524" s="49" t="s">
        <v>189</v>
      </c>
      <c r="C524" s="49" t="s">
        <v>190</v>
      </c>
      <c r="D524" s="50">
        <v>0</v>
      </c>
      <c r="E524" s="50">
        <v>7475</v>
      </c>
      <c r="F524" s="49" t="s">
        <v>191</v>
      </c>
      <c r="G524" s="50">
        <v>647110</v>
      </c>
      <c r="H524" s="54" t="str" cm="1">
        <f t="array" ref="H524">IFERROR(INDEX(단어표[분류], MIN(IF(ISNUMBER(FIND(단어표[포함단어],origin[[#This Row],[내용]])),ROW(단어표[포함단어])-ROW($N$6)+1,ROWS(단어표[포함단어])+1))),"기타입출")</f>
        <v>이자</v>
      </c>
      <c r="I524" s="24" t="str">
        <f>VLOOKUP(origin[[#This Row],[계정과목]],Q:R, 2,0)</f>
        <v>수입</v>
      </c>
      <c r="J524" s="35">
        <f>origin[[#This Row],[거래일자]]</f>
        <v>45525</v>
      </c>
      <c r="K524" s="30">
        <f>HOUR(origin[[#This Row],[거래시간]])</f>
        <v>11</v>
      </c>
    </row>
    <row r="525" spans="1:11" x14ac:dyDescent="0.25">
      <c r="A525" s="57">
        <v>45525</v>
      </c>
      <c r="B525" s="49" t="s">
        <v>188</v>
      </c>
      <c r="C525" s="49" t="s">
        <v>153</v>
      </c>
      <c r="D525" s="50">
        <v>15300</v>
      </c>
      <c r="E525" s="50">
        <v>0</v>
      </c>
      <c r="F525" s="49" t="s">
        <v>169</v>
      </c>
      <c r="G525" s="50">
        <v>631810</v>
      </c>
      <c r="H525" s="54" t="str" cm="1">
        <f t="array" ref="H525">IFERROR(INDEX(단어표[분류], MIN(IF(ISNUMBER(FIND(단어표[포함단어],origin[[#This Row],[내용]])),ROW(단어표[포함단어])-ROW($N$6)+1,ROWS(단어표[포함단어])+1))),"기타입출")</f>
        <v>기타생활비</v>
      </c>
      <c r="I525" s="24" t="str">
        <f>VLOOKUP(origin[[#This Row],[계정과목]],Q:R, 2,0)</f>
        <v>생활비</v>
      </c>
      <c r="J525" s="35">
        <f>origin[[#This Row],[거래일자]]</f>
        <v>45525</v>
      </c>
      <c r="K525" s="30">
        <f>HOUR(origin[[#This Row],[거래시간]])</f>
        <v>11</v>
      </c>
    </row>
    <row r="526" spans="1:11" x14ac:dyDescent="0.25">
      <c r="A526" s="57">
        <v>45525</v>
      </c>
      <c r="B526" s="49" t="s">
        <v>187</v>
      </c>
      <c r="C526" s="49" t="s">
        <v>153</v>
      </c>
      <c r="D526" s="50">
        <v>2500</v>
      </c>
      <c r="E526" s="50">
        <v>0</v>
      </c>
      <c r="F526" s="49" t="s">
        <v>167</v>
      </c>
      <c r="G526" s="50">
        <v>629310</v>
      </c>
      <c r="H526" s="54" t="str" cm="1">
        <f t="array" ref="H526">IFERROR(INDEX(단어표[분류], MIN(IF(ISNUMBER(FIND(단어표[포함단어],origin[[#This Row],[내용]])),ROW(단어표[포함단어])-ROW($N$6)+1,ROWS(단어표[포함단어])+1))),"기타입출")</f>
        <v>기타생활비</v>
      </c>
      <c r="I526" s="24" t="str">
        <f>VLOOKUP(origin[[#This Row],[계정과목]],Q:R, 2,0)</f>
        <v>생활비</v>
      </c>
      <c r="J526" s="35">
        <f>origin[[#This Row],[거래일자]]</f>
        <v>45525</v>
      </c>
      <c r="K526" s="30">
        <f>HOUR(origin[[#This Row],[거래시간]])</f>
        <v>12</v>
      </c>
    </row>
    <row r="527" spans="1:11" x14ac:dyDescent="0.25">
      <c r="A527" s="57">
        <v>45525</v>
      </c>
      <c r="B527" s="49" t="s">
        <v>183</v>
      </c>
      <c r="C527" s="49" t="s">
        <v>184</v>
      </c>
      <c r="D527" s="50">
        <v>1500</v>
      </c>
      <c r="E527" s="50">
        <v>0</v>
      </c>
      <c r="F527" s="49" t="s">
        <v>185</v>
      </c>
      <c r="G527" s="50">
        <v>623710</v>
      </c>
      <c r="H527" s="54" t="str" cm="1">
        <f t="array" ref="H527">IFERROR(INDEX(단어표[분류], MIN(IF(ISNUMBER(FIND(단어표[포함단어],origin[[#This Row],[내용]])),ROW(단어표[포함단어])-ROW($N$6)+1,ROWS(단어표[포함단어])+1))),"기타입출")</f>
        <v>교통비</v>
      </c>
      <c r="I527" s="24" t="str">
        <f>VLOOKUP(origin[[#This Row],[계정과목]],Q:R, 2,0)</f>
        <v>교통비</v>
      </c>
      <c r="J527" s="35">
        <f>origin[[#This Row],[거래일자]]</f>
        <v>45525</v>
      </c>
      <c r="K527" s="30">
        <f>HOUR(origin[[#This Row],[거래시간]])</f>
        <v>18</v>
      </c>
    </row>
    <row r="528" spans="1:11" x14ac:dyDescent="0.25">
      <c r="A528" s="57">
        <v>45525</v>
      </c>
      <c r="B528" s="49" t="s">
        <v>183</v>
      </c>
      <c r="C528" s="49" t="s">
        <v>184</v>
      </c>
      <c r="D528" s="50">
        <v>4100</v>
      </c>
      <c r="E528" s="50">
        <v>0</v>
      </c>
      <c r="F528" s="49" t="s">
        <v>186</v>
      </c>
      <c r="G528" s="50">
        <v>625210</v>
      </c>
      <c r="H528" s="54" t="str" cm="1">
        <f t="array" ref="H528">IFERROR(INDEX(단어표[분류], MIN(IF(ISNUMBER(FIND(단어표[포함단어],origin[[#This Row],[내용]])),ROW(단어표[포함단어])-ROW($N$6)+1,ROWS(단어표[포함단어])+1))),"기타입출")</f>
        <v>교통비</v>
      </c>
      <c r="I528" s="24" t="str">
        <f>VLOOKUP(origin[[#This Row],[계정과목]],Q:R, 2,0)</f>
        <v>교통비</v>
      </c>
      <c r="J528" s="35">
        <f>origin[[#This Row],[거래일자]]</f>
        <v>45525</v>
      </c>
      <c r="K528" s="30">
        <f>HOUR(origin[[#This Row],[거래시간]])</f>
        <v>18</v>
      </c>
    </row>
    <row r="529" spans="1:11" x14ac:dyDescent="0.25">
      <c r="A529" s="57">
        <v>45526</v>
      </c>
      <c r="B529" s="49" t="s">
        <v>181</v>
      </c>
      <c r="C529" s="49" t="s">
        <v>153</v>
      </c>
      <c r="D529" s="50">
        <v>8500</v>
      </c>
      <c r="E529" s="50">
        <v>0</v>
      </c>
      <c r="F529" s="49" t="s">
        <v>182</v>
      </c>
      <c r="G529" s="50">
        <v>615210</v>
      </c>
      <c r="H529" s="54" t="str" cm="1">
        <f t="array" ref="H529">IFERROR(INDEX(단어표[분류], MIN(IF(ISNUMBER(FIND(단어표[포함단어],origin[[#This Row],[내용]])),ROW(단어표[포함단어])-ROW($N$6)+1,ROWS(단어표[포함단어])+1))),"기타입출")</f>
        <v>주식</v>
      </c>
      <c r="I529" s="24" t="str">
        <f>VLOOKUP(origin[[#This Row],[계정과목]],Q:R, 2,0)</f>
        <v>식비</v>
      </c>
      <c r="J529" s="35">
        <f>origin[[#This Row],[거래일자]]</f>
        <v>45526</v>
      </c>
      <c r="K529" s="30">
        <f>HOUR(origin[[#This Row],[거래시간]])</f>
        <v>12</v>
      </c>
    </row>
    <row r="530" spans="1:11" x14ac:dyDescent="0.25">
      <c r="A530" s="57">
        <v>45526</v>
      </c>
      <c r="B530" s="49" t="s">
        <v>179</v>
      </c>
      <c r="C530" s="49" t="s">
        <v>153</v>
      </c>
      <c r="D530" s="50">
        <v>4500</v>
      </c>
      <c r="E530" s="50">
        <v>0</v>
      </c>
      <c r="F530" s="49" t="s">
        <v>180</v>
      </c>
      <c r="G530" s="50">
        <v>610710</v>
      </c>
      <c r="H530" s="54" t="str" cm="1">
        <f t="array" ref="H530">IFERROR(INDEX(단어표[분류], MIN(IF(ISNUMBER(FIND(단어표[포함단어],origin[[#This Row],[내용]])),ROW(단어표[포함단어])-ROW($N$6)+1,ROWS(단어표[포함단어])+1))),"기타입출")</f>
        <v>기타식료품</v>
      </c>
      <c r="I530" s="24" t="str">
        <f>VLOOKUP(origin[[#This Row],[계정과목]],Q:R, 2,0)</f>
        <v>식비</v>
      </c>
      <c r="J530" s="35">
        <f>origin[[#This Row],[거래일자]]</f>
        <v>45526</v>
      </c>
      <c r="K530" s="30">
        <f>HOUR(origin[[#This Row],[거래시간]])</f>
        <v>12</v>
      </c>
    </row>
    <row r="531" spans="1:11" x14ac:dyDescent="0.25">
      <c r="A531" s="57">
        <v>45527</v>
      </c>
      <c r="B531" s="49" t="s">
        <v>176</v>
      </c>
      <c r="C531" s="49" t="s">
        <v>177</v>
      </c>
      <c r="D531" s="50">
        <v>0</v>
      </c>
      <c r="E531" s="50">
        <v>170000</v>
      </c>
      <c r="F531" s="49" t="s">
        <v>178</v>
      </c>
      <c r="G531" s="50">
        <v>780710</v>
      </c>
      <c r="H531" s="54" t="str" cm="1">
        <f t="array" ref="H531">IFERROR(INDEX(단어표[분류], MIN(IF(ISNUMBER(FIND(단어표[포함단어],origin[[#This Row],[내용]])),ROW(단어표[포함단어])-ROW($N$6)+1,ROWS(단어표[포함단어])+1))),"기타입출")</f>
        <v>생활비입출</v>
      </c>
      <c r="I531" s="24" t="str">
        <f>VLOOKUP(origin[[#This Row],[계정과목]],Q:R, 2,0)</f>
        <v>생활비</v>
      </c>
      <c r="J531" s="35">
        <f>origin[[#This Row],[거래일자]]</f>
        <v>45527</v>
      </c>
      <c r="K531" s="30">
        <f>HOUR(origin[[#This Row],[거래시간]])</f>
        <v>7</v>
      </c>
    </row>
    <row r="532" spans="1:11" x14ac:dyDescent="0.25">
      <c r="A532" s="57">
        <v>45527</v>
      </c>
      <c r="B532" s="49" t="s">
        <v>173</v>
      </c>
      <c r="C532" s="49" t="s">
        <v>174</v>
      </c>
      <c r="D532" s="50">
        <v>0</v>
      </c>
      <c r="E532" s="50">
        <v>500000</v>
      </c>
      <c r="F532" s="49" t="s">
        <v>175</v>
      </c>
      <c r="G532" s="50">
        <v>1280710</v>
      </c>
      <c r="H532" s="54" t="str" cm="1">
        <f t="array" ref="H532">IFERROR(INDEX(단어표[분류], MIN(IF(ISNUMBER(FIND(단어표[포함단어],origin[[#This Row],[내용]])),ROW(단어표[포함단어])-ROW($N$6)+1,ROWS(단어표[포함단어])+1))),"기타입출")</f>
        <v>생활비입출</v>
      </c>
      <c r="I532" s="24" t="str">
        <f>VLOOKUP(origin[[#This Row],[계정과목]],Q:R, 2,0)</f>
        <v>생활비</v>
      </c>
      <c r="J532" s="35">
        <f>origin[[#This Row],[거래일자]]</f>
        <v>45527</v>
      </c>
      <c r="K532" s="30">
        <f>HOUR(origin[[#This Row],[거래시간]])</f>
        <v>10</v>
      </c>
    </row>
    <row r="533" spans="1:11" x14ac:dyDescent="0.25">
      <c r="A533" s="57">
        <v>45528</v>
      </c>
      <c r="B533" s="49" t="s">
        <v>172</v>
      </c>
      <c r="C533" s="49" t="s">
        <v>153</v>
      </c>
      <c r="D533" s="50">
        <v>4500</v>
      </c>
      <c r="E533" s="50">
        <v>0</v>
      </c>
      <c r="F533" s="49" t="s">
        <v>158</v>
      </c>
      <c r="G533" s="50">
        <v>1276210</v>
      </c>
      <c r="H533" s="54" t="str" cm="1">
        <f t="array" ref="H533">IFERROR(INDEX(단어표[분류], MIN(IF(ISNUMBER(FIND(단어표[포함단어],origin[[#This Row],[내용]])),ROW(단어표[포함단어])-ROW($N$6)+1,ROWS(단어표[포함단어])+1))),"기타입출")</f>
        <v>기타생활비</v>
      </c>
      <c r="I533" s="24" t="str">
        <f>VLOOKUP(origin[[#This Row],[계정과목]],Q:R, 2,0)</f>
        <v>생활비</v>
      </c>
      <c r="J533" s="35">
        <f>origin[[#This Row],[거래일자]]</f>
        <v>45528</v>
      </c>
      <c r="K533" s="30">
        <f>HOUR(origin[[#This Row],[거래시간]])</f>
        <v>0</v>
      </c>
    </row>
    <row r="534" spans="1:11" x14ac:dyDescent="0.25">
      <c r="A534" s="57">
        <v>45529</v>
      </c>
      <c r="B534" s="49" t="s">
        <v>171</v>
      </c>
      <c r="C534" s="49" t="s">
        <v>153</v>
      </c>
      <c r="D534" s="50">
        <v>4500</v>
      </c>
      <c r="E534" s="50">
        <v>0</v>
      </c>
      <c r="F534" s="49" t="s">
        <v>158</v>
      </c>
      <c r="G534" s="50">
        <v>1271710</v>
      </c>
      <c r="H534" s="54" t="str" cm="1">
        <f t="array" ref="H534">IFERROR(INDEX(단어표[분류], MIN(IF(ISNUMBER(FIND(단어표[포함단어],origin[[#This Row],[내용]])),ROW(단어표[포함단어])-ROW($N$6)+1,ROWS(단어표[포함단어])+1))),"기타입출")</f>
        <v>기타생활비</v>
      </c>
      <c r="I534" s="24" t="str">
        <f>VLOOKUP(origin[[#This Row],[계정과목]],Q:R, 2,0)</f>
        <v>생활비</v>
      </c>
      <c r="J534" s="35">
        <f>origin[[#This Row],[거래일자]]</f>
        <v>45529</v>
      </c>
      <c r="K534" s="30">
        <f>HOUR(origin[[#This Row],[거래시간]])</f>
        <v>17</v>
      </c>
    </row>
    <row r="535" spans="1:11" x14ac:dyDescent="0.25">
      <c r="A535" s="57">
        <v>45529</v>
      </c>
      <c r="B535" s="49" t="s">
        <v>170</v>
      </c>
      <c r="C535" s="49" t="s">
        <v>153</v>
      </c>
      <c r="D535" s="50">
        <v>29861</v>
      </c>
      <c r="E535" s="50">
        <v>0</v>
      </c>
      <c r="F535" s="49" t="s">
        <v>950</v>
      </c>
      <c r="G535" s="50">
        <v>1241849</v>
      </c>
      <c r="H535" s="54" t="str" cm="1">
        <f t="array" ref="H535">IFERROR(INDEX(단어표[분류], MIN(IF(ISNUMBER(FIND(단어표[포함단어],origin[[#This Row],[내용]])),ROW(단어표[포함단어])-ROW($N$6)+1,ROWS(단어표[포함단어])+1))),"기타입출")</f>
        <v>구독서비스</v>
      </c>
      <c r="I535" s="24" t="str">
        <f>VLOOKUP(origin[[#This Row],[계정과목]],Q:R, 2,0)</f>
        <v>생활비</v>
      </c>
      <c r="J535" s="35">
        <f>origin[[#This Row],[거래일자]]</f>
        <v>45529</v>
      </c>
      <c r="K535" s="30">
        <f>HOUR(origin[[#This Row],[거래시간]])</f>
        <v>20</v>
      </c>
    </row>
    <row r="536" spans="1:11" x14ac:dyDescent="0.25">
      <c r="A536" s="57">
        <v>45530</v>
      </c>
      <c r="B536" s="49" t="s">
        <v>168</v>
      </c>
      <c r="C536" s="49" t="s">
        <v>153</v>
      </c>
      <c r="D536" s="50">
        <v>12900</v>
      </c>
      <c r="E536" s="50">
        <v>0</v>
      </c>
      <c r="F536" s="49" t="s">
        <v>169</v>
      </c>
      <c r="G536" s="50">
        <v>1228949</v>
      </c>
      <c r="H536" s="54" t="str" cm="1">
        <f t="array" ref="H536">IFERROR(INDEX(단어표[분류], MIN(IF(ISNUMBER(FIND(단어표[포함단어],origin[[#This Row],[내용]])),ROW(단어표[포함단어])-ROW($N$6)+1,ROWS(단어표[포함단어])+1))),"기타입출")</f>
        <v>기타생활비</v>
      </c>
      <c r="I536" s="24" t="str">
        <f>VLOOKUP(origin[[#This Row],[계정과목]],Q:R, 2,0)</f>
        <v>생활비</v>
      </c>
      <c r="J536" s="35">
        <f>origin[[#This Row],[거래일자]]</f>
        <v>45530</v>
      </c>
      <c r="K536" s="30">
        <f>HOUR(origin[[#This Row],[거래시간]])</f>
        <v>11</v>
      </c>
    </row>
    <row r="537" spans="1:11" x14ac:dyDescent="0.25">
      <c r="A537" s="57">
        <v>45530</v>
      </c>
      <c r="B537" s="49" t="s">
        <v>166</v>
      </c>
      <c r="C537" s="49" t="s">
        <v>153</v>
      </c>
      <c r="D537" s="50">
        <v>1400</v>
      </c>
      <c r="E537" s="50">
        <v>0</v>
      </c>
      <c r="F537" s="49" t="s">
        <v>167</v>
      </c>
      <c r="G537" s="50">
        <v>1227549</v>
      </c>
      <c r="H537" s="54" t="str" cm="1">
        <f t="array" ref="H537">IFERROR(INDEX(단어표[분류], MIN(IF(ISNUMBER(FIND(단어표[포함단어],origin[[#This Row],[내용]])),ROW(단어표[포함단어])-ROW($N$6)+1,ROWS(단어표[포함단어])+1))),"기타입출")</f>
        <v>기타생활비</v>
      </c>
      <c r="I537" s="24" t="str">
        <f>VLOOKUP(origin[[#This Row],[계정과목]],Q:R, 2,0)</f>
        <v>생활비</v>
      </c>
      <c r="J537" s="35">
        <f>origin[[#This Row],[거래일자]]</f>
        <v>45530</v>
      </c>
      <c r="K537" s="30">
        <f>HOUR(origin[[#This Row],[거래시간]])</f>
        <v>11</v>
      </c>
    </row>
    <row r="538" spans="1:11" x14ac:dyDescent="0.25">
      <c r="A538" s="57">
        <v>45530</v>
      </c>
      <c r="B538" s="49" t="s">
        <v>163</v>
      </c>
      <c r="C538" s="49" t="s">
        <v>164</v>
      </c>
      <c r="D538" s="50">
        <v>76104</v>
      </c>
      <c r="E538" s="50">
        <v>0</v>
      </c>
      <c r="F538" s="49" t="s">
        <v>165</v>
      </c>
      <c r="G538" s="50">
        <v>1151445</v>
      </c>
      <c r="H538" s="54" t="str" cm="1">
        <f t="array" ref="H538">IFERROR(INDEX(단어표[분류], MIN(IF(ISNUMBER(FIND(단어표[포함단어],origin[[#This Row],[내용]])),ROW(단어표[포함단어])-ROW($N$6)+1,ROWS(단어표[포함단어])+1))),"기타입출")</f>
        <v>건강보험</v>
      </c>
      <c r="I538" s="24" t="str">
        <f>VLOOKUP(origin[[#This Row],[계정과목]],Q:R, 2,0)</f>
        <v>보험비</v>
      </c>
      <c r="J538" s="35">
        <f>origin[[#This Row],[거래일자]]</f>
        <v>45530</v>
      </c>
      <c r="K538" s="30">
        <f>HOUR(origin[[#This Row],[거래시간]])</f>
        <v>19</v>
      </c>
    </row>
    <row r="539" spans="1:11" x14ac:dyDescent="0.25">
      <c r="A539" s="57">
        <v>45530</v>
      </c>
      <c r="B539" s="49" t="s">
        <v>162</v>
      </c>
      <c r="C539" s="49" t="s">
        <v>153</v>
      </c>
      <c r="D539" s="50">
        <v>4500</v>
      </c>
      <c r="E539" s="50">
        <v>0</v>
      </c>
      <c r="F539" s="49" t="s">
        <v>158</v>
      </c>
      <c r="G539" s="50">
        <v>1146945</v>
      </c>
      <c r="H539" s="54" t="str" cm="1">
        <f t="array" ref="H539">IFERROR(INDEX(단어표[분류], MIN(IF(ISNUMBER(FIND(단어표[포함단어],origin[[#This Row],[내용]])),ROW(단어표[포함단어])-ROW($N$6)+1,ROWS(단어표[포함단어])+1))),"기타입출")</f>
        <v>기타생활비</v>
      </c>
      <c r="I539" s="24" t="str">
        <f>VLOOKUP(origin[[#This Row],[계정과목]],Q:R, 2,0)</f>
        <v>생활비</v>
      </c>
      <c r="J539" s="35">
        <f>origin[[#This Row],[거래일자]]</f>
        <v>45530</v>
      </c>
      <c r="K539" s="30">
        <f>HOUR(origin[[#This Row],[거래시간]])</f>
        <v>22</v>
      </c>
    </row>
    <row r="540" spans="1:11" x14ac:dyDescent="0.25">
      <c r="A540" s="57">
        <v>45531</v>
      </c>
      <c r="B540" s="49" t="s">
        <v>160</v>
      </c>
      <c r="C540" s="49" t="s">
        <v>153</v>
      </c>
      <c r="D540" s="50">
        <v>12000</v>
      </c>
      <c r="E540" s="50">
        <v>0</v>
      </c>
      <c r="F540" s="49" t="s">
        <v>161</v>
      </c>
      <c r="G540" s="50">
        <v>1134945</v>
      </c>
      <c r="H540" s="54" t="str" cm="1">
        <f t="array" ref="H540">IFERROR(INDEX(단어표[분류], MIN(IF(ISNUMBER(FIND(단어표[포함단어],origin[[#This Row],[내용]])),ROW(단어표[포함단어])-ROW($N$6)+1,ROWS(단어표[포함단어])+1))),"기타입출")</f>
        <v>주식</v>
      </c>
      <c r="I540" s="24" t="str">
        <f>VLOOKUP(origin[[#This Row],[계정과목]],Q:R, 2,0)</f>
        <v>식비</v>
      </c>
      <c r="J540" s="35">
        <f>origin[[#This Row],[거래일자]]</f>
        <v>45531</v>
      </c>
      <c r="K540" s="30">
        <f>HOUR(origin[[#This Row],[거래시간]])</f>
        <v>12</v>
      </c>
    </row>
    <row r="541" spans="1:11" x14ac:dyDescent="0.25">
      <c r="A541" s="57">
        <v>45532</v>
      </c>
      <c r="B541" s="49" t="s">
        <v>159</v>
      </c>
      <c r="C541" s="49" t="s">
        <v>153</v>
      </c>
      <c r="D541" s="50">
        <v>4500</v>
      </c>
      <c r="E541" s="50">
        <v>0</v>
      </c>
      <c r="F541" s="49" t="s">
        <v>158</v>
      </c>
      <c r="G541" s="50">
        <v>1130445</v>
      </c>
      <c r="H541" s="54" t="str" cm="1">
        <f t="array" ref="H541">IFERROR(INDEX(단어표[분류], MIN(IF(ISNUMBER(FIND(단어표[포함단어],origin[[#This Row],[내용]])),ROW(단어표[포함단어])-ROW($N$6)+1,ROWS(단어표[포함단어])+1))),"기타입출")</f>
        <v>기타생활비</v>
      </c>
      <c r="I541" s="24" t="str">
        <f>VLOOKUP(origin[[#This Row],[계정과목]],Q:R, 2,0)</f>
        <v>생활비</v>
      </c>
      <c r="J541" s="35">
        <f>origin[[#This Row],[거래일자]]</f>
        <v>45532</v>
      </c>
      <c r="K541" s="30">
        <f>HOUR(origin[[#This Row],[거래시간]])</f>
        <v>19</v>
      </c>
    </row>
    <row r="542" spans="1:11" x14ac:dyDescent="0.25">
      <c r="A542" s="57">
        <v>45534</v>
      </c>
      <c r="B542" s="49" t="s">
        <v>157</v>
      </c>
      <c r="C542" s="49" t="s">
        <v>153</v>
      </c>
      <c r="D542" s="50">
        <v>4500</v>
      </c>
      <c r="E542" s="50">
        <v>0</v>
      </c>
      <c r="F542" s="49" t="s">
        <v>158</v>
      </c>
      <c r="G542" s="50">
        <v>1125945</v>
      </c>
      <c r="H542" s="54" t="str" cm="1">
        <f t="array" ref="H542">IFERROR(INDEX(단어표[분류], MIN(IF(ISNUMBER(FIND(단어표[포함단어],origin[[#This Row],[내용]])),ROW(단어표[포함단어])-ROW($N$6)+1,ROWS(단어표[포함단어])+1))),"기타입출")</f>
        <v>기타생활비</v>
      </c>
      <c r="I542" s="24" t="str">
        <f>VLOOKUP(origin[[#This Row],[계정과목]],Q:R, 2,0)</f>
        <v>생활비</v>
      </c>
      <c r="J542" s="35">
        <f>origin[[#This Row],[거래일자]]</f>
        <v>45534</v>
      </c>
      <c r="K542" s="30">
        <f>HOUR(origin[[#This Row],[거래시간]])</f>
        <v>0</v>
      </c>
    </row>
    <row r="543" spans="1:11" x14ac:dyDescent="0.25">
      <c r="A543" s="57">
        <v>45534</v>
      </c>
      <c r="B543" s="49" t="s">
        <v>155</v>
      </c>
      <c r="C543" s="49" t="s">
        <v>153</v>
      </c>
      <c r="D543" s="50">
        <v>15000</v>
      </c>
      <c r="E543" s="50">
        <v>0</v>
      </c>
      <c r="F543" s="49" t="s">
        <v>156</v>
      </c>
      <c r="G543" s="50">
        <v>1110945</v>
      </c>
      <c r="H543" s="54" t="str" cm="1">
        <f t="array" ref="H543">IFERROR(INDEX(단어표[분류], MIN(IF(ISNUMBER(FIND(단어표[포함단어],origin[[#This Row],[내용]])),ROW(단어표[포함단어])-ROW($N$6)+1,ROWS(단어표[포함단어])+1))),"기타입출")</f>
        <v>주식</v>
      </c>
      <c r="I543" s="24" t="str">
        <f>VLOOKUP(origin[[#This Row],[계정과목]],Q:R, 2,0)</f>
        <v>식비</v>
      </c>
      <c r="J543" s="35">
        <f>origin[[#This Row],[거래일자]]</f>
        <v>45534</v>
      </c>
      <c r="K543" s="30">
        <f>HOUR(origin[[#This Row],[거래시간]])</f>
        <v>12</v>
      </c>
    </row>
    <row r="544" spans="1:11" x14ac:dyDescent="0.25">
      <c r="A544" s="57">
        <v>45534</v>
      </c>
      <c r="B544" s="49" t="s">
        <v>152</v>
      </c>
      <c r="C544" s="49" t="s">
        <v>153</v>
      </c>
      <c r="D544" s="50">
        <v>42800</v>
      </c>
      <c r="E544" s="50">
        <v>0</v>
      </c>
      <c r="F544" s="49" t="s">
        <v>154</v>
      </c>
      <c r="G544" s="50">
        <v>1068145</v>
      </c>
      <c r="H544" s="54" t="str" cm="1">
        <f t="array" ref="H544">IFERROR(INDEX(단어표[분류], MIN(IF(ISNUMBER(FIND(단어표[포함단어],origin[[#This Row],[내용]])),ROW(단어표[포함단어])-ROW($N$6)+1,ROWS(단어표[포함단어])+1))),"기타입출")</f>
        <v>간식</v>
      </c>
      <c r="I544" s="24" t="str">
        <f>VLOOKUP(origin[[#This Row],[계정과목]],Q:R, 2,0)</f>
        <v>식비</v>
      </c>
      <c r="J544" s="35">
        <f>origin[[#This Row],[거래일자]]</f>
        <v>45534</v>
      </c>
      <c r="K544" s="30">
        <f>HOUR(origin[[#This Row],[거래시간]])</f>
        <v>17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대시보드</vt:lpstr>
      <vt:lpstr>피벗데이터</vt:lpstr>
      <vt:lpstr>통장내역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hiw15</cp:lastModifiedBy>
  <dcterms:created xsi:type="dcterms:W3CDTF">2022-06-03T06:53:56Z</dcterms:created>
  <dcterms:modified xsi:type="dcterms:W3CDTF">2024-08-31T17:33:49Z</dcterms:modified>
</cp:coreProperties>
</file>