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Nestle Financial Statement\"/>
    </mc:Choice>
  </mc:AlternateContent>
  <bookViews>
    <workbookView xWindow="0" yWindow="0" windowWidth="23940" windowHeight="9660" activeTab="5"/>
  </bookViews>
  <sheets>
    <sheet name="CFS" sheetId="1" r:id="rId1"/>
    <sheet name="Common Size CFS" sheetId="2" r:id="rId2"/>
    <sheet name="Scenario Analysis" sheetId="4" r:id="rId3"/>
    <sheet name="Ratios" sheetId="5" r:id="rId4"/>
    <sheet name="Cash Activity" sheetId="6" r:id="rId5"/>
    <sheet name="Dashboard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/>
  <c r="C6" i="5"/>
  <c r="D6" i="5"/>
  <c r="C5" i="5"/>
  <c r="D5" i="5"/>
  <c r="C4" i="5"/>
  <c r="D4" i="5"/>
  <c r="C3" i="5"/>
  <c r="D3" i="5"/>
  <c r="B7" i="5"/>
  <c r="B6" i="5"/>
  <c r="B5" i="5"/>
  <c r="B4" i="5"/>
  <c r="B3" i="5"/>
  <c r="D2" i="5"/>
  <c r="C2" i="5"/>
  <c r="B2" i="5"/>
  <c r="B4" i="4" l="1"/>
  <c r="B2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D3" i="2"/>
  <c r="C3" i="2"/>
  <c r="B3" i="2"/>
  <c r="C19" i="1" l="1"/>
  <c r="D19" i="1"/>
  <c r="D13" i="1"/>
  <c r="C13" i="1"/>
  <c r="C7" i="1"/>
  <c r="C7" i="2" s="1"/>
  <c r="D7" i="1"/>
  <c r="B19" i="1"/>
  <c r="B13" i="1"/>
  <c r="B7" i="1"/>
  <c r="D20" i="1" l="1"/>
  <c r="D22" i="1" s="1"/>
  <c r="B20" i="1"/>
  <c r="B22" i="1" s="1"/>
  <c r="C20" i="1"/>
  <c r="C22" i="1" l="1"/>
  <c r="C22" i="2" s="1"/>
  <c r="C20" i="2"/>
</calcChain>
</file>

<file path=xl/sharedStrings.xml><?xml version="1.0" encoding="utf-8"?>
<sst xmlns="http://schemas.openxmlformats.org/spreadsheetml/2006/main" count="70" uniqueCount="34">
  <si>
    <t>Cash Flows</t>
  </si>
  <si>
    <t>Operating Activities</t>
  </si>
  <si>
    <t>Net income</t>
  </si>
  <si>
    <t>Depreciation &amp; amortization</t>
  </si>
  <si>
    <t>Change in working capital</t>
  </si>
  <si>
    <t>Other non-cash adjustments</t>
  </si>
  <si>
    <t>Net cash from operating activities</t>
  </si>
  <si>
    <t>Investing Activities</t>
  </si>
  <si>
    <t>Capital expenditures (CAPEX)</t>
  </si>
  <si>
    <t>Proceeds from sale of PPE</t>
  </si>
  <si>
    <t>Acquisitions of businesses, net of cash</t>
  </si>
  <si>
    <t>Purchase of marketable securities</t>
  </si>
  <si>
    <t>Net cash used in investing activities</t>
  </si>
  <si>
    <t>Financing Activities</t>
  </si>
  <si>
    <t>Issuance of debt</t>
  </si>
  <si>
    <t>Repayment of debt</t>
  </si>
  <si>
    <t>Dividends paid</t>
  </si>
  <si>
    <t>Share buybacks</t>
  </si>
  <si>
    <t>Net cash used in financing activities</t>
  </si>
  <si>
    <t>Net change in cash &amp; cash equivalents</t>
  </si>
  <si>
    <t>Cash &amp; cash equivalents at beginning of year</t>
  </si>
  <si>
    <t>Cash &amp; cash equivalents at end of year</t>
  </si>
  <si>
    <t>Revenue (Income Statement)</t>
  </si>
  <si>
    <t>Particular</t>
  </si>
  <si>
    <t>Choose Scenario</t>
  </si>
  <si>
    <t>Best Case</t>
  </si>
  <si>
    <t>Worst Case</t>
  </si>
  <si>
    <t>Base Case</t>
  </si>
  <si>
    <t>Free Cashflow</t>
  </si>
  <si>
    <t>FCF to Net Income</t>
  </si>
  <si>
    <t>Cash Flow Margin</t>
  </si>
  <si>
    <t>Capital Expenditure Ratio</t>
  </si>
  <si>
    <t>Dividend Payout from Cash Flow</t>
  </si>
  <si>
    <t>Debt Coverage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</si>
</sst>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90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/>
    <xf numFmtId="10" fontId="0" fillId="0" borderId="0" xfId="0" applyNumberFormat="1" applyAlignment="1"/>
    <xf numFmtId="0" fontId="1" fillId="0" borderId="0" xfId="0" applyFont="1" applyAlignment="1"/>
    <xf numFmtId="0" fontId="0" fillId="0" borderId="0" xfId="0" applyFont="1"/>
    <xf numFmtId="3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9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Ratios!$B$3:$B$7</c:f>
              <c:numCache>
                <c:formatCode>0.00%</c:formatCode>
                <c:ptCount val="5"/>
                <c:pt idx="0">
                  <c:v>0.88454706927175841</c:v>
                </c:pt>
                <c:pt idx="1">
                  <c:v>6.2044444444444444E-2</c:v>
                </c:pt>
                <c:pt idx="2">
                  <c:v>-3.49</c:v>
                </c:pt>
                <c:pt idx="3">
                  <c:v>-0.39398280802292263</c:v>
                </c:pt>
                <c:pt idx="4">
                  <c:v>4.6533333333333333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Ratios!$C$3:$C$7</c:f>
              <c:numCache>
                <c:formatCode>0.00%</c:formatCode>
                <c:ptCount val="5"/>
                <c:pt idx="0">
                  <c:v>0.88897396630934145</c:v>
                </c:pt>
                <c:pt idx="1">
                  <c:v>6.8021276595744681E-2</c:v>
                </c:pt>
                <c:pt idx="2">
                  <c:v>-3.6537142857142859</c:v>
                </c:pt>
                <c:pt idx="3">
                  <c:v>-0.35971223021582732</c:v>
                </c:pt>
                <c:pt idx="4">
                  <c:v>7.1044444444444448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Ratios!$D$3:$D$7</c:f>
              <c:numCache>
                <c:formatCode>0.00%</c:formatCode>
                <c:ptCount val="5"/>
                <c:pt idx="0">
                  <c:v>0.90115571776155723</c:v>
                </c:pt>
                <c:pt idx="1">
                  <c:v>7.8944162436548226E-2</c:v>
                </c:pt>
                <c:pt idx="2">
                  <c:v>-4.2032432432432429</c:v>
                </c:pt>
                <c:pt idx="3">
                  <c:v>-0.30864197530864196</c:v>
                </c:pt>
                <c:pt idx="4">
                  <c:v>5.5542857142857143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8878272"/>
        <c:axId val="-1128877728"/>
      </c:lineChart>
      <c:catAx>
        <c:axId val="-11288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877728"/>
        <c:crosses val="autoZero"/>
        <c:auto val="1"/>
        <c:lblAlgn val="ctr"/>
        <c:lblOffset val="100"/>
        <c:noMultiLvlLbl val="0"/>
      </c:catAx>
      <c:valAx>
        <c:axId val="-1128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8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from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Activity'!$B$1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Activity'!$B$1:$B$4</c:f>
              <c:numCache>
                <c:formatCode>General</c:formatCode>
                <c:ptCount val="4"/>
                <c:pt idx="0">
                  <c:v>2022</c:v>
                </c:pt>
                <c:pt idx="1">
                  <c:v>5584</c:v>
                </c:pt>
                <c:pt idx="2" formatCode="#,##0">
                  <c:v>-1950</c:v>
                </c:pt>
                <c:pt idx="3" formatCode="#,##0">
                  <c:v>-2800</c:v>
                </c:pt>
              </c:numCache>
            </c:numRef>
          </c:val>
        </c:ser>
        <c:ser>
          <c:idx val="1"/>
          <c:order val="1"/>
          <c:tx>
            <c:strRef>
              <c:f>'Cash Activity'!$C$1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Activity'!$C$1:$C$4</c:f>
              <c:numCache>
                <c:formatCode>General</c:formatCode>
                <c:ptCount val="4"/>
                <c:pt idx="0">
                  <c:v>2023</c:v>
                </c:pt>
                <c:pt idx="1">
                  <c:v>6394</c:v>
                </c:pt>
                <c:pt idx="2" formatCode="#,##0">
                  <c:v>-1920</c:v>
                </c:pt>
                <c:pt idx="3" formatCode="#,##0">
                  <c:v>-2850</c:v>
                </c:pt>
              </c:numCache>
            </c:numRef>
          </c:val>
        </c:ser>
        <c:ser>
          <c:idx val="2"/>
          <c:order val="2"/>
          <c:tx>
            <c:strRef>
              <c:f>'Cash Activity'!$D$1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Activity'!$D$1:$D$4</c:f>
              <c:numCache>
                <c:formatCode>General</c:formatCode>
                <c:ptCount val="4"/>
                <c:pt idx="0">
                  <c:v>2024</c:v>
                </c:pt>
                <c:pt idx="1">
                  <c:v>7776</c:v>
                </c:pt>
                <c:pt idx="2" formatCode="#,##0">
                  <c:v>-2050</c:v>
                </c:pt>
                <c:pt idx="3" formatCode="#,##0">
                  <c:v>-3100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15982384"/>
        <c:axId val="-1015993264"/>
      </c:barChart>
      <c:catAx>
        <c:axId val="-101598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993264"/>
        <c:crosses val="autoZero"/>
        <c:auto val="1"/>
        <c:lblAlgn val="ctr"/>
        <c:lblOffset val="100"/>
        <c:noMultiLvlLbl val="0"/>
      </c:catAx>
      <c:valAx>
        <c:axId val="-10159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9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Activities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Size CFS'!$B$1:$B$2</c:f>
              <c:strCache>
                <c:ptCount val="2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CFS'!$B$3:$B$6</c:f>
              <c:numCache>
                <c:formatCode>0.00%</c:formatCode>
                <c:ptCount val="4"/>
                <c:pt idx="0">
                  <c:v>5.0044444444444447E-2</c:v>
                </c:pt>
                <c:pt idx="1">
                  <c:v>1.3333333333333334E-2</c:v>
                </c:pt>
                <c:pt idx="2">
                  <c:v>-3.3333333333333335E-3</c:v>
                </c:pt>
                <c:pt idx="3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'Common Size CFS'!$C$1:$C$2</c:f>
              <c:strCache>
                <c:ptCount val="2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CFS'!$C$3:$C$6</c:f>
              <c:numCache>
                <c:formatCode>0.00%</c:formatCode>
                <c:ptCount val="4"/>
                <c:pt idx="0">
                  <c:v>5.5574468085106382E-2</c:v>
                </c:pt>
                <c:pt idx="1">
                  <c:v>1.3297872340425532E-2</c:v>
                </c:pt>
                <c:pt idx="2">
                  <c:v>-2.9787234042553193E-3</c:v>
                </c:pt>
                <c:pt idx="3">
                  <c:v>2.1276595744680851E-3</c:v>
                </c:pt>
              </c:numCache>
            </c:numRef>
          </c:val>
        </c:ser>
        <c:ser>
          <c:idx val="2"/>
          <c:order val="2"/>
          <c:tx>
            <c:strRef>
              <c:f>'Common Size CFS'!$D$1:$D$2</c:f>
              <c:strCache>
                <c:ptCount val="2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CFS'!$D$3:$D$6</c:f>
              <c:numCache>
                <c:formatCode>0.00%</c:formatCode>
                <c:ptCount val="4"/>
                <c:pt idx="0">
                  <c:v>6.6761421319796954E-2</c:v>
                </c:pt>
                <c:pt idx="1">
                  <c:v>1.3197969543147208E-2</c:v>
                </c:pt>
                <c:pt idx="2">
                  <c:v>-3.248730964467005E-3</c:v>
                </c:pt>
                <c:pt idx="3">
                  <c:v>2.2335025380710661E-3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12631920"/>
        <c:axId val="-940421856"/>
      </c:barChart>
      <c:catAx>
        <c:axId val="-101263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21856"/>
        <c:crosses val="autoZero"/>
        <c:auto val="1"/>
        <c:lblAlgn val="ctr"/>
        <c:lblOffset val="100"/>
        <c:noMultiLvlLbl val="0"/>
      </c:catAx>
      <c:valAx>
        <c:axId val="-9404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6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Ratios!$B$3:$B$7</c:f>
              <c:numCache>
                <c:formatCode>0.00%</c:formatCode>
                <c:ptCount val="5"/>
                <c:pt idx="0">
                  <c:v>0.88454706927175841</c:v>
                </c:pt>
                <c:pt idx="1">
                  <c:v>6.2044444444444444E-2</c:v>
                </c:pt>
                <c:pt idx="2">
                  <c:v>-3.49</c:v>
                </c:pt>
                <c:pt idx="3">
                  <c:v>-0.39398280802292263</c:v>
                </c:pt>
                <c:pt idx="4">
                  <c:v>4.6533333333333333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Ratios!$C$3:$C$7</c:f>
              <c:numCache>
                <c:formatCode>0.00%</c:formatCode>
                <c:ptCount val="5"/>
                <c:pt idx="0">
                  <c:v>0.88897396630934145</c:v>
                </c:pt>
                <c:pt idx="1">
                  <c:v>6.8021276595744681E-2</c:v>
                </c:pt>
                <c:pt idx="2">
                  <c:v>-3.6537142857142859</c:v>
                </c:pt>
                <c:pt idx="3">
                  <c:v>-0.35971223021582732</c:v>
                </c:pt>
                <c:pt idx="4">
                  <c:v>7.1044444444444448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Ratios!$D$3:$D$7</c:f>
              <c:numCache>
                <c:formatCode>0.00%</c:formatCode>
                <c:ptCount val="5"/>
                <c:pt idx="0">
                  <c:v>0.90115571776155723</c:v>
                </c:pt>
                <c:pt idx="1">
                  <c:v>7.8944162436548226E-2</c:v>
                </c:pt>
                <c:pt idx="2">
                  <c:v>-4.2032432432432429</c:v>
                </c:pt>
                <c:pt idx="3">
                  <c:v>-0.30864197530864196</c:v>
                </c:pt>
                <c:pt idx="4">
                  <c:v>5.5542857142857143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0419136"/>
        <c:axId val="-940422944"/>
      </c:lineChart>
      <c:catAx>
        <c:axId val="-940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22944"/>
        <c:crosses val="autoZero"/>
        <c:auto val="1"/>
        <c:lblAlgn val="ctr"/>
        <c:lblOffset val="100"/>
        <c:noMultiLvlLbl val="0"/>
      </c:catAx>
      <c:valAx>
        <c:axId val="-940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from Activities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Activity'!$B$1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Activity'!$B$1:$B$4</c:f>
              <c:numCache>
                <c:formatCode>General</c:formatCode>
                <c:ptCount val="4"/>
                <c:pt idx="0">
                  <c:v>2022</c:v>
                </c:pt>
                <c:pt idx="1">
                  <c:v>5584</c:v>
                </c:pt>
                <c:pt idx="2" formatCode="#,##0">
                  <c:v>-1950</c:v>
                </c:pt>
                <c:pt idx="3" formatCode="#,##0">
                  <c:v>-2800</c:v>
                </c:pt>
              </c:numCache>
            </c:numRef>
          </c:val>
        </c:ser>
        <c:ser>
          <c:idx val="1"/>
          <c:order val="1"/>
          <c:tx>
            <c:strRef>
              <c:f>'Cash Activity'!$C$1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Activity'!$C$1:$C$4</c:f>
              <c:numCache>
                <c:formatCode>General</c:formatCode>
                <c:ptCount val="4"/>
                <c:pt idx="0">
                  <c:v>2023</c:v>
                </c:pt>
                <c:pt idx="1">
                  <c:v>6394</c:v>
                </c:pt>
                <c:pt idx="2" formatCode="#,##0">
                  <c:v>-1920</c:v>
                </c:pt>
                <c:pt idx="3" formatCode="#,##0">
                  <c:v>-2850</c:v>
                </c:pt>
              </c:numCache>
            </c:numRef>
          </c:val>
        </c:ser>
        <c:ser>
          <c:idx val="2"/>
          <c:order val="2"/>
          <c:tx>
            <c:strRef>
              <c:f>'Cash Activity'!$D$1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Activity'!$D$1:$D$4</c:f>
              <c:numCache>
                <c:formatCode>General</c:formatCode>
                <c:ptCount val="4"/>
                <c:pt idx="0">
                  <c:v>2024</c:v>
                </c:pt>
                <c:pt idx="1">
                  <c:v>7776</c:v>
                </c:pt>
                <c:pt idx="2" formatCode="#,##0">
                  <c:v>-2050</c:v>
                </c:pt>
                <c:pt idx="3" formatCode="#,##0">
                  <c:v>-3100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940422400"/>
        <c:axId val="-940410976"/>
      </c:barChart>
      <c:catAx>
        <c:axId val="-940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10976"/>
        <c:crosses val="autoZero"/>
        <c:auto val="1"/>
        <c:lblAlgn val="ctr"/>
        <c:lblOffset val="100"/>
        <c:noMultiLvlLbl val="0"/>
      </c:catAx>
      <c:valAx>
        <c:axId val="-9404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Financing Activites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'Common Size CFS'!$B$1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CFS'!$B$15:$B$18</c:f>
              <c:numCache>
                <c:formatCode>0.00%</c:formatCode>
                <c:ptCount val="4"/>
                <c:pt idx="0">
                  <c:v>5.5555555555555558E-3</c:v>
                </c:pt>
                <c:pt idx="1">
                  <c:v>-7.7777777777777776E-3</c:v>
                </c:pt>
                <c:pt idx="2">
                  <c:v>-2.4444444444444446E-2</c:v>
                </c:pt>
                <c:pt idx="3">
                  <c:v>-4.4444444444444444E-3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'Common Size CFS'!$C$1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CFS'!$C$15:$C$18</c:f>
              <c:numCache>
                <c:formatCode>0.00%</c:formatCode>
                <c:ptCount val="4"/>
                <c:pt idx="0">
                  <c:v>4.2553191489361703E-3</c:v>
                </c:pt>
                <c:pt idx="1">
                  <c:v>-5.3191489361702126E-3</c:v>
                </c:pt>
                <c:pt idx="2">
                  <c:v>-2.4468085106382979E-2</c:v>
                </c:pt>
                <c:pt idx="3">
                  <c:v>-4.7872340425531915E-3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'Common Size CFS'!$D$1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CFS'!$D$15:$D$18</c:f>
              <c:numCache>
                <c:formatCode>0.00%</c:formatCode>
                <c:ptCount val="4"/>
                <c:pt idx="0">
                  <c:v>6.0913705583756344E-3</c:v>
                </c:pt>
                <c:pt idx="1">
                  <c:v>-8.1218274111675131E-3</c:v>
                </c:pt>
                <c:pt idx="2">
                  <c:v>-2.4365482233502538E-2</c:v>
                </c:pt>
                <c:pt idx="3">
                  <c:v>-5.076142131979695E-3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0420224"/>
        <c:axId val="-940413152"/>
      </c:lineChart>
      <c:catAx>
        <c:axId val="-9404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13152"/>
        <c:crosses val="autoZero"/>
        <c:auto val="1"/>
        <c:lblAlgn val="ctr"/>
        <c:lblOffset val="100"/>
        <c:noMultiLvlLbl val="0"/>
      </c:catAx>
      <c:valAx>
        <c:axId val="-9404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Investing</a:t>
            </a:r>
            <a:r>
              <a:rPr lang="en-IN" baseline="0"/>
              <a:t> Activities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CFS'!$B$1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CFS'!$B$9:$B$12</c:f>
              <c:numCache>
                <c:formatCode>0.00%</c:formatCode>
                <c:ptCount val="4"/>
                <c:pt idx="0">
                  <c:v>-1.7777777777777778E-2</c:v>
                </c:pt>
                <c:pt idx="1">
                  <c:v>2.2222222222222222E-3</c:v>
                </c:pt>
                <c:pt idx="2">
                  <c:v>-4.4444444444444444E-3</c:v>
                </c:pt>
                <c:pt idx="3">
                  <c:v>-1.6666666666666668E-3</c:v>
                </c:pt>
              </c:numCache>
            </c:numRef>
          </c:val>
        </c:ser>
        <c:ser>
          <c:idx val="1"/>
          <c:order val="1"/>
          <c:tx>
            <c:strRef>
              <c:f>'Common Size CFS'!$C$1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CFS'!$C$9:$C$12</c:f>
              <c:numCache>
                <c:formatCode>0.00%</c:formatCode>
                <c:ptCount val="4"/>
                <c:pt idx="0">
                  <c:v>-1.8617021276595744E-2</c:v>
                </c:pt>
                <c:pt idx="1">
                  <c:v>1.9148936170212765E-3</c:v>
                </c:pt>
                <c:pt idx="2">
                  <c:v>-2.6595744680851063E-3</c:v>
                </c:pt>
                <c:pt idx="3">
                  <c:v>-1.0638297872340426E-3</c:v>
                </c:pt>
              </c:numCache>
            </c:numRef>
          </c:val>
        </c:ser>
        <c:ser>
          <c:idx val="2"/>
          <c:order val="2"/>
          <c:tx>
            <c:strRef>
              <c:f>'Common Size CFS'!$D$1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CFS'!$D$9:$D$12</c:f>
              <c:numCache>
                <c:formatCode>0.00%</c:formatCode>
                <c:ptCount val="4"/>
                <c:pt idx="0">
                  <c:v>-1.8781725888324875E-2</c:v>
                </c:pt>
                <c:pt idx="1">
                  <c:v>2.2335025380710661E-3</c:v>
                </c:pt>
                <c:pt idx="2">
                  <c:v>-3.0456852791878172E-3</c:v>
                </c:pt>
                <c:pt idx="3">
                  <c:v>-1.2182741116751269E-3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0418592"/>
        <c:axId val="-940410432"/>
      </c:barChart>
      <c:catAx>
        <c:axId val="-9404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10432"/>
        <c:crosses val="autoZero"/>
        <c:auto val="1"/>
        <c:lblAlgn val="ctr"/>
        <c:lblOffset val="100"/>
        <c:noMultiLvlLbl val="0"/>
      </c:catAx>
      <c:valAx>
        <c:axId val="-9404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4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5</xdr:col>
      <xdr:colOff>114300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33337</xdr:rowOff>
    </xdr:from>
    <xdr:to>
      <xdr:col>4</xdr:col>
      <xdr:colOff>609599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0</xdr:rowOff>
    </xdr:from>
    <xdr:to>
      <xdr:col>9</xdr:col>
      <xdr:colOff>85725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9525</xdr:rowOff>
    </xdr:from>
    <xdr:to>
      <xdr:col>22</xdr:col>
      <xdr:colOff>76200</xdr:colOff>
      <xdr:row>32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600076</xdr:colOff>
      <xdr:row>2</xdr:row>
      <xdr:rowOff>161925</xdr:rowOff>
    </xdr:from>
    <xdr:to>
      <xdr:col>25</xdr:col>
      <xdr:colOff>581026</xdr:colOff>
      <xdr:row>17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</xdr:row>
      <xdr:rowOff>171450</xdr:rowOff>
    </xdr:from>
    <xdr:to>
      <xdr:col>17</xdr:col>
      <xdr:colOff>219075</xdr:colOff>
      <xdr:row>17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18</xdr:row>
      <xdr:rowOff>9525</xdr:rowOff>
    </xdr:from>
    <xdr:to>
      <xdr:col>13</xdr:col>
      <xdr:colOff>295275</xdr:colOff>
      <xdr:row>32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171449</xdr:colOff>
      <xdr:row>0</xdr:row>
      <xdr:rowOff>85725</xdr:rowOff>
    </xdr:from>
    <xdr:to>
      <xdr:col>16</xdr:col>
      <xdr:colOff>504824</xdr:colOff>
      <xdr:row>2</xdr:row>
      <xdr:rowOff>28575</xdr:rowOff>
    </xdr:to>
    <xdr:sp macro="" textlink="">
      <xdr:nvSpPr>
        <xdr:cNvPr id="10" name="Rounded Rectangle 9"/>
        <xdr:cNvSpPr/>
      </xdr:nvSpPr>
      <xdr:spPr>
        <a:xfrm>
          <a:off x="6267449" y="85725"/>
          <a:ext cx="399097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MINI</a:t>
          </a:r>
          <a:r>
            <a:rPr lang="en-IN" sz="1400" baseline="0"/>
            <a:t> DASHBOARD</a:t>
          </a:r>
          <a:endParaRPr lang="en-I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E1D0CC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6" sqref="G6"/>
    </sheetView>
  </sheetViews>
  <sheetFormatPr defaultRowHeight="15" x14ac:dyDescent="0.25"/>
  <cols>
    <col min="1" max="1" width="41.140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2" t="s">
        <v>2</v>
      </c>
      <c r="B3" s="3">
        <v>4504</v>
      </c>
      <c r="C3" s="3">
        <v>5224</v>
      </c>
      <c r="D3" s="3">
        <v>6576</v>
      </c>
    </row>
    <row r="4" spans="1:4" x14ac:dyDescent="0.25">
      <c r="A4" s="2" t="s">
        <v>3</v>
      </c>
      <c r="B4" s="3">
        <v>1200</v>
      </c>
      <c r="C4" s="3">
        <v>1250</v>
      </c>
      <c r="D4" s="3">
        <v>1300</v>
      </c>
    </row>
    <row r="5" spans="1:4" x14ac:dyDescent="0.25">
      <c r="A5" s="2" t="s">
        <v>4</v>
      </c>
      <c r="B5" s="2">
        <v>-300</v>
      </c>
      <c r="C5" s="2">
        <v>-280</v>
      </c>
      <c r="D5" s="2">
        <v>-320</v>
      </c>
    </row>
    <row r="6" spans="1:4" x14ac:dyDescent="0.25">
      <c r="A6" s="2" t="s">
        <v>5</v>
      </c>
      <c r="B6" s="2">
        <v>180</v>
      </c>
      <c r="C6" s="2">
        <v>200</v>
      </c>
      <c r="D6" s="2">
        <v>220</v>
      </c>
    </row>
    <row r="7" spans="1:4" x14ac:dyDescent="0.25">
      <c r="A7" s="1" t="s">
        <v>6</v>
      </c>
      <c r="B7" s="4">
        <f>SUM(B3:B6)</f>
        <v>5584</v>
      </c>
      <c r="C7" s="4">
        <f t="shared" ref="C7:D7" si="0">SUM(C3:C6)</f>
        <v>6394</v>
      </c>
      <c r="D7" s="4">
        <f t="shared" si="0"/>
        <v>7776</v>
      </c>
    </row>
    <row r="8" spans="1:4" x14ac:dyDescent="0.25">
      <c r="A8" s="1" t="s">
        <v>7</v>
      </c>
      <c r="B8" s="2"/>
      <c r="C8" s="2"/>
      <c r="D8" s="2"/>
    </row>
    <row r="9" spans="1:4" x14ac:dyDescent="0.25">
      <c r="A9" s="2" t="s">
        <v>8</v>
      </c>
      <c r="B9" s="3">
        <v>-1600</v>
      </c>
      <c r="C9" s="3">
        <v>-1750</v>
      </c>
      <c r="D9" s="3">
        <v>-1850</v>
      </c>
    </row>
    <row r="10" spans="1:4" x14ac:dyDescent="0.25">
      <c r="A10" s="2" t="s">
        <v>9</v>
      </c>
      <c r="B10" s="2">
        <v>200</v>
      </c>
      <c r="C10" s="2">
        <v>180</v>
      </c>
      <c r="D10" s="2">
        <v>220</v>
      </c>
    </row>
    <row r="11" spans="1:4" x14ac:dyDescent="0.25">
      <c r="A11" s="2" t="s">
        <v>10</v>
      </c>
      <c r="B11" s="2">
        <v>-400</v>
      </c>
      <c r="C11" s="2">
        <v>-250</v>
      </c>
      <c r="D11" s="2">
        <v>-300</v>
      </c>
    </row>
    <row r="12" spans="1:4" x14ac:dyDescent="0.25">
      <c r="A12" s="2" t="s">
        <v>11</v>
      </c>
      <c r="B12" s="2">
        <v>-150</v>
      </c>
      <c r="C12" s="2">
        <v>-100</v>
      </c>
      <c r="D12" s="2">
        <v>-120</v>
      </c>
    </row>
    <row r="13" spans="1:4" x14ac:dyDescent="0.25">
      <c r="A13" s="1" t="s">
        <v>12</v>
      </c>
      <c r="B13" s="4">
        <f>SUM(B9:B12)</f>
        <v>-1950</v>
      </c>
      <c r="C13" s="4">
        <f>SUM(C9:C12)</f>
        <v>-1920</v>
      </c>
      <c r="D13" s="4">
        <f>SUM(D9:D12)</f>
        <v>-2050</v>
      </c>
    </row>
    <row r="14" spans="1:4" x14ac:dyDescent="0.25">
      <c r="A14" s="1" t="s">
        <v>13</v>
      </c>
      <c r="B14" s="2"/>
      <c r="C14" s="2"/>
      <c r="D14" s="2"/>
    </row>
    <row r="15" spans="1:4" x14ac:dyDescent="0.25">
      <c r="A15" s="2" t="s">
        <v>14</v>
      </c>
      <c r="B15" s="2">
        <v>500</v>
      </c>
      <c r="C15" s="2">
        <v>400</v>
      </c>
      <c r="D15" s="2">
        <v>600</v>
      </c>
    </row>
    <row r="16" spans="1:4" x14ac:dyDescent="0.25">
      <c r="A16" s="2" t="s">
        <v>15</v>
      </c>
      <c r="B16" s="2">
        <v>-700</v>
      </c>
      <c r="C16" s="2">
        <v>-500</v>
      </c>
      <c r="D16" s="2">
        <v>-800</v>
      </c>
    </row>
    <row r="17" spans="1:4" x14ac:dyDescent="0.25">
      <c r="A17" s="2" t="s">
        <v>16</v>
      </c>
      <c r="B17" s="3">
        <v>-2200</v>
      </c>
      <c r="C17" s="3">
        <v>-2300</v>
      </c>
      <c r="D17" s="3">
        <v>-2400</v>
      </c>
    </row>
    <row r="18" spans="1:4" x14ac:dyDescent="0.25">
      <c r="A18" s="2" t="s">
        <v>17</v>
      </c>
      <c r="B18" s="2">
        <v>-400</v>
      </c>
      <c r="C18" s="2">
        <v>-450</v>
      </c>
      <c r="D18" s="2">
        <v>-500</v>
      </c>
    </row>
    <row r="19" spans="1:4" x14ac:dyDescent="0.25">
      <c r="A19" s="1" t="s">
        <v>18</v>
      </c>
      <c r="B19" s="4">
        <f>SUM(B15:B18)</f>
        <v>-2800</v>
      </c>
      <c r="C19" s="4">
        <f t="shared" ref="C19:D19" si="1">SUM(C15:C18)</f>
        <v>-2850</v>
      </c>
      <c r="D19" s="4">
        <f t="shared" si="1"/>
        <v>-3100</v>
      </c>
    </row>
    <row r="20" spans="1:4" x14ac:dyDescent="0.25">
      <c r="A20" s="1" t="s">
        <v>19</v>
      </c>
      <c r="B20" s="4">
        <f>SUM(B7,B13,B19)</f>
        <v>834</v>
      </c>
      <c r="C20" s="4">
        <f>SUM(C7,C13,C19)</f>
        <v>1624</v>
      </c>
      <c r="D20" s="4">
        <f>SUM(D7,D13,D19)</f>
        <v>2626</v>
      </c>
    </row>
    <row r="21" spans="1:4" x14ac:dyDescent="0.25">
      <c r="A21" s="2" t="s">
        <v>20</v>
      </c>
      <c r="B21" s="3">
        <v>4000</v>
      </c>
      <c r="C21" s="3">
        <v>4834</v>
      </c>
      <c r="D21" s="3">
        <v>6528</v>
      </c>
    </row>
    <row r="22" spans="1:4" x14ac:dyDescent="0.25">
      <c r="A22" s="1" t="s">
        <v>21</v>
      </c>
      <c r="B22" s="4">
        <f>SUM(B20:B21)</f>
        <v>4834</v>
      </c>
      <c r="C22" s="4">
        <f t="shared" ref="C22:D22" si="2">SUM(C20:C21)</f>
        <v>6458</v>
      </c>
      <c r="D22" s="4">
        <f t="shared" si="2"/>
        <v>9154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Id="1" sqref="A9:D12 A1:D1"/>
    </sheetView>
  </sheetViews>
  <sheetFormatPr defaultRowHeight="15" x14ac:dyDescent="0.25"/>
  <cols>
    <col min="1" max="1" width="41.140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1</v>
      </c>
    </row>
    <row r="3" spans="1:4" x14ac:dyDescent="0.25">
      <c r="A3" s="2" t="s">
        <v>2</v>
      </c>
      <c r="B3" s="6">
        <f>CFS!B3/'Common Size CFS'!$B$25</f>
        <v>5.0044444444444447E-2</v>
      </c>
      <c r="C3" s="6">
        <f>CFS!C3/'Common Size CFS'!$C$25</f>
        <v>5.5574468085106382E-2</v>
      </c>
      <c r="D3" s="6">
        <f>CFS!D3/'Common Size CFS'!$D$25</f>
        <v>6.6761421319796954E-2</v>
      </c>
    </row>
    <row r="4" spans="1:4" x14ac:dyDescent="0.25">
      <c r="A4" s="2" t="s">
        <v>3</v>
      </c>
      <c r="B4" s="6">
        <f>CFS!B4/'Common Size CFS'!$B$25</f>
        <v>1.3333333333333334E-2</v>
      </c>
      <c r="C4" s="6">
        <f>CFS!C4/'Common Size CFS'!$C$25</f>
        <v>1.3297872340425532E-2</v>
      </c>
      <c r="D4" s="6">
        <f>CFS!D4/'Common Size CFS'!$D$25</f>
        <v>1.3197969543147208E-2</v>
      </c>
    </row>
    <row r="5" spans="1:4" x14ac:dyDescent="0.25">
      <c r="A5" s="2" t="s">
        <v>4</v>
      </c>
      <c r="B5" s="6">
        <f>CFS!B5/'Common Size CFS'!$B$25</f>
        <v>-3.3333333333333335E-3</v>
      </c>
      <c r="C5" s="6">
        <f>CFS!C5/'Common Size CFS'!$C$25</f>
        <v>-2.9787234042553193E-3</v>
      </c>
      <c r="D5" s="6">
        <f>CFS!D5/'Common Size CFS'!$D$25</f>
        <v>-3.248730964467005E-3</v>
      </c>
    </row>
    <row r="6" spans="1:4" x14ac:dyDescent="0.25">
      <c r="A6" s="2" t="s">
        <v>5</v>
      </c>
      <c r="B6" s="6">
        <f>CFS!B6/'Common Size CFS'!$B$25</f>
        <v>2E-3</v>
      </c>
      <c r="C6" s="6">
        <f>CFS!C6/'Common Size CFS'!$C$25</f>
        <v>2.1276595744680851E-3</v>
      </c>
      <c r="D6" s="6">
        <f>CFS!D6/'Common Size CFS'!$D$25</f>
        <v>2.2335025380710661E-3</v>
      </c>
    </row>
    <row r="7" spans="1:4" x14ac:dyDescent="0.25">
      <c r="A7" s="1" t="s">
        <v>6</v>
      </c>
      <c r="B7" s="7">
        <f>CFS!B7/'Common Size CFS'!$B$25</f>
        <v>6.2044444444444444E-2</v>
      </c>
      <c r="C7" s="7">
        <f>CFS!C7/'Common Size CFS'!$C$25</f>
        <v>6.8021276595744681E-2</v>
      </c>
      <c r="D7" s="7">
        <f>CFS!D7/'Common Size CFS'!$D$25</f>
        <v>7.8944162436548226E-2</v>
      </c>
    </row>
    <row r="8" spans="1:4" x14ac:dyDescent="0.25">
      <c r="A8" s="1" t="s">
        <v>7</v>
      </c>
      <c r="B8" s="7">
        <f>CFS!B8/'Common Size CFS'!$B$25</f>
        <v>0</v>
      </c>
      <c r="C8" s="7">
        <f>CFS!C8/'Common Size CFS'!$C$25</f>
        <v>0</v>
      </c>
      <c r="D8" s="7">
        <f>CFS!D8/'Common Size CFS'!$D$25</f>
        <v>0</v>
      </c>
    </row>
    <row r="9" spans="1:4" x14ac:dyDescent="0.25">
      <c r="A9" s="2" t="s">
        <v>8</v>
      </c>
      <c r="B9" s="6">
        <f>CFS!B9/'Common Size CFS'!$B$25</f>
        <v>-1.7777777777777778E-2</v>
      </c>
      <c r="C9" s="6">
        <f>CFS!C9/'Common Size CFS'!$C$25</f>
        <v>-1.8617021276595744E-2</v>
      </c>
      <c r="D9" s="6">
        <f>CFS!D9/'Common Size CFS'!$D$25</f>
        <v>-1.8781725888324875E-2</v>
      </c>
    </row>
    <row r="10" spans="1:4" x14ac:dyDescent="0.25">
      <c r="A10" s="2" t="s">
        <v>9</v>
      </c>
      <c r="B10" s="6">
        <f>CFS!B10/'Common Size CFS'!$B$25</f>
        <v>2.2222222222222222E-3</v>
      </c>
      <c r="C10" s="6">
        <f>CFS!C10/'Common Size CFS'!$C$25</f>
        <v>1.9148936170212765E-3</v>
      </c>
      <c r="D10" s="6">
        <f>CFS!D10/'Common Size CFS'!$D$25</f>
        <v>2.2335025380710661E-3</v>
      </c>
    </row>
    <row r="11" spans="1:4" x14ac:dyDescent="0.25">
      <c r="A11" s="2" t="s">
        <v>10</v>
      </c>
      <c r="B11" s="6">
        <f>CFS!B11/'Common Size CFS'!$B$25</f>
        <v>-4.4444444444444444E-3</v>
      </c>
      <c r="C11" s="6">
        <f>CFS!C11/'Common Size CFS'!$C$25</f>
        <v>-2.6595744680851063E-3</v>
      </c>
      <c r="D11" s="6">
        <f>CFS!D11/'Common Size CFS'!$D$25</f>
        <v>-3.0456852791878172E-3</v>
      </c>
    </row>
    <row r="12" spans="1:4" x14ac:dyDescent="0.25">
      <c r="A12" s="2" t="s">
        <v>11</v>
      </c>
      <c r="B12" s="6">
        <f>CFS!B12/'Common Size CFS'!$B$25</f>
        <v>-1.6666666666666668E-3</v>
      </c>
      <c r="C12" s="6">
        <f>CFS!C12/'Common Size CFS'!$C$25</f>
        <v>-1.0638297872340426E-3</v>
      </c>
      <c r="D12" s="6">
        <f>CFS!D12/'Common Size CFS'!$D$25</f>
        <v>-1.2182741116751269E-3</v>
      </c>
    </row>
    <row r="13" spans="1:4" x14ac:dyDescent="0.25">
      <c r="A13" s="1" t="s">
        <v>12</v>
      </c>
      <c r="B13" s="7">
        <f>CFS!B13/'Common Size CFS'!$B$25</f>
        <v>-2.1666666666666667E-2</v>
      </c>
      <c r="C13" s="7">
        <f>CFS!C13/'Common Size CFS'!$C$25</f>
        <v>-2.0425531914893616E-2</v>
      </c>
      <c r="D13" s="7">
        <f>CFS!D13/'Common Size CFS'!$D$25</f>
        <v>-2.081218274111675E-2</v>
      </c>
    </row>
    <row r="14" spans="1:4" x14ac:dyDescent="0.25">
      <c r="A14" s="1" t="s">
        <v>13</v>
      </c>
      <c r="B14" s="7">
        <f>CFS!B14/'Common Size CFS'!$B$25</f>
        <v>0</v>
      </c>
      <c r="C14" s="7">
        <f>CFS!C14/'Common Size CFS'!$C$25</f>
        <v>0</v>
      </c>
      <c r="D14" s="7">
        <f>CFS!D14/'Common Size CFS'!$D$25</f>
        <v>0</v>
      </c>
    </row>
    <row r="15" spans="1:4" x14ac:dyDescent="0.25">
      <c r="A15" s="2" t="s">
        <v>14</v>
      </c>
      <c r="B15" s="6">
        <f>CFS!B15/'Common Size CFS'!$B$25</f>
        <v>5.5555555555555558E-3</v>
      </c>
      <c r="C15" s="6">
        <f>CFS!C15/'Common Size CFS'!$C$25</f>
        <v>4.2553191489361703E-3</v>
      </c>
      <c r="D15" s="6">
        <f>CFS!D15/'Common Size CFS'!$D$25</f>
        <v>6.0913705583756344E-3</v>
      </c>
    </row>
    <row r="16" spans="1:4" x14ac:dyDescent="0.25">
      <c r="A16" s="2" t="s">
        <v>15</v>
      </c>
      <c r="B16" s="6">
        <f>CFS!B16/'Common Size CFS'!$B$25</f>
        <v>-7.7777777777777776E-3</v>
      </c>
      <c r="C16" s="6">
        <f>CFS!C16/'Common Size CFS'!$C$25</f>
        <v>-5.3191489361702126E-3</v>
      </c>
      <c r="D16" s="6">
        <f>CFS!D16/'Common Size CFS'!$D$25</f>
        <v>-8.1218274111675131E-3</v>
      </c>
    </row>
    <row r="17" spans="1:4" x14ac:dyDescent="0.25">
      <c r="A17" s="2" t="s">
        <v>16</v>
      </c>
      <c r="B17" s="6">
        <f>CFS!B17/'Common Size CFS'!$B$25</f>
        <v>-2.4444444444444446E-2</v>
      </c>
      <c r="C17" s="6">
        <f>CFS!C17/'Common Size CFS'!$C$25</f>
        <v>-2.4468085106382979E-2</v>
      </c>
      <c r="D17" s="6">
        <f>CFS!D17/'Common Size CFS'!$D$25</f>
        <v>-2.4365482233502538E-2</v>
      </c>
    </row>
    <row r="18" spans="1:4" x14ac:dyDescent="0.25">
      <c r="A18" s="2" t="s">
        <v>17</v>
      </c>
      <c r="B18" s="6">
        <f>CFS!B18/'Common Size CFS'!$B$25</f>
        <v>-4.4444444444444444E-3</v>
      </c>
      <c r="C18" s="6">
        <f>CFS!C18/'Common Size CFS'!$C$25</f>
        <v>-4.7872340425531915E-3</v>
      </c>
      <c r="D18" s="6">
        <f>CFS!D18/'Common Size CFS'!$D$25</f>
        <v>-5.076142131979695E-3</v>
      </c>
    </row>
    <row r="19" spans="1:4" x14ac:dyDescent="0.25">
      <c r="A19" s="1" t="s">
        <v>18</v>
      </c>
      <c r="B19" s="7">
        <f>CFS!B19/'Common Size CFS'!$B$25</f>
        <v>-3.111111111111111E-2</v>
      </c>
      <c r="C19" s="7">
        <f>CFS!C19/'Common Size CFS'!$C$25</f>
        <v>-3.0319148936170211E-2</v>
      </c>
      <c r="D19" s="7">
        <f>CFS!D19/'Common Size CFS'!$D$25</f>
        <v>-3.1472081218274113E-2</v>
      </c>
    </row>
    <row r="20" spans="1:4" x14ac:dyDescent="0.25">
      <c r="A20" s="1" t="s">
        <v>19</v>
      </c>
      <c r="B20" s="7">
        <f>CFS!B20/'Common Size CFS'!$B$25</f>
        <v>9.2666666666666661E-3</v>
      </c>
      <c r="C20" s="7">
        <f>CFS!C20/'Common Size CFS'!$C$25</f>
        <v>1.727659574468085E-2</v>
      </c>
      <c r="D20" s="7">
        <f>CFS!D20/'Common Size CFS'!$D$25</f>
        <v>2.665989847715736E-2</v>
      </c>
    </row>
    <row r="21" spans="1:4" x14ac:dyDescent="0.25">
      <c r="A21" s="2" t="s">
        <v>20</v>
      </c>
      <c r="B21" s="6">
        <f>CFS!B21/'Common Size CFS'!$B$25</f>
        <v>4.4444444444444446E-2</v>
      </c>
      <c r="C21" s="6">
        <f>CFS!C21/'Common Size CFS'!$C$25</f>
        <v>5.1425531914893616E-2</v>
      </c>
      <c r="D21" s="6">
        <f>CFS!D21/'Common Size CFS'!$D$25</f>
        <v>6.6274111675126909E-2</v>
      </c>
    </row>
    <row r="22" spans="1:4" x14ac:dyDescent="0.25">
      <c r="A22" s="1" t="s">
        <v>21</v>
      </c>
      <c r="B22" s="7">
        <f>CFS!B22/'Common Size CFS'!$B$25</f>
        <v>5.3711111111111112E-2</v>
      </c>
      <c r="C22" s="7">
        <f>CFS!C22/'Common Size CFS'!$C$25</f>
        <v>6.8702127659574466E-2</v>
      </c>
      <c r="D22" s="7">
        <f>CFS!D22/'Common Size CFS'!$D$25</f>
        <v>9.2934010152284266E-2</v>
      </c>
    </row>
    <row r="24" spans="1:4" x14ac:dyDescent="0.25">
      <c r="A24" s="5" t="s">
        <v>23</v>
      </c>
      <c r="B24" s="5">
        <v>2022</v>
      </c>
      <c r="C24" s="5">
        <v>2023</v>
      </c>
      <c r="D24" s="5">
        <v>2024</v>
      </c>
    </row>
    <row r="25" spans="1:4" x14ac:dyDescent="0.25">
      <c r="A25" s="1" t="s">
        <v>22</v>
      </c>
      <c r="B25" s="4">
        <v>90000</v>
      </c>
      <c r="C25" s="4">
        <v>94000</v>
      </c>
      <c r="D25" s="4">
        <v>98500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" x14ac:dyDescent="0.25"/>
  <cols>
    <col min="1" max="1" width="41.140625" bestFit="1" customWidth="1"/>
  </cols>
  <sheetData>
    <row r="1" spans="1:2" x14ac:dyDescent="0.25">
      <c r="A1" s="5" t="s">
        <v>0</v>
      </c>
      <c r="B1" s="5">
        <v>2024</v>
      </c>
    </row>
    <row r="2" spans="1:2" x14ac:dyDescent="0.25">
      <c r="A2" s="1" t="s">
        <v>19</v>
      </c>
      <c r="B2" s="8">
        <f>CHOOSE($B$6,B9,B10,B11)</f>
        <v>6420</v>
      </c>
    </row>
    <row r="3" spans="1:2" x14ac:dyDescent="0.25">
      <c r="A3" s="2" t="s">
        <v>20</v>
      </c>
      <c r="B3">
        <v>6528</v>
      </c>
    </row>
    <row r="4" spans="1:2" x14ac:dyDescent="0.25">
      <c r="A4" s="1" t="s">
        <v>21</v>
      </c>
      <c r="B4" s="8">
        <f>CHOOSE($B$6,B14,B15,B16)</f>
        <v>14812</v>
      </c>
    </row>
    <row r="6" spans="1:2" x14ac:dyDescent="0.25">
      <c r="A6" s="8" t="s">
        <v>24</v>
      </c>
      <c r="B6" s="8">
        <v>1</v>
      </c>
    </row>
    <row r="8" spans="1:2" x14ac:dyDescent="0.25">
      <c r="A8" s="1" t="s">
        <v>19</v>
      </c>
    </row>
    <row r="9" spans="1:2" x14ac:dyDescent="0.25">
      <c r="A9" t="s">
        <v>25</v>
      </c>
      <c r="B9">
        <v>6420</v>
      </c>
    </row>
    <row r="10" spans="1:2" x14ac:dyDescent="0.25">
      <c r="A10" t="s">
        <v>27</v>
      </c>
      <c r="B10">
        <v>2626</v>
      </c>
    </row>
    <row r="11" spans="1:2" x14ac:dyDescent="0.25">
      <c r="A11" t="s">
        <v>26</v>
      </c>
      <c r="B11">
        <v>946</v>
      </c>
    </row>
    <row r="13" spans="1:2" x14ac:dyDescent="0.25">
      <c r="A13" s="1" t="s">
        <v>21</v>
      </c>
    </row>
    <row r="14" spans="1:2" x14ac:dyDescent="0.25">
      <c r="A14" t="s">
        <v>25</v>
      </c>
      <c r="B14">
        <v>14812</v>
      </c>
    </row>
    <row r="15" spans="1:2" x14ac:dyDescent="0.25">
      <c r="A15" t="s">
        <v>27</v>
      </c>
      <c r="B15">
        <v>9154</v>
      </c>
    </row>
    <row r="16" spans="1:2" x14ac:dyDescent="0.25">
      <c r="A16" t="s">
        <v>26</v>
      </c>
      <c r="B16">
        <v>6420</v>
      </c>
    </row>
  </sheetData>
  <dataValidations count="1">
    <dataValidation type="list" allowBlank="1" showInputMessage="1" showErrorMessage="1" sqref="B6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8" sqref="H18"/>
    </sheetView>
  </sheetViews>
  <sheetFormatPr defaultRowHeight="15" x14ac:dyDescent="0.25"/>
  <cols>
    <col min="1" max="1" width="30.28515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2" t="s">
        <v>28</v>
      </c>
      <c r="B2" s="10">
        <f>CFS!B7+CFS!B9</f>
        <v>3984</v>
      </c>
      <c r="C2" s="10">
        <f>CFS!C7+CFS!C9</f>
        <v>4644</v>
      </c>
      <c r="D2" s="10">
        <f>CFS!D7+CFS!D9</f>
        <v>5926</v>
      </c>
    </row>
    <row r="3" spans="1:4" x14ac:dyDescent="0.25">
      <c r="A3" s="12" t="s">
        <v>29</v>
      </c>
      <c r="B3" s="11">
        <f>B2/CFS!B3</f>
        <v>0.88454706927175841</v>
      </c>
      <c r="C3" s="11">
        <f>C2/CFS!C3</f>
        <v>0.88897396630934145</v>
      </c>
      <c r="D3" s="11">
        <f>D2/CFS!D3</f>
        <v>0.90115571776155723</v>
      </c>
    </row>
    <row r="4" spans="1:4" x14ac:dyDescent="0.25">
      <c r="A4" s="1" t="s">
        <v>30</v>
      </c>
      <c r="B4" s="11">
        <f>CFS!B7/'Common Size CFS'!B25</f>
        <v>6.2044444444444444E-2</v>
      </c>
      <c r="C4" s="11">
        <f>CFS!C7/'Common Size CFS'!C25</f>
        <v>6.8021276595744681E-2</v>
      </c>
      <c r="D4" s="11">
        <f>CFS!D7/'Common Size CFS'!D25</f>
        <v>7.8944162436548226E-2</v>
      </c>
    </row>
    <row r="5" spans="1:4" x14ac:dyDescent="0.25">
      <c r="A5" s="1" t="s">
        <v>31</v>
      </c>
      <c r="B5" s="11">
        <f>CFS!B7/CFS!B9</f>
        <v>-3.49</v>
      </c>
      <c r="C5" s="11">
        <f>CFS!C7/CFS!C9</f>
        <v>-3.6537142857142859</v>
      </c>
      <c r="D5" s="11">
        <f>CFS!D7/CFS!D9</f>
        <v>-4.2032432432432429</v>
      </c>
    </row>
    <row r="6" spans="1:4" x14ac:dyDescent="0.25">
      <c r="A6" s="1" t="s">
        <v>32</v>
      </c>
      <c r="B6" s="11">
        <f>CFS!B17/CFS!B7</f>
        <v>-0.39398280802292263</v>
      </c>
      <c r="C6" s="11">
        <f>CFS!C17/CFS!C7</f>
        <v>-0.35971223021582732</v>
      </c>
      <c r="D6" s="11">
        <f>CFS!D17/CFS!D7</f>
        <v>-0.30864197530864196</v>
      </c>
    </row>
    <row r="7" spans="1:4" x14ac:dyDescent="0.25">
      <c r="A7" s="1" t="s">
        <v>33</v>
      </c>
      <c r="B7" s="11">
        <f>CFS!B7/(CFS!B15-CFS!B16)</f>
        <v>4.6533333333333333</v>
      </c>
      <c r="C7" s="11">
        <f>CFS!C7/(CFS!C15-CFS!C16)</f>
        <v>7.1044444444444448</v>
      </c>
      <c r="D7" s="11">
        <f>CFS!D7/(CFS!D15-CFS!D16)</f>
        <v>5.5542857142857143</v>
      </c>
    </row>
    <row r="8" spans="1:4" x14ac:dyDescent="0.25">
      <c r="A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26" sqref="H26"/>
    </sheetView>
  </sheetViews>
  <sheetFormatPr defaultRowHeight="15" x14ac:dyDescent="0.25"/>
  <cols>
    <col min="1" max="1" width="33.140625" bestFit="1" customWidth="1"/>
    <col min="2" max="2" width="18" customWidth="1"/>
    <col min="3" max="3" width="15.42578125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6</v>
      </c>
      <c r="B2" s="13">
        <v>5584</v>
      </c>
      <c r="C2" s="13">
        <v>6394</v>
      </c>
      <c r="D2" s="13">
        <v>7776</v>
      </c>
    </row>
    <row r="3" spans="1:4" x14ac:dyDescent="0.25">
      <c r="A3" s="1" t="s">
        <v>12</v>
      </c>
      <c r="B3" s="14">
        <v>-1950</v>
      </c>
      <c r="C3" s="14">
        <v>-1920</v>
      </c>
      <c r="D3" s="14">
        <v>-2050</v>
      </c>
    </row>
    <row r="4" spans="1:4" x14ac:dyDescent="0.25">
      <c r="A4" s="1" t="s">
        <v>18</v>
      </c>
      <c r="B4" s="14">
        <v>-2800</v>
      </c>
      <c r="C4" s="14">
        <v>-2850</v>
      </c>
      <c r="D4" s="14">
        <v>-3100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C7" workbookViewId="0">
      <selection activeCell="C40" sqref="C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CFS</vt:lpstr>
      <vt:lpstr>Common Size CFS</vt:lpstr>
      <vt:lpstr>Scenario Analysis</vt:lpstr>
      <vt:lpstr>Ratios</vt:lpstr>
      <vt:lpstr>Cash Activity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2025-07-31T16:51:02Z</dcterms:created>
  <dcterms:modified xsi:type="dcterms:W3CDTF">2025-08-23T16:16:55Z</dcterms:modified>
</cp:coreProperties>
</file>