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120ae56d784b81e4/"/>
    </mc:Choice>
  </mc:AlternateContent>
  <bookViews>
    <workbookView xWindow="0" yWindow="0" windowWidth="24000" windowHeight="9735" activeTab="3"/>
  </bookViews>
  <sheets>
    <sheet name="BS" sheetId="1" r:id="rId1"/>
    <sheet name="Common Size Statement" sheetId="2" r:id="rId2"/>
    <sheet name="Horizontal Analysis" sheetId="4" r:id="rId3"/>
    <sheet name="Ratios" sheetId="3" r:id="rId4"/>
    <sheet name="Mini Dashboar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8" i="4"/>
  <c r="C9" i="4"/>
  <c r="C10" i="4"/>
  <c r="C14" i="4"/>
  <c r="C15" i="4"/>
  <c r="C16" i="4"/>
  <c r="C18" i="4"/>
  <c r="C19" i="4"/>
  <c r="C20" i="4"/>
  <c r="C23" i="4"/>
  <c r="C24" i="4"/>
  <c r="C25" i="4"/>
  <c r="C26" i="4"/>
  <c r="C27" i="4"/>
  <c r="C28" i="4"/>
  <c r="B4" i="4"/>
  <c r="B5" i="4"/>
  <c r="B6" i="4"/>
  <c r="B8" i="4"/>
  <c r="B9" i="4"/>
  <c r="B10" i="4"/>
  <c r="B14" i="4"/>
  <c r="B15" i="4"/>
  <c r="B16" i="4"/>
  <c r="B18" i="4"/>
  <c r="B19" i="4"/>
  <c r="B20" i="4"/>
  <c r="B23" i="4"/>
  <c r="B24" i="4"/>
  <c r="B25" i="4"/>
  <c r="B26" i="4"/>
  <c r="B27" i="4"/>
  <c r="B28" i="4"/>
  <c r="C3" i="4"/>
  <c r="B3" i="4"/>
  <c r="C29" i="1" l="1"/>
  <c r="D29" i="1"/>
  <c r="C22" i="1"/>
  <c r="C21" i="1"/>
  <c r="B21" i="4" s="1"/>
  <c r="D21" i="1"/>
  <c r="D17" i="1"/>
  <c r="D22" i="1" s="1"/>
  <c r="C17" i="1"/>
  <c r="D11" i="1"/>
  <c r="C11" i="4" s="1"/>
  <c r="C11" i="1"/>
  <c r="B11" i="4" s="1"/>
  <c r="D7" i="1"/>
  <c r="B29" i="1"/>
  <c r="B21" i="1"/>
  <c r="B17" i="1"/>
  <c r="B8" i="3" s="1"/>
  <c r="B11" i="1"/>
  <c r="B7" i="1"/>
  <c r="C22" i="4" l="1"/>
  <c r="D4" i="3"/>
  <c r="D30" i="1"/>
  <c r="D22" i="2"/>
  <c r="B2" i="3"/>
  <c r="B10" i="3"/>
  <c r="B3" i="3"/>
  <c r="B22" i="1"/>
  <c r="B29" i="4"/>
  <c r="C7" i="3"/>
  <c r="B9" i="3"/>
  <c r="B7" i="3"/>
  <c r="B17" i="4"/>
  <c r="D10" i="3"/>
  <c r="D3" i="3"/>
  <c r="D2" i="3"/>
  <c r="D8" i="3"/>
  <c r="C17" i="4"/>
  <c r="C4" i="3"/>
  <c r="D17" i="2"/>
  <c r="C21" i="4"/>
  <c r="D7" i="3"/>
  <c r="D9" i="3"/>
  <c r="D5" i="3"/>
  <c r="C29" i="4"/>
  <c r="C30" i="1"/>
  <c r="D11" i="2"/>
  <c r="D12" i="1"/>
  <c r="B12" i="1"/>
  <c r="B4" i="3" l="1"/>
  <c r="B6" i="3"/>
  <c r="B22" i="2"/>
  <c r="B30" i="1"/>
  <c r="B30" i="2" s="1"/>
  <c r="B4" i="2"/>
  <c r="B8" i="2"/>
  <c r="B12" i="2"/>
  <c r="B26" i="2"/>
  <c r="B5" i="2"/>
  <c r="B9" i="2"/>
  <c r="B14" i="2"/>
  <c r="B18" i="2"/>
  <c r="B23" i="2"/>
  <c r="B3" i="2"/>
  <c r="B27" i="2"/>
  <c r="B6" i="2"/>
  <c r="B10" i="2"/>
  <c r="B15" i="2"/>
  <c r="B19" i="2"/>
  <c r="B24" i="2"/>
  <c r="B28" i="2"/>
  <c r="B11" i="2"/>
  <c r="B16" i="2"/>
  <c r="B20" i="2"/>
  <c r="B25" i="2"/>
  <c r="B29" i="2"/>
  <c r="B17" i="2"/>
  <c r="B22" i="4"/>
  <c r="B7" i="2"/>
  <c r="C30" i="4"/>
  <c r="D30" i="2"/>
  <c r="B21" i="2"/>
  <c r="D16" i="2"/>
  <c r="D20" i="2"/>
  <c r="D24" i="2"/>
  <c r="D28" i="2"/>
  <c r="D4" i="2"/>
  <c r="D8" i="2"/>
  <c r="D12" i="2"/>
  <c r="D21" i="2"/>
  <c r="D25" i="2"/>
  <c r="D29" i="2"/>
  <c r="D5" i="2"/>
  <c r="D9" i="2"/>
  <c r="D14" i="2"/>
  <c r="D18" i="2"/>
  <c r="D26" i="2"/>
  <c r="D32" i="1"/>
  <c r="D6" i="2"/>
  <c r="D10" i="2"/>
  <c r="D15" i="2"/>
  <c r="D19" i="2"/>
  <c r="D23" i="2"/>
  <c r="D27" i="2"/>
  <c r="D3" i="2"/>
  <c r="B30" i="4"/>
  <c r="B5" i="3"/>
  <c r="D7" i="2"/>
  <c r="D6" i="3"/>
  <c r="C12" i="1"/>
  <c r="C10" i="3"/>
  <c r="C8" i="3"/>
  <c r="C7" i="1"/>
  <c r="C26" i="2" l="1"/>
  <c r="B12" i="4"/>
  <c r="C3" i="3"/>
  <c r="B7" i="4"/>
  <c r="C7" i="4"/>
  <c r="B32" i="1"/>
  <c r="C12" i="4"/>
  <c r="C29" i="2"/>
  <c r="C27" i="2"/>
  <c r="C7" i="2"/>
  <c r="C11" i="2"/>
  <c r="C23" i="2"/>
  <c r="C17" i="2"/>
  <c r="C9" i="3"/>
  <c r="C21" i="2"/>
  <c r="C16" i="2"/>
  <c r="C24" i="2"/>
  <c r="C5" i="3"/>
  <c r="C12" i="2"/>
  <c r="C4" i="2"/>
  <c r="C2" i="3"/>
  <c r="C30" i="2"/>
  <c r="C10" i="2"/>
  <c r="C32" i="1"/>
  <c r="C15" i="2"/>
  <c r="C6" i="2"/>
  <c r="C25" i="2"/>
  <c r="C8" i="2"/>
  <c r="C18" i="2"/>
  <c r="C3" i="2"/>
  <c r="C5" i="2"/>
  <c r="C28" i="2"/>
  <c r="C6" i="3"/>
  <c r="C20" i="2"/>
  <c r="C9" i="2"/>
  <c r="C22" i="2"/>
  <c r="C14" i="2"/>
  <c r="C19" i="2"/>
</calcChain>
</file>

<file path=xl/sharedStrings.xml><?xml version="1.0" encoding="utf-8"?>
<sst xmlns="http://schemas.openxmlformats.org/spreadsheetml/2006/main" count="101" uniqueCount="40">
  <si>
    <t>Particulars</t>
  </si>
  <si>
    <t>Assets</t>
  </si>
  <si>
    <t>Cash and Cash Equivalents</t>
  </si>
  <si>
    <t>Trade Receivables</t>
  </si>
  <si>
    <t>Inventories</t>
  </si>
  <si>
    <t>Prepaid Expenses / Other Current Assets</t>
  </si>
  <si>
    <t>Total Current Assets</t>
  </si>
  <si>
    <t>Property, Plant, and Equipment (net)</t>
  </si>
  <si>
    <t>Intangible Assets</t>
  </si>
  <si>
    <t>Long-Term Investments</t>
  </si>
  <si>
    <t>Total Non-Current Assets</t>
  </si>
  <si>
    <t>Total Assets</t>
  </si>
  <si>
    <t>Liabilities and Shareholders' Equity</t>
  </si>
  <si>
    <t>Accounts Payable</t>
  </si>
  <si>
    <t>Accrued Liabilities</t>
  </si>
  <si>
    <t>Short-Term Debt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</si>
  <si>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</si>
  <si>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</si>
  <si>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</si>
  <si>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</si>
  <si>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</si>
  <si>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Total Liabilities</t>
  </si>
  <si>
    <t>Common Stock</t>
  </si>
  <si>
    <t>Retained Earnings (Opening)</t>
  </si>
  <si>
    <t>Add: Net Income (from Income Statement)</t>
  </si>
  <si>
    <t>Less: Dividends</t>
  </si>
  <si>
    <t>Retained Earnings (Closing)</t>
  </si>
  <si>
    <t>Other Equity (Reserves, OCI, etc.)</t>
  </si>
  <si>
    <t>Total Equity</t>
  </si>
  <si>
    <t>Liabilities + Equity</t>
  </si>
  <si>
    <t>Balance Sheet Check</t>
  </si>
  <si>
    <t>Current Ratio</t>
  </si>
  <si>
    <t>Quick Ratio</t>
  </si>
  <si>
    <t>Working Capital</t>
  </si>
  <si>
    <t>Debt to Equity Ratio</t>
  </si>
  <si>
    <t>Equity Ratio</t>
  </si>
  <si>
    <t>Debt Ratio</t>
  </si>
  <si>
    <t>Long-term Debt to Capital</t>
  </si>
  <si>
    <t>Cash Ratio</t>
  </si>
  <si>
    <t>Capital Adequacy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</si>
</sst>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190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 V/S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BS!$A$7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BS!$B$1:$D$1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BS!$B$7:$D$7</c:f>
              <c:numCache>
                <c:formatCode>General</c:formatCode>
                <c:ptCount val="3"/>
                <c:pt idx="0">
                  <c:v>33777</c:v>
                </c:pt>
                <c:pt idx="1">
                  <c:v>29921</c:v>
                </c:pt>
                <c:pt idx="2">
                  <c:v>49754</c:v>
                </c:pt>
              </c:numCache>
            </c:numRef>
          </c:val>
        </c:ser>
        <c:ser>
          <c:idx val="1"/>
          <c:order val="1"/>
          <c:tx>
            <c:strRef>
              <c:f>BS!$A$17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BS!$B$1:$D$1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BS!$B$17:$D$17</c:f>
              <c:numCache>
                <c:formatCode>General</c:formatCode>
                <c:ptCount val="3"/>
                <c:pt idx="0">
                  <c:v>12000</c:v>
                </c:pt>
                <c:pt idx="1">
                  <c:v>12300</c:v>
                </c:pt>
                <c:pt idx="2">
                  <c:v>12700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09816352"/>
        <c:axId val="-709823968"/>
      </c:barChart>
      <c:catAx>
        <c:axId val="-7098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823968"/>
        <c:crosses val="autoZero"/>
        <c:auto val="1"/>
        <c:lblAlgn val="ctr"/>
        <c:lblOffset val="100"/>
        <c:noMultiLvlLbl val="0"/>
      </c:catAx>
      <c:valAx>
        <c:axId val="-70982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8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Assets V/S 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BS!$A$12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BS!$B$1:$D$1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BS!$B$12:$D$12</c:f>
              <c:numCache>
                <c:formatCode>General</c:formatCode>
                <c:ptCount val="3"/>
                <c:pt idx="0">
                  <c:v>80277</c:v>
                </c:pt>
                <c:pt idx="1">
                  <c:v>87021</c:v>
                </c:pt>
                <c:pt idx="2">
                  <c:v>95399</c:v>
                </c:pt>
              </c:numCache>
            </c:numRef>
          </c:val>
        </c:ser>
        <c:ser>
          <c:idx val="1"/>
          <c:order val="1"/>
          <c:tx>
            <c:strRef>
              <c:f>BS!$A$22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BS!$B$1:$D$1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BS!$B$22:$D$22</c:f>
              <c:numCache>
                <c:formatCode>General</c:formatCode>
                <c:ptCount val="3"/>
                <c:pt idx="0">
                  <c:v>37500</c:v>
                </c:pt>
                <c:pt idx="1">
                  <c:v>38400</c:v>
                </c:pt>
                <c:pt idx="2">
                  <c:v>39400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09820160"/>
        <c:axId val="-709819616"/>
      </c:barChart>
      <c:catAx>
        <c:axId val="-7098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819616"/>
        <c:crosses val="autoZero"/>
        <c:auto val="1"/>
        <c:lblAlgn val="ctr"/>
        <c:lblOffset val="100"/>
        <c:noMultiLvlLbl val="0"/>
      </c:catAx>
      <c:valAx>
        <c:axId val="-7098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8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Ratios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Ratios!$A$5:$A$9</c:f>
              <c:strCache>
                <c:ptCount val="5"/>
                <c:pt idx="0">
                  <c:v>Equity Ratio</c:v>
                </c:pt>
                <c:pt idx="1">
                  <c:v>Debt Ratio</c:v>
                </c:pt>
                <c:pt idx="2">
                  <c:v>Long-term Debt to Capital</c:v>
                </c:pt>
                <c:pt idx="3">
                  <c:v>Cash Ratio</c:v>
                </c:pt>
                <c:pt idx="4">
                  <c:v>Capital Adequacy Ratio</c:v>
                </c:pt>
              </c:strCache>
            </c:strRef>
          </c:cat>
          <c:val>
            <c:numRef>
              <c:f>Ratios!$B$5:$B$9</c:f>
              <c:numCache>
                <c:formatCode>0.00%</c:formatCode>
                <c:ptCount val="5"/>
                <c:pt idx="0">
                  <c:v>0.53286744646660933</c:v>
                </c:pt>
                <c:pt idx="1">
                  <c:v>0.46713255353339062</c:v>
                </c:pt>
                <c:pt idx="2">
                  <c:v>0.31858801790464658</c:v>
                </c:pt>
                <c:pt idx="3">
                  <c:v>0.40283333333333332</c:v>
                </c:pt>
                <c:pt idx="4">
                  <c:v>0.78200480835108432</c:v>
                </c:pt>
              </c:numCache>
            </c:numRef>
          </c:val>
        </c:ser>
        <c:ser>
          <c:idx val="1"/>
          <c:order val="1"/>
          <c:tx>
            <c:strRef>
              <c:f>Ratios!$C$1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Ratios!$A$5:$A$9</c:f>
              <c:strCache>
                <c:ptCount val="5"/>
                <c:pt idx="0">
                  <c:v>Equity Ratio</c:v>
                </c:pt>
                <c:pt idx="1">
                  <c:v>Debt Ratio</c:v>
                </c:pt>
                <c:pt idx="2">
                  <c:v>Long-term Debt to Capital</c:v>
                </c:pt>
                <c:pt idx="3">
                  <c:v>Cash Ratio</c:v>
                </c:pt>
                <c:pt idx="4">
                  <c:v>Capital Adequacy Ratio</c:v>
                </c:pt>
              </c:strCache>
            </c:strRef>
          </c:cat>
          <c:val>
            <c:numRef>
              <c:f>Ratios!$C$5:$C$9</c:f>
              <c:numCache>
                <c:formatCode>0.00%</c:formatCode>
                <c:ptCount val="5"/>
                <c:pt idx="0">
                  <c:v>0.55872720377839835</c:v>
                </c:pt>
                <c:pt idx="1">
                  <c:v>0.4412727962216017</c:v>
                </c:pt>
                <c:pt idx="2">
                  <c:v>0.29658135732989976</c:v>
                </c:pt>
                <c:pt idx="3">
                  <c:v>0.52504065040650405</c:v>
                </c:pt>
                <c:pt idx="4">
                  <c:v>0.79430252467795126</c:v>
                </c:pt>
              </c:numCache>
            </c:numRef>
          </c:val>
        </c:ser>
        <c:ser>
          <c:idx val="2"/>
          <c:order val="2"/>
          <c:tx>
            <c:strRef>
              <c:f>Ratios!$D$1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Ratios!$A$5:$A$9</c:f>
              <c:strCache>
                <c:ptCount val="5"/>
                <c:pt idx="0">
                  <c:v>Equity Ratio</c:v>
                </c:pt>
                <c:pt idx="1">
                  <c:v>Debt Ratio</c:v>
                </c:pt>
                <c:pt idx="2">
                  <c:v>Long-term Debt to Capital</c:v>
                </c:pt>
                <c:pt idx="3">
                  <c:v>Cash Ratio</c:v>
                </c:pt>
                <c:pt idx="4">
                  <c:v>Capital Adequacy Ratio</c:v>
                </c:pt>
              </c:strCache>
            </c:strRef>
          </c:cat>
          <c:val>
            <c:numRef>
              <c:f>Ratios!$D$5:$D$9</c:f>
              <c:numCache>
                <c:formatCode>0.00%</c:formatCode>
                <c:ptCount val="5"/>
                <c:pt idx="0">
                  <c:v>0.58699776727219366</c:v>
                </c:pt>
                <c:pt idx="1">
                  <c:v>0.4130022327278064</c:v>
                </c:pt>
                <c:pt idx="2">
                  <c:v>0.27273081468590499</c:v>
                </c:pt>
                <c:pt idx="3">
                  <c:v>0.72078740157480314</c:v>
                </c:pt>
                <c:pt idx="4">
                  <c:v>0.80712586085808025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09819072"/>
        <c:axId val="-709823424"/>
      </c:barChart>
      <c:catAx>
        <c:axId val="-70981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823424"/>
        <c:crosses val="autoZero"/>
        <c:auto val="1"/>
        <c:lblAlgn val="ctr"/>
        <c:lblOffset val="100"/>
        <c:noMultiLvlLbl val="0"/>
      </c:catAx>
      <c:valAx>
        <c:axId val="-7098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8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Ratios 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Ratios!$A$2:$A$4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Debt to Equity Ratio</c:v>
                </c:pt>
              </c:strCache>
            </c:strRef>
          </c:cat>
          <c:val>
            <c:numRef>
              <c:f>Ratios!$B$2:$B$4</c:f>
              <c:numCache>
                <c:formatCode>0.00%</c:formatCode>
                <c:ptCount val="3"/>
                <c:pt idx="0">
                  <c:v>2.8147500000000001</c:v>
                </c:pt>
                <c:pt idx="1">
                  <c:v>1.2444999999999999</c:v>
                </c:pt>
                <c:pt idx="2">
                  <c:v>0.87663931552002239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Ratios!$C$1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Ratios!$A$2:$A$4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Debt to Equity Ratio</c:v>
                </c:pt>
              </c:strCache>
            </c:strRef>
          </c:cat>
          <c:val>
            <c:numRef>
              <c:f>Ratios!$C$2:$C$4</c:f>
              <c:numCache>
                <c:formatCode>0.00%</c:formatCode>
                <c:ptCount val="3"/>
                <c:pt idx="0">
                  <c:v>2.4326016260162602</c:v>
                </c:pt>
                <c:pt idx="1">
                  <c:v>1.623658536585366</c:v>
                </c:pt>
                <c:pt idx="2">
                  <c:v>0.78978219287961993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Ratios!$D$1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Ratios!$A$2:$A$4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Debt to Equity Ratio</c:v>
                </c:pt>
              </c:strCache>
            </c:strRef>
          </c:cat>
          <c:val>
            <c:numRef>
              <c:f>Ratios!$D$2:$D$4</c:f>
              <c:numCache>
                <c:formatCode>0.00%</c:formatCode>
                <c:ptCount val="3"/>
                <c:pt idx="0">
                  <c:v>3.9176377952755908</c:v>
                </c:pt>
                <c:pt idx="1">
                  <c:v>1.5475590551181102</c:v>
                </c:pt>
                <c:pt idx="2">
                  <c:v>0.70358399257129589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9821792"/>
        <c:axId val="-709812544"/>
      </c:lineChart>
      <c:catAx>
        <c:axId val="-7098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812544"/>
        <c:crosses val="autoZero"/>
        <c:auto val="1"/>
        <c:lblAlgn val="ctr"/>
        <c:lblOffset val="100"/>
        <c:noMultiLvlLbl val="0"/>
      </c:catAx>
      <c:valAx>
        <c:axId val="-7098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180975</xdr:rowOff>
    </xdr:from>
    <xdr:to>
      <xdr:col>10</xdr:col>
      <xdr:colOff>219075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9525</xdr:rowOff>
    </xdr:from>
    <xdr:to>
      <xdr:col>19</xdr:col>
      <xdr:colOff>95250</xdr:colOff>
      <xdr:row>16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17</xdr:row>
      <xdr:rowOff>66675</xdr:rowOff>
    </xdr:from>
    <xdr:to>
      <xdr:col>11</xdr:col>
      <xdr:colOff>285750</xdr:colOff>
      <xdr:row>31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542925</xdr:colOff>
      <xdr:row>17</xdr:row>
      <xdr:rowOff>66675</xdr:rowOff>
    </xdr:from>
    <xdr:to>
      <xdr:col>19</xdr:col>
      <xdr:colOff>238125</xdr:colOff>
      <xdr:row>31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507999</xdr:colOff>
      <xdr:row>0</xdr:row>
      <xdr:rowOff>84667</xdr:rowOff>
    </xdr:from>
    <xdr:to>
      <xdr:col>14</xdr:col>
      <xdr:colOff>359832</xdr:colOff>
      <xdr:row>1</xdr:row>
      <xdr:rowOff>169333</xdr:rowOff>
    </xdr:to>
    <xdr:sp macro="" textlink="">
      <xdr:nvSpPr>
        <xdr:cNvPr id="6" name="Rounded Rectangle 5"/>
        <xdr:cNvSpPr/>
      </xdr:nvSpPr>
      <xdr:spPr>
        <a:xfrm>
          <a:off x="5418666" y="84667"/>
          <a:ext cx="3534833" cy="2751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MINI 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E1D0CC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Q7" sqref="Q7"/>
    </sheetView>
  </sheetViews>
  <sheetFormatPr defaultRowHeight="15" x14ac:dyDescent="0.25"/>
  <cols>
    <col min="1" max="1" width="37.5703125" bestFit="1" customWidth="1"/>
  </cols>
  <sheetData>
    <row r="1" spans="1:4" x14ac:dyDescent="0.25">
      <c r="A1" s="10" t="s">
        <v>0</v>
      </c>
      <c r="B1" s="11">
        <v>2022</v>
      </c>
      <c r="C1" s="11">
        <v>2023</v>
      </c>
      <c r="D1" s="11">
        <v>2024</v>
      </c>
    </row>
    <row r="2" spans="1:4" x14ac:dyDescent="0.25">
      <c r="A2" s="6" t="s">
        <v>1</v>
      </c>
      <c r="B2" s="7"/>
      <c r="C2" s="7"/>
      <c r="D2" s="7"/>
    </row>
    <row r="3" spans="1:4" x14ac:dyDescent="0.25">
      <c r="A3" s="8" t="s">
        <v>2</v>
      </c>
      <c r="B3" s="7">
        <v>4834</v>
      </c>
      <c r="C3" s="7">
        <v>6458</v>
      </c>
      <c r="D3" s="7">
        <v>9154</v>
      </c>
    </row>
    <row r="4" spans="1:4" x14ac:dyDescent="0.25">
      <c r="A4" s="8" t="s">
        <v>3</v>
      </c>
      <c r="B4" s="7">
        <v>8900</v>
      </c>
      <c r="C4" s="7">
        <v>9000</v>
      </c>
      <c r="D4" s="7">
        <v>9200</v>
      </c>
    </row>
    <row r="5" spans="1:4" x14ac:dyDescent="0.25">
      <c r="A5" s="8" t="s">
        <v>4</v>
      </c>
      <c r="B5" s="7">
        <v>18843</v>
      </c>
      <c r="C5" s="7">
        <v>9950</v>
      </c>
      <c r="D5" s="7">
        <v>30100</v>
      </c>
    </row>
    <row r="6" spans="1:4" x14ac:dyDescent="0.25">
      <c r="A6" s="8" t="s">
        <v>5</v>
      </c>
      <c r="B6" s="7">
        <v>1200</v>
      </c>
      <c r="C6" s="7">
        <v>4513</v>
      </c>
      <c r="D6" s="7">
        <v>1300</v>
      </c>
    </row>
    <row r="7" spans="1:4" x14ac:dyDescent="0.25">
      <c r="A7" s="6" t="s">
        <v>6</v>
      </c>
      <c r="B7" s="5">
        <f>SUM(B3:B6)</f>
        <v>33777</v>
      </c>
      <c r="C7" s="5">
        <f>SUM(C3:C6)</f>
        <v>29921</v>
      </c>
      <c r="D7" s="5">
        <f>SUM(D3:D6)</f>
        <v>49754</v>
      </c>
    </row>
    <row r="8" spans="1:4" x14ac:dyDescent="0.25">
      <c r="A8" s="8" t="s">
        <v>7</v>
      </c>
      <c r="B8" s="7">
        <v>18000</v>
      </c>
      <c r="C8" s="7">
        <v>18500</v>
      </c>
      <c r="D8" s="7">
        <v>19000</v>
      </c>
    </row>
    <row r="9" spans="1:4" x14ac:dyDescent="0.25">
      <c r="A9" s="8" t="s">
        <v>8</v>
      </c>
      <c r="B9" s="7">
        <v>12000</v>
      </c>
      <c r="C9" s="7">
        <v>31900</v>
      </c>
      <c r="D9" s="7">
        <v>11800</v>
      </c>
    </row>
    <row r="10" spans="1:4" x14ac:dyDescent="0.25">
      <c r="A10" s="8" t="s">
        <v>9</v>
      </c>
      <c r="B10" s="7">
        <v>16500</v>
      </c>
      <c r="C10" s="7">
        <v>6700</v>
      </c>
      <c r="D10" s="7">
        <v>14845</v>
      </c>
    </row>
    <row r="11" spans="1:4" x14ac:dyDescent="0.25">
      <c r="A11" s="6" t="s">
        <v>10</v>
      </c>
      <c r="B11" s="5">
        <f>SUM(B8:B10)</f>
        <v>46500</v>
      </c>
      <c r="C11" s="5">
        <f t="shared" ref="C11" si="0">SUM(C8:C10)</f>
        <v>57100</v>
      </c>
      <c r="D11" s="5">
        <f>SUM(D8:D10)</f>
        <v>45645</v>
      </c>
    </row>
    <row r="12" spans="1:4" x14ac:dyDescent="0.25">
      <c r="A12" s="6" t="s">
        <v>11</v>
      </c>
      <c r="B12" s="5">
        <f>SUM(B7,B11)</f>
        <v>80277</v>
      </c>
      <c r="C12" s="5">
        <f t="shared" ref="C12:D12" si="1">SUM(C7,C11)</f>
        <v>87021</v>
      </c>
      <c r="D12" s="5">
        <f t="shared" si="1"/>
        <v>95399</v>
      </c>
    </row>
    <row r="13" spans="1:4" x14ac:dyDescent="0.25">
      <c r="A13" s="4" t="s">
        <v>12</v>
      </c>
      <c r="B13" s="1"/>
      <c r="C13" s="1"/>
      <c r="D13" s="1"/>
    </row>
    <row r="14" spans="1:4" x14ac:dyDescent="0.25">
      <c r="A14" s="3" t="s">
        <v>13</v>
      </c>
      <c r="B14" s="1">
        <v>7000</v>
      </c>
      <c r="C14" s="1">
        <v>7100</v>
      </c>
      <c r="D14" s="1">
        <v>7200</v>
      </c>
    </row>
    <row r="15" spans="1:4" x14ac:dyDescent="0.25">
      <c r="A15" s="3" t="s">
        <v>14</v>
      </c>
      <c r="B15" s="1">
        <v>1500</v>
      </c>
      <c r="C15" s="1">
        <v>1600</v>
      </c>
      <c r="D15" s="1">
        <v>1700</v>
      </c>
    </row>
    <row r="16" spans="1:4" x14ac:dyDescent="0.25">
      <c r="A16" s="3" t="s">
        <v>15</v>
      </c>
      <c r="B16" s="1">
        <v>3500</v>
      </c>
      <c r="C16" s="1">
        <v>3600</v>
      </c>
      <c r="D16" s="1">
        <v>3800</v>
      </c>
    </row>
    <row r="17" spans="1:4" x14ac:dyDescent="0.25">
      <c r="A17" s="4" t="s">
        <v>16</v>
      </c>
      <c r="B17" s="2">
        <f>SUM(B14:B16)</f>
        <v>12000</v>
      </c>
      <c r="C17" s="2">
        <f>SUM(C14:C16)</f>
        <v>12300</v>
      </c>
      <c r="D17" s="2">
        <f>SUM(D14:D16)</f>
        <v>12700</v>
      </c>
    </row>
    <row r="18" spans="1:4" x14ac:dyDescent="0.25">
      <c r="A18" s="3" t="s">
        <v>17</v>
      </c>
      <c r="B18" s="1">
        <v>20000</v>
      </c>
      <c r="C18" s="1">
        <v>20500</v>
      </c>
      <c r="D18" s="1">
        <v>21000</v>
      </c>
    </row>
    <row r="19" spans="1:4" x14ac:dyDescent="0.25">
      <c r="A19" s="3" t="s">
        <v>18</v>
      </c>
      <c r="B19" s="1">
        <v>1800</v>
      </c>
      <c r="C19" s="1">
        <v>1850</v>
      </c>
      <c r="D19" s="1">
        <v>1900</v>
      </c>
    </row>
    <row r="20" spans="1:4" x14ac:dyDescent="0.25">
      <c r="A20" s="3" t="s">
        <v>19</v>
      </c>
      <c r="B20" s="1">
        <v>3700</v>
      </c>
      <c r="C20" s="1">
        <v>3750</v>
      </c>
      <c r="D20" s="1">
        <v>3800</v>
      </c>
    </row>
    <row r="21" spans="1:4" x14ac:dyDescent="0.25">
      <c r="A21" s="4" t="s">
        <v>20</v>
      </c>
      <c r="B21" s="2">
        <f>SUM(B18:B20)</f>
        <v>25500</v>
      </c>
      <c r="C21" s="2">
        <f t="shared" ref="C21:D21" si="2">SUM(C18:C20)</f>
        <v>26100</v>
      </c>
      <c r="D21" s="2">
        <f t="shared" si="2"/>
        <v>26700</v>
      </c>
    </row>
    <row r="22" spans="1:4" x14ac:dyDescent="0.25">
      <c r="A22" s="4" t="s">
        <v>21</v>
      </c>
      <c r="B22" s="2">
        <f>SUM(B17,B21)</f>
        <v>37500</v>
      </c>
      <c r="C22" s="2">
        <f t="shared" ref="C22:D22" si="3">SUM(C17,C21)</f>
        <v>38400</v>
      </c>
      <c r="D22" s="2">
        <f t="shared" si="3"/>
        <v>39400</v>
      </c>
    </row>
    <row r="23" spans="1:4" x14ac:dyDescent="0.25">
      <c r="A23" s="3" t="s">
        <v>22</v>
      </c>
      <c r="B23" s="1">
        <v>5000</v>
      </c>
      <c r="C23" s="1">
        <v>5000</v>
      </c>
      <c r="D23" s="1">
        <v>5000</v>
      </c>
    </row>
    <row r="24" spans="1:4" x14ac:dyDescent="0.25">
      <c r="A24" s="3" t="s">
        <v>23</v>
      </c>
      <c r="B24" s="1">
        <v>16000</v>
      </c>
      <c r="C24" s="1">
        <v>18500</v>
      </c>
      <c r="D24" s="1">
        <v>21100</v>
      </c>
    </row>
    <row r="25" spans="1:4" ht="30" x14ac:dyDescent="0.25">
      <c r="A25" s="3" t="s">
        <v>24</v>
      </c>
      <c r="B25" s="1">
        <v>4504</v>
      </c>
      <c r="C25" s="1">
        <v>5224</v>
      </c>
      <c r="D25" s="1">
        <v>6576</v>
      </c>
    </row>
    <row r="26" spans="1:4" x14ac:dyDescent="0.25">
      <c r="A26" s="3" t="s">
        <v>25</v>
      </c>
      <c r="B26" s="1">
        <v>-2200</v>
      </c>
      <c r="C26" s="1">
        <v>-2300</v>
      </c>
      <c r="D26" s="1">
        <v>-2400</v>
      </c>
    </row>
    <row r="27" spans="1:4" x14ac:dyDescent="0.25">
      <c r="A27" s="3" t="s">
        <v>26</v>
      </c>
      <c r="B27" s="1">
        <v>18500</v>
      </c>
      <c r="C27" s="1">
        <v>21100</v>
      </c>
      <c r="D27" s="1">
        <v>23800</v>
      </c>
    </row>
    <row r="28" spans="1:4" x14ac:dyDescent="0.25">
      <c r="A28" s="3" t="s">
        <v>27</v>
      </c>
      <c r="B28" s="1">
        <v>973</v>
      </c>
      <c r="C28" s="1">
        <v>1097</v>
      </c>
      <c r="D28" s="1">
        <v>1923</v>
      </c>
    </row>
    <row r="29" spans="1:4" x14ac:dyDescent="0.25">
      <c r="A29" s="4" t="s">
        <v>28</v>
      </c>
      <c r="B29" s="2">
        <f>SUM(B23:B28)</f>
        <v>42777</v>
      </c>
      <c r="C29" s="2">
        <f t="shared" ref="C29:D29" si="4">SUM(C23:C28)</f>
        <v>48621</v>
      </c>
      <c r="D29" s="2">
        <f t="shared" si="4"/>
        <v>55999</v>
      </c>
    </row>
    <row r="30" spans="1:4" x14ac:dyDescent="0.25">
      <c r="A30" s="4" t="s">
        <v>29</v>
      </c>
      <c r="B30" s="9">
        <f>SUM(B22,B29)</f>
        <v>80277</v>
      </c>
      <c r="C30" s="9">
        <f t="shared" ref="C30:D30" si="5">SUM(C22,C29)</f>
        <v>87021</v>
      </c>
      <c r="D30" s="9">
        <f t="shared" si="5"/>
        <v>95399</v>
      </c>
    </row>
    <row r="31" spans="1:4" x14ac:dyDescent="0.25">
      <c r="A31" s="9"/>
      <c r="B31" s="9"/>
      <c r="C31" s="9"/>
      <c r="D31" s="9"/>
    </row>
    <row r="32" spans="1:4" x14ac:dyDescent="0.25">
      <c r="A32" s="4" t="s">
        <v>30</v>
      </c>
      <c r="B32" s="9">
        <f>B12-B30</f>
        <v>0</v>
      </c>
      <c r="C32" s="9">
        <f t="shared" ref="C32:D32" si="6">C12-C30</f>
        <v>0</v>
      </c>
      <c r="D32" s="9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8" sqref="G8"/>
    </sheetView>
  </sheetViews>
  <sheetFormatPr defaultRowHeight="15" x14ac:dyDescent="0.25"/>
  <cols>
    <col min="1" max="1" width="37.5703125" bestFit="1" customWidth="1"/>
  </cols>
  <sheetData>
    <row r="1" spans="1:4" x14ac:dyDescent="0.25">
      <c r="A1" s="10" t="s">
        <v>0</v>
      </c>
      <c r="B1" s="11">
        <v>2022</v>
      </c>
      <c r="C1" s="11">
        <v>2023</v>
      </c>
      <c r="D1" s="11">
        <v>2024</v>
      </c>
    </row>
    <row r="2" spans="1:4" x14ac:dyDescent="0.25">
      <c r="A2" s="6" t="s">
        <v>1</v>
      </c>
    </row>
    <row r="3" spans="1:4" x14ac:dyDescent="0.25">
      <c r="A3" s="8" t="s">
        <v>2</v>
      </c>
      <c r="B3" s="12">
        <f>BS!B3/BS!$B$12</f>
        <v>6.021650036747761E-2</v>
      </c>
      <c r="C3" s="12">
        <f>BS!C3/BS!$C$12</f>
        <v>7.4211971822893325E-2</v>
      </c>
      <c r="D3" s="12">
        <f>BS!D3/BS!$D$12</f>
        <v>9.5954884223105066E-2</v>
      </c>
    </row>
    <row r="4" spans="1:4" x14ac:dyDescent="0.25">
      <c r="A4" s="8" t="s">
        <v>3</v>
      </c>
      <c r="B4" s="12">
        <f>BS!B4/BS!$B$12</f>
        <v>0.11086612603859138</v>
      </c>
      <c r="C4" s="12">
        <f>BS!C4/BS!$C$12</f>
        <v>0.10342331161443789</v>
      </c>
      <c r="D4" s="12">
        <f>BS!D4/BS!$D$12</f>
        <v>9.6437069570959863E-2</v>
      </c>
    </row>
    <row r="5" spans="1:4" x14ac:dyDescent="0.25">
      <c r="A5" s="8" t="s">
        <v>4</v>
      </c>
      <c r="B5" s="12">
        <f>BS!B5/BS!$B$12</f>
        <v>0.23472476549945812</v>
      </c>
      <c r="C5" s="12">
        <f>BS!C5/BS!$C$12</f>
        <v>0.11434021672929523</v>
      </c>
      <c r="D5" s="12">
        <f>BS!D5/BS!$D$12</f>
        <v>0.31551693413977083</v>
      </c>
    </row>
    <row r="6" spans="1:4" x14ac:dyDescent="0.25">
      <c r="A6" s="8" t="s">
        <v>5</v>
      </c>
      <c r="B6" s="12">
        <f>BS!B6/BS!$B$12</f>
        <v>1.4948241713068501E-2</v>
      </c>
      <c r="C6" s="12">
        <f>BS!C6/BS!$C$12</f>
        <v>5.1861045035106468E-2</v>
      </c>
      <c r="D6" s="12">
        <f>BS!D6/BS!$D$12</f>
        <v>1.362697722198346E-2</v>
      </c>
    </row>
    <row r="7" spans="1:4" x14ac:dyDescent="0.25">
      <c r="A7" s="6" t="s">
        <v>6</v>
      </c>
      <c r="B7" s="13">
        <f>BS!B7/BS!$B$12</f>
        <v>0.42075563361859564</v>
      </c>
      <c r="C7" s="13">
        <f>BS!C7/BS!$C$12</f>
        <v>0.3438365452017329</v>
      </c>
      <c r="D7" s="13">
        <f>BS!D7/BS!$D$12</f>
        <v>0.52153586515581929</v>
      </c>
    </row>
    <row r="8" spans="1:4" x14ac:dyDescent="0.25">
      <c r="A8" s="8" t="s">
        <v>7</v>
      </c>
      <c r="B8" s="12">
        <f>BS!B8/BS!$B$12</f>
        <v>0.2242236256960275</v>
      </c>
      <c r="C8" s="12">
        <f>BS!C8/BS!$C$12</f>
        <v>0.21259236276301122</v>
      </c>
      <c r="D8" s="12">
        <f>BS!D8/BS!$D$12</f>
        <v>0.19916351324437362</v>
      </c>
    </row>
    <row r="9" spans="1:4" x14ac:dyDescent="0.25">
      <c r="A9" s="8" t="s">
        <v>8</v>
      </c>
      <c r="B9" s="12">
        <f>BS!B9/BS!$B$12</f>
        <v>0.149482417130685</v>
      </c>
      <c r="C9" s="12">
        <f>BS!C9/BS!$C$12</f>
        <v>0.366578182277841</v>
      </c>
      <c r="D9" s="12">
        <f>BS!D9/BS!$D$12</f>
        <v>0.12369102401492678</v>
      </c>
    </row>
    <row r="10" spans="1:4" x14ac:dyDescent="0.25">
      <c r="A10" s="8" t="s">
        <v>9</v>
      </c>
      <c r="B10" s="12">
        <f>BS!B10/BS!$B$12</f>
        <v>0.20553832355469187</v>
      </c>
      <c r="C10" s="12">
        <f>BS!C10/BS!$C$12</f>
        <v>7.6992909757414879E-2</v>
      </c>
      <c r="D10" s="12">
        <f>BS!D10/BS!$D$12</f>
        <v>0.15560959758488035</v>
      </c>
    </row>
    <row r="11" spans="1:4" x14ac:dyDescent="0.25">
      <c r="A11" s="6" t="s">
        <v>10</v>
      </c>
      <c r="B11" s="13">
        <f>BS!B11/BS!$B$12</f>
        <v>0.57924436638140442</v>
      </c>
      <c r="C11" s="13">
        <f>BS!C11/BS!$C$12</f>
        <v>0.6561634547982671</v>
      </c>
      <c r="D11" s="13">
        <f>BS!D11/BS!$D$12</f>
        <v>0.47846413484418077</v>
      </c>
    </row>
    <row r="12" spans="1:4" x14ac:dyDescent="0.25">
      <c r="A12" s="6" t="s">
        <v>11</v>
      </c>
      <c r="B12" s="13">
        <f>BS!B12/BS!$B$12</f>
        <v>1</v>
      </c>
      <c r="C12" s="13">
        <f>BS!C12/BS!$C$12</f>
        <v>1</v>
      </c>
      <c r="D12" s="13">
        <f>BS!D12/BS!$D$12</f>
        <v>1</v>
      </c>
    </row>
    <row r="13" spans="1:4" x14ac:dyDescent="0.25">
      <c r="A13" s="4" t="s">
        <v>12</v>
      </c>
      <c r="B13" s="13"/>
      <c r="C13" s="13"/>
      <c r="D13" s="13"/>
    </row>
    <row r="14" spans="1:4" x14ac:dyDescent="0.25">
      <c r="A14" s="3" t="s">
        <v>13</v>
      </c>
      <c r="B14" s="12">
        <f>BS!B14/BS!$B$12</f>
        <v>8.7198076659566248E-2</v>
      </c>
      <c r="C14" s="12">
        <f>BS!C14/BS!$C$12</f>
        <v>8.1589501384723234E-2</v>
      </c>
      <c r="D14" s="12">
        <f>BS!D14/BS!$D$12</f>
        <v>7.5472489229446854E-2</v>
      </c>
    </row>
    <row r="15" spans="1:4" x14ac:dyDescent="0.25">
      <c r="A15" s="3" t="s">
        <v>14</v>
      </c>
      <c r="B15" s="12">
        <f>BS!B15/BS!$B$12</f>
        <v>1.8685302141335625E-2</v>
      </c>
      <c r="C15" s="12">
        <f>BS!C15/BS!$C$12</f>
        <v>1.8386366509233403E-2</v>
      </c>
      <c r="D15" s="12">
        <f>BS!D15/BS!$D$12</f>
        <v>1.7819893290286062E-2</v>
      </c>
    </row>
    <row r="16" spans="1:4" x14ac:dyDescent="0.25">
      <c r="A16" s="3" t="s">
        <v>15</v>
      </c>
      <c r="B16" s="12">
        <f>BS!B16/BS!$B$12</f>
        <v>4.3599038329783124E-2</v>
      </c>
      <c r="C16" s="12">
        <f>BS!C16/BS!$C$12</f>
        <v>4.1369324645775155E-2</v>
      </c>
      <c r="D16" s="12">
        <f>BS!D16/BS!$D$12</f>
        <v>3.9832702648874729E-2</v>
      </c>
    </row>
    <row r="17" spans="1:4" x14ac:dyDescent="0.25">
      <c r="A17" s="4" t="s">
        <v>16</v>
      </c>
      <c r="B17" s="13">
        <f>BS!B17/BS!$B$12</f>
        <v>0.149482417130685</v>
      </c>
      <c r="C17" s="13">
        <f>BS!C17/BS!$C$12</f>
        <v>0.1413451925397318</v>
      </c>
      <c r="D17" s="13">
        <f>BS!D17/BS!$D$12</f>
        <v>0.13312508516860763</v>
      </c>
    </row>
    <row r="18" spans="1:4" x14ac:dyDescent="0.25">
      <c r="A18" s="3" t="s">
        <v>17</v>
      </c>
      <c r="B18" s="12">
        <f>BS!B18/BS!$B$12</f>
        <v>0.24913736188447499</v>
      </c>
      <c r="C18" s="12">
        <f>BS!C18/BS!$C$12</f>
        <v>0.23557532089955299</v>
      </c>
      <c r="D18" s="12">
        <f>BS!D18/BS!$D$12</f>
        <v>0.22012809358588664</v>
      </c>
    </row>
    <row r="19" spans="1:4" x14ac:dyDescent="0.25">
      <c r="A19" s="3" t="s">
        <v>18</v>
      </c>
      <c r="B19" s="12">
        <f>BS!B19/BS!$B$12</f>
        <v>2.2422362569602752E-2</v>
      </c>
      <c r="C19" s="12">
        <f>BS!C19/BS!$C$12</f>
        <v>2.1259236276301122E-2</v>
      </c>
      <c r="D19" s="12">
        <f>BS!D19/BS!$D$12</f>
        <v>1.9916351324437365E-2</v>
      </c>
    </row>
    <row r="20" spans="1:4" x14ac:dyDescent="0.25">
      <c r="A20" s="3" t="s">
        <v>19</v>
      </c>
      <c r="B20" s="12">
        <f>BS!B20/BS!$B$12</f>
        <v>4.6090411948627875E-2</v>
      </c>
      <c r="C20" s="12">
        <f>BS!C20/BS!$C$12</f>
        <v>4.3093046506015788E-2</v>
      </c>
      <c r="D20" s="12">
        <f>BS!D20/BS!$D$12</f>
        <v>3.9832702648874729E-2</v>
      </c>
    </row>
    <row r="21" spans="1:4" x14ac:dyDescent="0.25">
      <c r="A21" s="4" t="s">
        <v>20</v>
      </c>
      <c r="B21" s="13">
        <f>BS!B21/BS!$B$12</f>
        <v>0.31765013640270562</v>
      </c>
      <c r="C21" s="13">
        <f>BS!C21/BS!$C$12</f>
        <v>0.29992760368186988</v>
      </c>
      <c r="D21" s="13">
        <f>BS!D21/BS!$D$12</f>
        <v>0.27987714755919874</v>
      </c>
    </row>
    <row r="22" spans="1:4" x14ac:dyDescent="0.25">
      <c r="A22" s="4" t="s">
        <v>21</v>
      </c>
      <c r="B22" s="13">
        <f>BS!B22/BS!$B$12</f>
        <v>0.46713255353339062</v>
      </c>
      <c r="C22" s="13">
        <f>BS!C22/BS!$C$12</f>
        <v>0.4412727962216017</v>
      </c>
      <c r="D22" s="13">
        <f>BS!D22/BS!$D$12</f>
        <v>0.4130022327278064</v>
      </c>
    </row>
    <row r="23" spans="1:4" x14ac:dyDescent="0.25">
      <c r="A23" s="3" t="s">
        <v>22</v>
      </c>
      <c r="B23" s="12">
        <f>BS!B23/BS!$B$12</f>
        <v>6.2284340471118749E-2</v>
      </c>
      <c r="C23" s="12">
        <f>BS!C23/BS!$C$12</f>
        <v>5.7457395341354384E-2</v>
      </c>
      <c r="D23" s="12">
        <f>BS!D23/BS!$D$12</f>
        <v>5.2411450853782536E-2</v>
      </c>
    </row>
    <row r="24" spans="1:4" x14ac:dyDescent="0.25">
      <c r="A24" s="3" t="s">
        <v>23</v>
      </c>
      <c r="B24" s="12">
        <f>BS!B24/BS!$B$12</f>
        <v>0.19930988950758</v>
      </c>
      <c r="C24" s="12">
        <f>BS!C24/BS!$C$12</f>
        <v>0.21259236276301122</v>
      </c>
      <c r="D24" s="12">
        <f>BS!D24/BS!$D$12</f>
        <v>0.2211763226029623</v>
      </c>
    </row>
    <row r="25" spans="1:4" ht="30" x14ac:dyDescent="0.25">
      <c r="A25" s="3" t="s">
        <v>24</v>
      </c>
      <c r="B25" s="12">
        <f>BS!B25/BS!$B$12</f>
        <v>5.6105733896383771E-2</v>
      </c>
      <c r="C25" s="12">
        <f>BS!C25/BS!$C$12</f>
        <v>6.0031486652647063E-2</v>
      </c>
      <c r="D25" s="12">
        <f>BS!D25/BS!$D$12</f>
        <v>6.8931540162894794E-2</v>
      </c>
    </row>
    <row r="26" spans="1:4" x14ac:dyDescent="0.25">
      <c r="A26" s="3" t="s">
        <v>25</v>
      </c>
      <c r="B26" s="12">
        <f>BS!B26/BS!$B$12</f>
        <v>-2.7405109807292251E-2</v>
      </c>
      <c r="C26" s="12">
        <f>BS!C26/BS!$C$12</f>
        <v>-2.6430401857023018E-2</v>
      </c>
      <c r="D26" s="12">
        <f>BS!D26/BS!$D$12</f>
        <v>-2.5157496409815617E-2</v>
      </c>
    </row>
    <row r="27" spans="1:4" x14ac:dyDescent="0.25">
      <c r="A27" s="3" t="s">
        <v>26</v>
      </c>
      <c r="B27" s="12">
        <f>BS!B27/BS!$B$12</f>
        <v>0.23045205974313937</v>
      </c>
      <c r="C27" s="12">
        <f>BS!C27/BS!$C$12</f>
        <v>0.2424702083405155</v>
      </c>
      <c r="D27" s="12">
        <f>BS!D27/BS!$D$12</f>
        <v>0.24947850606400487</v>
      </c>
    </row>
    <row r="28" spans="1:4" x14ac:dyDescent="0.25">
      <c r="A28" s="3" t="s">
        <v>27</v>
      </c>
      <c r="B28" s="12">
        <f>BS!B28/BS!$B$12</f>
        <v>1.2120532655679708E-2</v>
      </c>
      <c r="C28" s="12">
        <f>BS!C28/BS!$C$12</f>
        <v>1.2606152537893153E-2</v>
      </c>
      <c r="D28" s="12">
        <f>BS!D28/BS!$D$12</f>
        <v>2.0157443998364763E-2</v>
      </c>
    </row>
    <row r="29" spans="1:4" x14ac:dyDescent="0.25">
      <c r="A29" s="4" t="s">
        <v>28</v>
      </c>
      <c r="B29" s="13">
        <f>BS!B29/BS!$B$12</f>
        <v>0.53286744646660933</v>
      </c>
      <c r="C29" s="13">
        <f>BS!C29/BS!$C$12</f>
        <v>0.55872720377839835</v>
      </c>
      <c r="D29" s="13">
        <f>BS!D29/BS!$D$12</f>
        <v>0.58699776727219366</v>
      </c>
    </row>
    <row r="30" spans="1:4" x14ac:dyDescent="0.25">
      <c r="A30" s="4" t="s">
        <v>29</v>
      </c>
      <c r="B30" s="13">
        <f>BS!B30/BS!$B$12</f>
        <v>1</v>
      </c>
      <c r="C30" s="13">
        <f>BS!C30/BS!$C$12</f>
        <v>1</v>
      </c>
      <c r="D30" s="13">
        <f>BS!D30/BS!$D$12</f>
        <v>1</v>
      </c>
    </row>
    <row r="31" spans="1:4" x14ac:dyDescent="0.25">
      <c r="A3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25" sqref="E25"/>
    </sheetView>
  </sheetViews>
  <sheetFormatPr defaultRowHeight="15" x14ac:dyDescent="0.25"/>
  <cols>
    <col min="1" max="1" width="37.5703125" bestFit="1" customWidth="1"/>
  </cols>
  <sheetData>
    <row r="1" spans="1:3" x14ac:dyDescent="0.25">
      <c r="A1" s="10" t="s">
        <v>0</v>
      </c>
      <c r="B1" s="11">
        <v>2023</v>
      </c>
      <c r="C1" s="11">
        <v>2024</v>
      </c>
    </row>
    <row r="2" spans="1:3" x14ac:dyDescent="0.25">
      <c r="A2" s="6" t="s">
        <v>1</v>
      </c>
    </row>
    <row r="3" spans="1:3" x14ac:dyDescent="0.25">
      <c r="A3" s="8" t="s">
        <v>2</v>
      </c>
      <c r="B3" s="12">
        <f>(BS!C3-BS!B3)/BS!B3</f>
        <v>0.3359536615639222</v>
      </c>
      <c r="C3" s="12">
        <f>(BS!D3-BS!C3)/BS!C3</f>
        <v>0.4174667079591205</v>
      </c>
    </row>
    <row r="4" spans="1:3" x14ac:dyDescent="0.25">
      <c r="A4" s="8" t="s">
        <v>3</v>
      </c>
      <c r="B4" s="12">
        <f>(BS!C4-BS!B4)/BS!B4</f>
        <v>1.1235955056179775E-2</v>
      </c>
      <c r="C4" s="12">
        <f>(BS!D4-BS!C4)/BS!C4</f>
        <v>2.2222222222222223E-2</v>
      </c>
    </row>
    <row r="5" spans="1:3" x14ac:dyDescent="0.25">
      <c r="A5" s="8" t="s">
        <v>4</v>
      </c>
      <c r="B5" s="12">
        <f>(BS!C5-BS!B5)/BS!B5</f>
        <v>-0.47195244918537388</v>
      </c>
      <c r="C5" s="12">
        <f>(BS!D5-BS!C5)/BS!C5</f>
        <v>2.0251256281407035</v>
      </c>
    </row>
    <row r="6" spans="1:3" x14ac:dyDescent="0.25">
      <c r="A6" s="8" t="s">
        <v>5</v>
      </c>
      <c r="B6" s="12">
        <f>(BS!C6-BS!B6)/BS!B6</f>
        <v>2.7608333333333333</v>
      </c>
      <c r="C6" s="12">
        <f>(BS!D6-BS!C6)/BS!C6</f>
        <v>-0.71194327498338139</v>
      </c>
    </row>
    <row r="7" spans="1:3" x14ac:dyDescent="0.25">
      <c r="A7" s="6" t="s">
        <v>6</v>
      </c>
      <c r="B7" s="13">
        <f>(BS!C7-BS!B7)/BS!B7</f>
        <v>-0.11416052343310537</v>
      </c>
      <c r="C7" s="13">
        <f>(BS!D7-BS!C7)/BS!C7</f>
        <v>0.66284549313191399</v>
      </c>
    </row>
    <row r="8" spans="1:3" x14ac:dyDescent="0.25">
      <c r="A8" s="8" t="s">
        <v>7</v>
      </c>
      <c r="B8" s="12">
        <f>(BS!C8-BS!B8)/BS!B8</f>
        <v>2.7777777777777776E-2</v>
      </c>
      <c r="C8" s="12">
        <f>(BS!D8-BS!C8)/BS!C8</f>
        <v>2.7027027027027029E-2</v>
      </c>
    </row>
    <row r="9" spans="1:3" x14ac:dyDescent="0.25">
      <c r="A9" s="8" t="s">
        <v>8</v>
      </c>
      <c r="B9" s="12">
        <f>(BS!C9-BS!B9)/BS!B9</f>
        <v>1.6583333333333334</v>
      </c>
      <c r="C9" s="12">
        <f>(BS!D9-BS!C9)/BS!C9</f>
        <v>-0.63009404388714729</v>
      </c>
    </row>
    <row r="10" spans="1:3" x14ac:dyDescent="0.25">
      <c r="A10" s="8" t="s">
        <v>9</v>
      </c>
      <c r="B10" s="12">
        <f>(BS!C10-BS!B10)/BS!B10</f>
        <v>-0.59393939393939399</v>
      </c>
      <c r="C10" s="12">
        <f>(BS!D10-BS!C10)/BS!C10</f>
        <v>1.2156716417910447</v>
      </c>
    </row>
    <row r="11" spans="1:3" x14ac:dyDescent="0.25">
      <c r="A11" s="6" t="s">
        <v>10</v>
      </c>
      <c r="B11" s="13">
        <f>(BS!C11-BS!B11)/BS!B11</f>
        <v>0.22795698924731184</v>
      </c>
      <c r="C11" s="13">
        <f>(BS!D11-BS!C11)/BS!C11</f>
        <v>-0.20061295971978985</v>
      </c>
    </row>
    <row r="12" spans="1:3" x14ac:dyDescent="0.25">
      <c r="A12" s="6" t="s">
        <v>11</v>
      </c>
      <c r="B12" s="13">
        <f>(BS!C12-BS!B12)/BS!B12</f>
        <v>8.4009118427444976E-2</v>
      </c>
      <c r="C12" s="13">
        <f>(BS!D12-BS!C12)/BS!C12</f>
        <v>9.6275611633973412E-2</v>
      </c>
    </row>
    <row r="13" spans="1:3" x14ac:dyDescent="0.25">
      <c r="A13" s="4" t="s">
        <v>12</v>
      </c>
      <c r="B13" s="12"/>
      <c r="C13" s="12"/>
    </row>
    <row r="14" spans="1:3" x14ac:dyDescent="0.25">
      <c r="A14" s="3" t="s">
        <v>13</v>
      </c>
      <c r="B14" s="12">
        <f>(BS!C14-BS!B14)/BS!B14</f>
        <v>1.4285714285714285E-2</v>
      </c>
      <c r="C14" s="12">
        <f>(BS!D14-BS!C14)/BS!C14</f>
        <v>1.4084507042253521E-2</v>
      </c>
    </row>
    <row r="15" spans="1:3" x14ac:dyDescent="0.25">
      <c r="A15" s="3" t="s">
        <v>14</v>
      </c>
      <c r="B15" s="12">
        <f>(BS!C15-BS!B15)/BS!B15</f>
        <v>6.6666666666666666E-2</v>
      </c>
      <c r="C15" s="12">
        <f>(BS!D15-BS!C15)/BS!C15</f>
        <v>6.25E-2</v>
      </c>
    </row>
    <row r="16" spans="1:3" x14ac:dyDescent="0.25">
      <c r="A16" s="3" t="s">
        <v>15</v>
      </c>
      <c r="B16" s="12">
        <f>(BS!C16-BS!B16)/BS!B16</f>
        <v>2.8571428571428571E-2</v>
      </c>
      <c r="C16" s="12">
        <f>(BS!D16-BS!C16)/BS!C16</f>
        <v>5.5555555555555552E-2</v>
      </c>
    </row>
    <row r="17" spans="1:3" x14ac:dyDescent="0.25">
      <c r="A17" s="4" t="s">
        <v>16</v>
      </c>
      <c r="B17" s="13">
        <f>(BS!C17-BS!B17)/BS!B17</f>
        <v>2.5000000000000001E-2</v>
      </c>
      <c r="C17" s="13">
        <f>(BS!D17-BS!C17)/BS!C17</f>
        <v>3.2520325203252036E-2</v>
      </c>
    </row>
    <row r="18" spans="1:3" x14ac:dyDescent="0.25">
      <c r="A18" s="3" t="s">
        <v>17</v>
      </c>
      <c r="B18" s="12">
        <f>(BS!C18-BS!B18)/BS!B18</f>
        <v>2.5000000000000001E-2</v>
      </c>
      <c r="C18" s="12">
        <f>(BS!D18-BS!C18)/BS!C18</f>
        <v>2.4390243902439025E-2</v>
      </c>
    </row>
    <row r="19" spans="1:3" x14ac:dyDescent="0.25">
      <c r="A19" s="3" t="s">
        <v>18</v>
      </c>
      <c r="B19" s="12">
        <f>(BS!C19-BS!B19)/BS!B19</f>
        <v>2.7777777777777776E-2</v>
      </c>
      <c r="C19" s="12">
        <f>(BS!D19-BS!C19)/BS!C19</f>
        <v>2.7027027027027029E-2</v>
      </c>
    </row>
    <row r="20" spans="1:3" x14ac:dyDescent="0.25">
      <c r="A20" s="3" t="s">
        <v>19</v>
      </c>
      <c r="B20" s="12">
        <f>(BS!C20-BS!B20)/BS!B20</f>
        <v>1.3513513513513514E-2</v>
      </c>
      <c r="C20" s="12">
        <f>(BS!D20-BS!C20)/BS!C20</f>
        <v>1.3333333333333334E-2</v>
      </c>
    </row>
    <row r="21" spans="1:3" x14ac:dyDescent="0.25">
      <c r="A21" s="4" t="s">
        <v>20</v>
      </c>
      <c r="B21" s="13">
        <f>(BS!C21-BS!B21)/BS!B21</f>
        <v>2.3529411764705882E-2</v>
      </c>
      <c r="C21" s="13">
        <f>(BS!D21-BS!C21)/BS!C21</f>
        <v>2.2988505747126436E-2</v>
      </c>
    </row>
    <row r="22" spans="1:3" x14ac:dyDescent="0.25">
      <c r="A22" s="4" t="s">
        <v>21</v>
      </c>
      <c r="B22" s="13">
        <f>(BS!C22-BS!B22)/BS!B22</f>
        <v>2.4E-2</v>
      </c>
      <c r="C22" s="13">
        <f>(BS!D22-BS!C22)/BS!C22</f>
        <v>2.6041666666666668E-2</v>
      </c>
    </row>
    <row r="23" spans="1:3" x14ac:dyDescent="0.25">
      <c r="A23" s="3" t="s">
        <v>22</v>
      </c>
      <c r="B23" s="12">
        <f>(BS!C23-BS!B23)/BS!B23</f>
        <v>0</v>
      </c>
      <c r="C23" s="12">
        <f>(BS!D23-BS!C23)/BS!C23</f>
        <v>0</v>
      </c>
    </row>
    <row r="24" spans="1:3" x14ac:dyDescent="0.25">
      <c r="A24" s="3" t="s">
        <v>23</v>
      </c>
      <c r="B24" s="12">
        <f>(BS!C24-BS!B24)/BS!B24</f>
        <v>0.15625</v>
      </c>
      <c r="C24" s="12">
        <f>(BS!D24-BS!C24)/BS!C24</f>
        <v>0.14054054054054055</v>
      </c>
    </row>
    <row r="25" spans="1:3" ht="30" x14ac:dyDescent="0.25">
      <c r="A25" s="3" t="s">
        <v>24</v>
      </c>
      <c r="B25" s="12">
        <f>(BS!C25-BS!B25)/BS!B25</f>
        <v>0.15985790408525755</v>
      </c>
      <c r="C25" s="12">
        <f>(BS!D25-BS!C25)/BS!C25</f>
        <v>0.25880551301684535</v>
      </c>
    </row>
    <row r="26" spans="1:3" x14ac:dyDescent="0.25">
      <c r="A26" s="3" t="s">
        <v>25</v>
      </c>
      <c r="B26" s="12">
        <f>(BS!C26-BS!B26)/BS!B26</f>
        <v>4.5454545454545456E-2</v>
      </c>
      <c r="C26" s="12">
        <f>(BS!D26-BS!C26)/BS!C26</f>
        <v>4.3478260869565216E-2</v>
      </c>
    </row>
    <row r="27" spans="1:3" x14ac:dyDescent="0.25">
      <c r="A27" s="3" t="s">
        <v>26</v>
      </c>
      <c r="B27" s="12">
        <f>(BS!C27-BS!B27)/BS!B27</f>
        <v>0.14054054054054055</v>
      </c>
      <c r="C27" s="12">
        <f>(BS!D27-BS!C27)/BS!C27</f>
        <v>0.12796208530805686</v>
      </c>
    </row>
    <row r="28" spans="1:3" x14ac:dyDescent="0.25">
      <c r="A28" s="3" t="s">
        <v>27</v>
      </c>
      <c r="B28" s="12">
        <f>(BS!C28-BS!B28)/BS!B28</f>
        <v>0.12744090441932168</v>
      </c>
      <c r="C28" s="12">
        <f>(BS!D28-BS!C28)/BS!C28</f>
        <v>0.75296262534184144</v>
      </c>
    </row>
    <row r="29" spans="1:3" x14ac:dyDescent="0.25">
      <c r="A29" s="4" t="s">
        <v>28</v>
      </c>
      <c r="B29" s="13">
        <f>(BS!C29-BS!B29)/BS!B29</f>
        <v>0.1366154709306403</v>
      </c>
      <c r="C29" s="13">
        <f>(BS!D29-BS!C29)/BS!C29</f>
        <v>0.15174513070483947</v>
      </c>
    </row>
    <row r="30" spans="1:3" x14ac:dyDescent="0.25">
      <c r="A30" s="4" t="s">
        <v>29</v>
      </c>
      <c r="B30" s="13">
        <f>(BS!C30-BS!B30)/BS!B30</f>
        <v>8.4009118427444976E-2</v>
      </c>
      <c r="C30" s="13">
        <f>(BS!D30-BS!C30)/BS!C30</f>
        <v>9.6275611633973412E-2</v>
      </c>
    </row>
    <row r="31" spans="1:3" x14ac:dyDescent="0.25">
      <c r="A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12" sqref="E12"/>
    </sheetView>
  </sheetViews>
  <sheetFormatPr defaultRowHeight="15" x14ac:dyDescent="0.25"/>
  <cols>
    <col min="1" max="1" width="24.140625" bestFit="1" customWidth="1"/>
    <col min="2" max="2" width="12.140625" bestFit="1" customWidth="1"/>
  </cols>
  <sheetData>
    <row r="1" spans="1:4" x14ac:dyDescent="0.25">
      <c r="A1" s="10" t="s">
        <v>0</v>
      </c>
      <c r="B1" s="11">
        <v>2022</v>
      </c>
      <c r="C1" s="11">
        <v>2023</v>
      </c>
      <c r="D1" s="11">
        <v>2024</v>
      </c>
    </row>
    <row r="2" spans="1:4" x14ac:dyDescent="0.25">
      <c r="A2" s="6" t="s">
        <v>31</v>
      </c>
      <c r="B2" s="14">
        <f>BS!B7/BS!B17</f>
        <v>2.8147500000000001</v>
      </c>
      <c r="C2" s="14">
        <f>BS!C7/BS!C17</f>
        <v>2.4326016260162602</v>
      </c>
      <c r="D2" s="14">
        <f>BS!D7/BS!D17</f>
        <v>3.9176377952755908</v>
      </c>
    </row>
    <row r="3" spans="1:4" x14ac:dyDescent="0.25">
      <c r="A3" s="6" t="s">
        <v>32</v>
      </c>
      <c r="B3" s="14">
        <f>(BS!B7-BS!B5)/BS!B17</f>
        <v>1.2444999999999999</v>
      </c>
      <c r="C3" s="14">
        <f>(BS!C7-BS!C5)/BS!C17</f>
        <v>1.623658536585366</v>
      </c>
      <c r="D3" s="14">
        <f>(BS!D7-BS!D5)/BS!D17</f>
        <v>1.5475590551181102</v>
      </c>
    </row>
    <row r="4" spans="1:4" x14ac:dyDescent="0.25">
      <c r="A4" s="6" t="s">
        <v>34</v>
      </c>
      <c r="B4" s="14">
        <f>BS!B22/BS!B29</f>
        <v>0.87663931552002239</v>
      </c>
      <c r="C4" s="14">
        <f>BS!C22/BS!C29</f>
        <v>0.78978219287961993</v>
      </c>
      <c r="D4" s="14">
        <f>BS!D22/BS!D29</f>
        <v>0.70358399257129589</v>
      </c>
    </row>
    <row r="5" spans="1:4" x14ac:dyDescent="0.25">
      <c r="A5" s="6" t="s">
        <v>35</v>
      </c>
      <c r="B5" s="14">
        <f>BS!B29/BS!B12</f>
        <v>0.53286744646660933</v>
      </c>
      <c r="C5" s="14">
        <f>BS!C29/BS!C12</f>
        <v>0.55872720377839835</v>
      </c>
      <c r="D5" s="14">
        <f>BS!D29/BS!D12</f>
        <v>0.58699776727219366</v>
      </c>
    </row>
    <row r="6" spans="1:4" x14ac:dyDescent="0.25">
      <c r="A6" s="6" t="s">
        <v>36</v>
      </c>
      <c r="B6" s="14">
        <f>BS!B22/BS!B12</f>
        <v>0.46713255353339062</v>
      </c>
      <c r="C6" s="14">
        <f>BS!C22/BS!C12</f>
        <v>0.4412727962216017</v>
      </c>
      <c r="D6" s="14">
        <f>BS!D22/BS!D12</f>
        <v>0.4130022327278064</v>
      </c>
    </row>
    <row r="7" spans="1:4" x14ac:dyDescent="0.25">
      <c r="A7" s="6" t="s">
        <v>37</v>
      </c>
      <c r="B7" s="14">
        <f>BS!B18/(BS!B18+BS!B29)</f>
        <v>0.31858801790464658</v>
      </c>
      <c r="C7" s="14">
        <f>BS!C18/(BS!C18+BS!C29)</f>
        <v>0.29658135732989976</v>
      </c>
      <c r="D7" s="14">
        <f>BS!D18/(BS!D18+BS!D29)</f>
        <v>0.27273081468590499</v>
      </c>
    </row>
    <row r="8" spans="1:4" x14ac:dyDescent="0.25">
      <c r="A8" s="6" t="s">
        <v>38</v>
      </c>
      <c r="B8" s="14">
        <f>BS!B3/BS!B17</f>
        <v>0.40283333333333332</v>
      </c>
      <c r="C8" s="14">
        <f>BS!C3/BS!C17</f>
        <v>0.52504065040650405</v>
      </c>
      <c r="D8" s="14">
        <f>BS!D3/BS!D17</f>
        <v>0.72078740157480314</v>
      </c>
    </row>
    <row r="9" spans="1:4" x14ac:dyDescent="0.25">
      <c r="A9" s="6" t="s">
        <v>39</v>
      </c>
      <c r="B9" s="14">
        <f>(BS!B29+BS!B18)/BS!B12</f>
        <v>0.78200480835108432</v>
      </c>
      <c r="C9" s="14">
        <f>(BS!C29+BS!C18)/BS!C12</f>
        <v>0.79430252467795126</v>
      </c>
      <c r="D9" s="14">
        <f>(BS!D29+BS!D18)/BS!D12</f>
        <v>0.80712586085808025</v>
      </c>
    </row>
    <row r="10" spans="1:4" x14ac:dyDescent="0.25">
      <c r="A10" s="6" t="s">
        <v>33</v>
      </c>
      <c r="B10" s="15">
        <f>BS!B7-BS!B17</f>
        <v>21777</v>
      </c>
      <c r="C10" s="15">
        <f>BS!C7-BS!C17</f>
        <v>17621</v>
      </c>
      <c r="D10" s="15">
        <f>BS!D7-BS!D17</f>
        <v>37054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9" zoomScale="90" zoomScaleNormal="90" workbookViewId="0">
      <selection activeCell="E45" sqref="E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</vt:lpstr>
      <vt:lpstr>Common Size Statement</vt:lpstr>
      <vt:lpstr>Horizontal Analysis</vt:lpstr>
      <vt:lpstr>Ratios</vt:lpstr>
      <vt:lpstr>Mini 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2025-08-02T14:50:46Z</dcterms:created>
  <dcterms:modified xsi:type="dcterms:W3CDTF">2025-08-02T16:26:01Z</dcterms:modified>
</cp:coreProperties>
</file>