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udeep/Desktop/Projects/"/>
    </mc:Choice>
  </mc:AlternateContent>
  <xr:revisionPtr revIDLastSave="0" documentId="8_{D76EEE91-AEA6-664F-AED1-4007C3835B48}" xr6:coauthVersionLast="47" xr6:coauthVersionMax="47" xr10:uidLastSave="{00000000-0000-0000-0000-000000000000}"/>
  <bookViews>
    <workbookView xWindow="20" yWindow="1380" windowWidth="29400" windowHeight="17200" xr2:uid="{0A6E2672-E336-4944-9692-FEECBB5B2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 a="1"/>
  <c r="K28" i="1" s="1"/>
  <c r="J28" i="1" a="1"/>
  <c r="J28" i="1" s="1"/>
  <c r="C6" i="1"/>
  <c r="H28" i="1" a="1"/>
  <c r="H28" i="1" s="1"/>
  <c r="H27" i="1"/>
  <c r="O12" i="1"/>
  <c r="O10" i="1"/>
  <c r="O9" i="1"/>
  <c r="O8" i="1"/>
  <c r="I27" i="1"/>
  <c r="J27" i="1"/>
  <c r="K27" i="1"/>
  <c r="L27" i="1"/>
  <c r="M27" i="1"/>
  <c r="B20" i="1"/>
  <c r="C4" i="1"/>
  <c r="M28" i="1" s="1" a="1"/>
  <c r="M28" i="1" s="1"/>
  <c r="C5" i="1"/>
  <c r="C7" i="1"/>
  <c r="C8" i="1"/>
  <c r="C9" i="1"/>
  <c r="C10" i="1"/>
  <c r="C11" i="1"/>
  <c r="C12" i="1"/>
  <c r="C15" i="1"/>
  <c r="C16" i="1"/>
  <c r="C17" i="1"/>
  <c r="C18" i="1"/>
  <c r="O7" i="1"/>
  <c r="O11" i="1"/>
  <c r="O5" i="1"/>
  <c r="L28" i="1" l="1" a="1"/>
  <c r="L28" i="1" s="1"/>
  <c r="I28" i="1" a="1"/>
  <c r="I28" i="1" s="1"/>
  <c r="C20" i="1"/>
  <c r="G20" i="1"/>
  <c r="F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<sst xmlns="http://schemas.openxmlformats.org/spreadsheetml/2006/main" count="53" uniqueCount="53">
  <si>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Invesco India Arbitrage Gr</t>
  </si>
  <si>
    <t>Arbitrage and Equity Savings Fund</t>
  </si>
  <si>
    <t>Name</t>
  </si>
  <si>
    <t>Parag Parikh Flexi Cap Reg Gr</t>
  </si>
  <si>
    <t>% Distribution</t>
  </si>
  <si>
    <t>Value and Contra</t>
  </si>
  <si>
    <t>Motilal Oswal Gold &amp; Silver ETFs Fund of Funds (</t>
  </si>
  <si>
    <t>Gold ETFs</t>
  </si>
  <si>
    <t>ICICI Prudential Corporate Bond Fund</t>
  </si>
  <si>
    <t>ICICI Pru Gilt Gr</t>
  </si>
  <si>
    <t>Debt funds</t>
  </si>
  <si>
    <t>1M</t>
  </si>
  <si>
    <t>3M</t>
  </si>
  <si>
    <t>6M</t>
  </si>
  <si>
    <t>1Y</t>
  </si>
  <si>
    <t>3Y</t>
  </si>
  <si>
    <t>5Y</t>
  </si>
  <si>
    <t>SD</t>
  </si>
  <si>
    <t>L</t>
  </si>
  <si>
    <t>M</t>
  </si>
  <si>
    <t>S</t>
  </si>
  <si>
    <t>Equity</t>
  </si>
  <si>
    <t>Debt</t>
  </si>
  <si>
    <t>Flexi Cap Fund  and Large &amp; Mid cap</t>
  </si>
  <si>
    <t xml:space="preserve">Eq: </t>
  </si>
  <si>
    <t>HSBC Value Gr</t>
  </si>
  <si>
    <t>TER</t>
  </si>
  <si>
    <t>G</t>
  </si>
  <si>
    <t>Commodities</t>
  </si>
  <si>
    <t xml:space="preserve">ICICI Pru Long Term Bond </t>
  </si>
  <si>
    <t>Nifty 500</t>
  </si>
  <si>
    <t>Nifty Composite</t>
  </si>
  <si>
    <t>Custom Benchmark</t>
  </si>
  <si>
    <t>G+L</t>
  </si>
  <si>
    <t>Motilal Mid Cap</t>
  </si>
  <si>
    <t>Nippon Large Cap</t>
  </si>
  <si>
    <t>HDFC Balanced Advantage</t>
  </si>
  <si>
    <t xml:space="preserve">Deb: </t>
  </si>
  <si>
    <t>10.22%%</t>
  </si>
  <si>
    <t>ISIN</t>
  </si>
  <si>
    <t>Weighted Average Return (Portfolio)</t>
  </si>
  <si>
    <t>INF205K01122</t>
  </si>
  <si>
    <t>INF204K01562</t>
  </si>
  <si>
    <t>INF179K01343</t>
  </si>
  <si>
    <t>INF247L01411</t>
  </si>
  <si>
    <t>INF879O01019</t>
  </si>
  <si>
    <t>INF677K01023</t>
  </si>
  <si>
    <t>INF247L01BN6</t>
  </si>
  <si>
    <t> INF109K01CQ1</t>
  </si>
  <si>
    <t>INF109K01365</t>
  </si>
  <si>
    <t>INF109K01JR4</t>
  </si>
  <si>
    <t>Total</t>
  </si>
  <si>
    <t>Mock Portfolio (Retirement Model): This model is a mock portfolio of mutual funds in India with percentage allocations. The client is a conservative risk-taker, and hence the allocation of equity and debt has been done accordingly. A custom benchmark is created using Nifty 500 and Nifty Composite as the equity and debt thresholds to compare against the overall weighted average return of the portfolio over the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</si>
</sst>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%"/>
    <numFmt numFmtId="166" formatCode="0.0%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name val="Aptos Narrow"/>
      <scheme val="minor"/>
    </font>
    <font>
      <sz val="12"/>
      <name val="Aptos Narrow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/>
    <xf numFmtId="10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0" fontId="8" fillId="0" borderId="0" xfId="0" applyNumberFormat="1" applyFont="1"/>
    <xf numFmtId="0" fontId="0" fillId="0" borderId="0" xfId="0" applyFont="1"/>
    <xf numFmtId="165" fontId="0" fillId="0" borderId="0" xfId="0" applyNumberFormat="1" applyFont="1"/>
    <xf numFmtId="9" fontId="0" fillId="0" borderId="0" xfId="0" applyNumberFormat="1" applyFont="1"/>
    <xf numFmtId="2" fontId="0" fillId="0" borderId="0" xfId="0" applyNumberFormat="1" applyFont="1"/>
    <xf numFmtId="0" fontId="0" fillId="2" borderId="4" xfId="0" applyFont="1" applyFill="1" applyBorder="1"/>
    <xf numFmtId="0" fontId="0" fillId="2" borderId="5" xfId="0" applyFont="1" applyFill="1" applyBorder="1"/>
    <xf numFmtId="10" fontId="8" fillId="2" borderId="7" xfId="0" quotePrefix="1" applyNumberFormat="1" applyFont="1" applyFill="1" applyBorder="1" applyAlignment="1">
      <alignment horizontal="right"/>
    </xf>
    <xf numFmtId="0" fontId="0" fillId="2" borderId="8" xfId="0" applyFont="1" applyFill="1" applyBorder="1"/>
    <xf numFmtId="0" fontId="8" fillId="2" borderId="7" xfId="0" applyFont="1" applyFill="1" applyBorder="1" applyAlignment="1">
      <alignment horizontal="right"/>
    </xf>
    <xf numFmtId="10" fontId="8" fillId="2" borderId="9" xfId="0" applyNumberFormat="1" applyFont="1" applyFill="1" applyBorder="1" applyAlignment="1">
      <alignment horizontal="right"/>
    </xf>
    <xf numFmtId="0" fontId="0" fillId="2" borderId="10" xfId="0" applyFont="1" applyFill="1" applyBorder="1"/>
    <xf numFmtId="0" fontId="3" fillId="2" borderId="2" xfId="0" applyFont="1" applyFill="1" applyBorder="1"/>
    <xf numFmtId="166" fontId="3" fillId="2" borderId="6" xfId="1" applyNumberFormat="1" applyFont="1" applyFill="1" applyBorder="1"/>
    <xf numFmtId="166" fontId="3" fillId="2" borderId="11" xfId="1" applyNumberFormat="1" applyFont="1" applyFill="1" applyBorder="1"/>
    <xf numFmtId="0" fontId="3" fillId="3" borderId="2" xfId="0" applyFont="1" applyFill="1" applyBorder="1"/>
    <xf numFmtId="10" fontId="3" fillId="3" borderId="6" xfId="0" applyNumberFormat="1" applyFont="1" applyFill="1" applyBorder="1"/>
    <xf numFmtId="10" fontId="3" fillId="3" borderId="11" xfId="0" applyNumberFormat="1" applyFont="1" applyFill="1" applyBorder="1"/>
    <xf numFmtId="0" fontId="0" fillId="2" borderId="12" xfId="0" applyFont="1" applyFill="1" applyBorder="1"/>
    <xf numFmtId="10" fontId="8" fillId="2" borderId="13" xfId="0" quotePrefix="1" applyNumberFormat="1" applyFont="1" applyFill="1" applyBorder="1" applyAlignment="1">
      <alignment horizontal="right"/>
    </xf>
    <xf numFmtId="0" fontId="8" fillId="2" borderId="13" xfId="0" applyFont="1" applyFill="1" applyBorder="1"/>
    <xf numFmtId="0" fontId="8" fillId="2" borderId="14" xfId="0" applyFont="1" applyFill="1" applyBorder="1"/>
    <xf numFmtId="0" fontId="0" fillId="2" borderId="15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2" fillId="2" borderId="1" xfId="0" applyFont="1" applyFill="1" applyBorder="1"/>
    <xf numFmtId="9" fontId="0" fillId="2" borderId="8" xfId="0" applyNumberFormat="1" applyFont="1" applyFill="1" applyBorder="1" applyAlignment="1">
      <alignment horizontal="right"/>
    </xf>
    <xf numFmtId="0" fontId="0" fillId="0" borderId="1" xfId="0" applyFont="1" applyBorder="1"/>
    <xf numFmtId="10" fontId="0" fillId="0" borderId="8" xfId="0" applyNumberFormat="1" applyFont="1" applyBorder="1" applyAlignment="1">
      <alignment horizontal="right"/>
    </xf>
    <xf numFmtId="9" fontId="0" fillId="0" borderId="8" xfId="0" applyNumberFormat="1" applyFont="1" applyBorder="1" applyAlignment="1">
      <alignment horizontal="right"/>
    </xf>
    <xf numFmtId="0" fontId="0" fillId="0" borderId="19" xfId="0" applyFont="1" applyBorder="1"/>
    <xf numFmtId="10" fontId="0" fillId="0" borderId="13" xfId="0" applyNumberFormat="1" applyFont="1" applyBorder="1" applyAlignment="1">
      <alignment horizontal="right"/>
    </xf>
    <xf numFmtId="0" fontId="3" fillId="3" borderId="20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165" fontId="0" fillId="0" borderId="0" xfId="0" applyNumberFormat="1" applyFont="1" applyBorder="1"/>
    <xf numFmtId="165" fontId="8" fillId="0" borderId="0" xfId="0" applyNumberFormat="1" applyFont="1" applyBorder="1"/>
    <xf numFmtId="9" fontId="6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3" xfId="0" applyFont="1" applyBorder="1"/>
    <xf numFmtId="0" fontId="8" fillId="0" borderId="0" xfId="2" applyFont="1" applyBorder="1"/>
    <xf numFmtId="10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0" xfId="0" applyFont="1" applyBorder="1"/>
    <xf numFmtId="9" fontId="8" fillId="0" borderId="0" xfId="0" applyNumberFormat="1" applyFont="1" applyBorder="1" applyAlignment="1">
      <alignment horizontal="right"/>
    </xf>
    <xf numFmtId="9" fontId="8" fillId="0" borderId="0" xfId="0" applyNumberFormat="1" applyFont="1" applyBorder="1" applyAlignment="1">
      <alignment horizontal="left"/>
    </xf>
    <xf numFmtId="0" fontId="8" fillId="0" borderId="3" xfId="0" applyFont="1" applyBorder="1"/>
    <xf numFmtId="165" fontId="0" fillId="0" borderId="22" xfId="0" applyNumberFormat="1" applyFont="1" applyBorder="1"/>
    <xf numFmtId="165" fontId="8" fillId="0" borderId="22" xfId="0" applyNumberFormat="1" applyFont="1" applyBorder="1"/>
    <xf numFmtId="9" fontId="8" fillId="0" borderId="22" xfId="0" applyNumberFormat="1" applyFont="1" applyBorder="1" applyAlignment="1">
      <alignment horizontal="right"/>
    </xf>
    <xf numFmtId="10" fontId="8" fillId="0" borderId="22" xfId="0" applyNumberFormat="1" applyFont="1" applyBorder="1" applyAlignment="1">
      <alignment horizontal="right"/>
    </xf>
    <xf numFmtId="0" fontId="8" fillId="0" borderId="22" xfId="0" applyFont="1" applyBorder="1"/>
    <xf numFmtId="10" fontId="8" fillId="0" borderId="22" xfId="0" applyNumberFormat="1" applyFont="1" applyBorder="1"/>
    <xf numFmtId="0" fontId="8" fillId="0" borderId="22" xfId="0" applyFont="1" applyBorder="1" applyAlignment="1">
      <alignment horizontal="right"/>
    </xf>
    <xf numFmtId="0" fontId="8" fillId="0" borderId="23" xfId="0" applyFont="1" applyBorder="1"/>
    <xf numFmtId="0" fontId="9" fillId="0" borderId="0" xfId="0" applyFont="1" applyFill="1" applyBorder="1"/>
    <xf numFmtId="9" fontId="9" fillId="0" borderId="0" xfId="0" applyNumberFormat="1" applyFont="1"/>
    <xf numFmtId="9" fontId="10" fillId="0" borderId="0" xfId="0" applyNumberFormat="1" applyFont="1"/>
    <xf numFmtId="0" fontId="10" fillId="0" borderId="0" xfId="0" applyFont="1"/>
    <xf numFmtId="0" fontId="9" fillId="0" borderId="0" xfId="0" applyFont="1"/>
    <xf numFmtId="0" fontId="2" fillId="4" borderId="0" xfId="0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rningstar.in/mutualfunds/f000001a76/invesco-india-arbitrage-fund/detailed-portfolio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FF6-2D95-C54E-A9FE-A69225D65D24}">
  <dimension ref="A1:V89"/>
  <sheetViews>
    <sheetView tabSelected="1" zoomScale="114" workbookViewId="0">
      <selection activeCell="B23" sqref="B23"/>
    </sheetView>
  </sheetViews>
  <sheetFormatPr baseColWidth="10" defaultRowHeight="16" x14ac:dyDescent="0.2"/>
  <cols>
    <col min="1" max="1" width="41" style="8" customWidth="1"/>
    <col min="2" max="4" width="20" style="8" customWidth="1"/>
    <col min="5" max="6" width="15.1640625" style="8" customWidth="1"/>
    <col min="7" max="7" width="36" style="8" customWidth="1"/>
    <col min="8" max="8" width="12.83203125" style="8" bestFit="1" customWidth="1"/>
    <col min="9" max="15" width="10.83203125" style="8"/>
    <col min="16" max="17" width="12.83203125" style="8" bestFit="1" customWidth="1"/>
    <col min="18" max="16384" width="10.83203125" style="8"/>
  </cols>
  <sheetData>
    <row r="1" spans="1:21" s="71" customFormat="1" ht="25" customHeight="1" x14ac:dyDescent="0.2">
      <c r="A1" s="71" t="s">
        <v>52</v>
      </c>
    </row>
    <row r="2" spans="1:21" s="71" customFormat="1" x14ac:dyDescent="0.2"/>
    <row r="3" spans="1:21" s="2" customFormat="1" x14ac:dyDescent="0.2">
      <c r="A3" s="32" t="s">
        <v>2</v>
      </c>
      <c r="B3" s="33" t="s">
        <v>4</v>
      </c>
      <c r="C3" s="41"/>
      <c r="D3" s="41" t="s">
        <v>39</v>
      </c>
      <c r="E3" s="42" t="s">
        <v>28</v>
      </c>
      <c r="F3" s="42" t="s">
        <v>21</v>
      </c>
      <c r="G3" s="41" t="s">
        <v>22</v>
      </c>
      <c r="H3" s="41" t="s">
        <v>11</v>
      </c>
      <c r="I3" s="41" t="s">
        <v>12</v>
      </c>
      <c r="J3" s="41" t="s">
        <v>13</v>
      </c>
      <c r="K3" s="41" t="s">
        <v>14</v>
      </c>
      <c r="L3" s="41" t="s">
        <v>15</v>
      </c>
      <c r="M3" s="41" t="s">
        <v>16</v>
      </c>
      <c r="N3" s="41" t="s">
        <v>17</v>
      </c>
      <c r="O3" s="41" t="s">
        <v>33</v>
      </c>
      <c r="P3" s="41" t="s">
        <v>27</v>
      </c>
      <c r="Q3" s="41" t="s">
        <v>18</v>
      </c>
      <c r="R3" s="41" t="s">
        <v>19</v>
      </c>
      <c r="S3" s="41" t="s">
        <v>20</v>
      </c>
      <c r="T3" s="43" t="s">
        <v>26</v>
      </c>
    </row>
    <row r="4" spans="1:21" x14ac:dyDescent="0.2">
      <c r="A4" s="34" t="s">
        <v>1</v>
      </c>
      <c r="B4" s="35">
        <v>0.15</v>
      </c>
      <c r="C4" s="44">
        <f t="shared" ref="C4:C12" si="0">B4/$F$29</f>
        <v>0.15789473684210525</v>
      </c>
      <c r="D4" s="45"/>
      <c r="E4" s="46"/>
      <c r="F4" s="46"/>
      <c r="G4" s="47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1" x14ac:dyDescent="0.2">
      <c r="A5" s="36" t="s">
        <v>0</v>
      </c>
      <c r="B5" s="37">
        <v>0.05</v>
      </c>
      <c r="C5" s="44">
        <f t="shared" si="0"/>
        <v>5.2631578947368425E-2</v>
      </c>
      <c r="D5" s="50" t="s">
        <v>41</v>
      </c>
      <c r="E5" s="51"/>
      <c r="F5" s="51">
        <v>0</v>
      </c>
      <c r="G5" s="51">
        <v>1</v>
      </c>
      <c r="H5" s="52">
        <v>0.56999999999999995</v>
      </c>
      <c r="I5" s="52">
        <v>1.64</v>
      </c>
      <c r="J5" s="52">
        <v>3.57</v>
      </c>
      <c r="K5" s="52">
        <v>7.54</v>
      </c>
      <c r="L5" s="52">
        <v>7.82</v>
      </c>
      <c r="M5" s="52">
        <v>6.44</v>
      </c>
      <c r="N5" s="51">
        <v>4.7000000000000002E-3</v>
      </c>
      <c r="O5" s="51">
        <f>P5+Q5</f>
        <v>0.70860000000000001</v>
      </c>
      <c r="P5" s="51">
        <v>0.43149999999999999</v>
      </c>
      <c r="Q5" s="51">
        <v>0.27710000000000001</v>
      </c>
      <c r="R5" s="51">
        <v>0.28199999999999997</v>
      </c>
      <c r="S5" s="51">
        <v>9.4000000000000004E-3</v>
      </c>
      <c r="T5" s="53">
        <v>0.39</v>
      </c>
      <c r="U5" s="3"/>
    </row>
    <row r="6" spans="1:21" x14ac:dyDescent="0.2">
      <c r="A6" s="36" t="s">
        <v>36</v>
      </c>
      <c r="B6" s="37">
        <v>0.1</v>
      </c>
      <c r="C6" s="44">
        <f t="shared" si="0"/>
        <v>0.10526315789473685</v>
      </c>
      <c r="D6" s="54" t="s">
        <v>43</v>
      </c>
      <c r="E6" s="51"/>
      <c r="F6" s="51">
        <v>0.6</v>
      </c>
      <c r="G6" s="51">
        <v>0.4</v>
      </c>
      <c r="H6" s="54">
        <v>-0.61</v>
      </c>
      <c r="I6" s="54">
        <v>3.71</v>
      </c>
      <c r="J6" s="54">
        <v>6.81</v>
      </c>
      <c r="K6" s="54">
        <v>3.32</v>
      </c>
      <c r="L6" s="54">
        <v>21.52</v>
      </c>
      <c r="M6" s="54">
        <v>24.39</v>
      </c>
      <c r="N6" s="51">
        <v>9.4200000000000006E-2</v>
      </c>
      <c r="O6" s="51">
        <v>0.85360000000000003</v>
      </c>
      <c r="P6" s="51">
        <v>0.71240000000000003</v>
      </c>
      <c r="Q6" s="51">
        <v>0.14119999999999999</v>
      </c>
      <c r="R6" s="51" t="s">
        <v>38</v>
      </c>
      <c r="S6" s="51">
        <v>4.3799999999999999E-2</v>
      </c>
      <c r="T6" s="53">
        <v>0.75</v>
      </c>
      <c r="U6" s="3"/>
    </row>
    <row r="7" spans="1:21" x14ac:dyDescent="0.2">
      <c r="A7" s="34" t="s">
        <v>23</v>
      </c>
      <c r="B7" s="35">
        <v>0.45</v>
      </c>
      <c r="C7" s="44">
        <f t="shared" si="0"/>
        <v>0.47368421052631582</v>
      </c>
      <c r="D7" s="45"/>
      <c r="E7" s="55"/>
      <c r="F7" s="55">
        <v>0</v>
      </c>
      <c r="G7" s="52"/>
      <c r="H7" s="52"/>
      <c r="I7" s="52"/>
      <c r="J7" s="52"/>
      <c r="K7" s="52"/>
      <c r="L7" s="52"/>
      <c r="M7" s="52"/>
      <c r="N7" s="52"/>
      <c r="O7" s="51">
        <f>P7+Q7</f>
        <v>0</v>
      </c>
      <c r="P7" s="52"/>
      <c r="Q7" s="52"/>
      <c r="R7" s="52"/>
      <c r="S7" s="52"/>
      <c r="T7" s="53"/>
      <c r="U7" s="3"/>
    </row>
    <row r="8" spans="1:21" x14ac:dyDescent="0.2">
      <c r="A8" s="36" t="s">
        <v>35</v>
      </c>
      <c r="B8" s="38">
        <v>0.14000000000000001</v>
      </c>
      <c r="C8" s="44">
        <f t="shared" si="0"/>
        <v>0.14736842105263159</v>
      </c>
      <c r="D8" s="45" t="s">
        <v>42</v>
      </c>
      <c r="E8" s="56"/>
      <c r="F8" s="55">
        <v>1</v>
      </c>
      <c r="G8" s="51">
        <v>0</v>
      </c>
      <c r="H8" s="54">
        <v>-1.04</v>
      </c>
      <c r="I8" s="54">
        <v>5.44</v>
      </c>
      <c r="J8" s="54">
        <v>9.16</v>
      </c>
      <c r="K8" s="54">
        <v>2.74</v>
      </c>
      <c r="L8" s="54">
        <v>21.35</v>
      </c>
      <c r="M8" s="54">
        <v>24.6</v>
      </c>
      <c r="N8" s="51">
        <v>0.12740000000000001</v>
      </c>
      <c r="O8" s="51">
        <f>P8+P1</f>
        <v>0.71589999999999998</v>
      </c>
      <c r="P8" s="51">
        <v>0.71589999999999998</v>
      </c>
      <c r="Q8" s="51">
        <v>0.17860000000000001</v>
      </c>
      <c r="R8" s="51">
        <v>0.10340000000000001</v>
      </c>
      <c r="S8" s="51">
        <v>2.2000000000000001E-3</v>
      </c>
      <c r="T8" s="53">
        <v>0.89</v>
      </c>
      <c r="U8" s="3"/>
    </row>
    <row r="9" spans="1:21" x14ac:dyDescent="0.2">
      <c r="A9" s="36" t="s">
        <v>34</v>
      </c>
      <c r="B9" s="38">
        <v>0.09</v>
      </c>
      <c r="C9" s="44">
        <f t="shared" si="0"/>
        <v>9.4736842105263161E-2</v>
      </c>
      <c r="D9" s="45" t="s">
        <v>44</v>
      </c>
      <c r="E9" s="55"/>
      <c r="F9" s="55">
        <v>1</v>
      </c>
      <c r="G9" s="51">
        <v>0</v>
      </c>
      <c r="H9" s="54">
        <v>-1.9</v>
      </c>
      <c r="I9" s="54">
        <v>8.69</v>
      </c>
      <c r="J9" s="54">
        <v>4.1399999999999997</v>
      </c>
      <c r="K9" s="54">
        <v>3.41</v>
      </c>
      <c r="L9" s="54">
        <v>29.72</v>
      </c>
      <c r="M9" s="54">
        <v>34.67</v>
      </c>
      <c r="N9" s="51">
        <v>0.1792</v>
      </c>
      <c r="O9" s="51">
        <f>P9+Q9</f>
        <v>0.57950000000000002</v>
      </c>
      <c r="P9" s="51">
        <v>0.1138</v>
      </c>
      <c r="Q9" s="51">
        <v>0.4657</v>
      </c>
      <c r="R9" s="51">
        <v>0.4204</v>
      </c>
      <c r="S9" s="51"/>
      <c r="T9" s="53">
        <v>0.68</v>
      </c>
      <c r="U9" s="3"/>
    </row>
    <row r="10" spans="1:21" x14ac:dyDescent="0.2">
      <c r="A10" s="36" t="s">
        <v>3</v>
      </c>
      <c r="B10" s="38">
        <v>0.22</v>
      </c>
      <c r="C10" s="44">
        <f t="shared" si="0"/>
        <v>0.23157894736842105</v>
      </c>
      <c r="D10" s="45" t="s">
        <v>45</v>
      </c>
      <c r="E10" s="55"/>
      <c r="F10" s="55">
        <v>1</v>
      </c>
      <c r="G10" s="51">
        <v>0</v>
      </c>
      <c r="H10" s="52">
        <v>1.76</v>
      </c>
      <c r="I10" s="52">
        <v>5.77</v>
      </c>
      <c r="J10" s="52">
        <v>7.41</v>
      </c>
      <c r="K10" s="52">
        <v>10.7</v>
      </c>
      <c r="L10" s="52">
        <v>23.29</v>
      </c>
      <c r="M10" s="52">
        <v>25.18</v>
      </c>
      <c r="N10" s="51">
        <v>9.0800000000000006E-2</v>
      </c>
      <c r="O10" s="51">
        <f>P10+Q10</f>
        <v>0.94199999999999995</v>
      </c>
      <c r="P10" s="51">
        <v>0.89259999999999995</v>
      </c>
      <c r="Q10" s="51">
        <v>4.9399999999999999E-2</v>
      </c>
      <c r="R10" s="51">
        <v>4.5199999999999997E-2</v>
      </c>
      <c r="S10" s="51">
        <v>2.7000000000000001E-3</v>
      </c>
      <c r="T10" s="53">
        <v>0.63</v>
      </c>
      <c r="U10" s="3"/>
    </row>
    <row r="11" spans="1:21" x14ac:dyDescent="0.2">
      <c r="A11" s="34" t="s">
        <v>5</v>
      </c>
      <c r="B11" s="35">
        <v>0.1</v>
      </c>
      <c r="C11" s="44">
        <f t="shared" si="0"/>
        <v>0.10526315789473685</v>
      </c>
      <c r="D11" s="45"/>
      <c r="E11" s="55"/>
      <c r="F11" s="55"/>
      <c r="G11" s="52"/>
      <c r="H11" s="52"/>
      <c r="I11" s="52"/>
      <c r="J11" s="52"/>
      <c r="K11" s="52"/>
      <c r="L11" s="52"/>
      <c r="M11" s="52"/>
      <c r="N11" s="52"/>
      <c r="O11" s="51">
        <f>P11+Q11</f>
        <v>0</v>
      </c>
      <c r="P11" s="52"/>
      <c r="Q11" s="52"/>
      <c r="R11" s="52"/>
      <c r="S11" s="52"/>
      <c r="T11" s="53"/>
      <c r="U11" s="3"/>
    </row>
    <row r="12" spans="1:21" x14ac:dyDescent="0.2">
      <c r="A12" s="36" t="s">
        <v>25</v>
      </c>
      <c r="B12" s="38">
        <v>0.1</v>
      </c>
      <c r="C12" s="44">
        <f t="shared" si="0"/>
        <v>0.10526315789473685</v>
      </c>
      <c r="D12" s="54" t="s">
        <v>46</v>
      </c>
      <c r="E12" s="55"/>
      <c r="F12" s="55">
        <v>1</v>
      </c>
      <c r="G12" s="52"/>
      <c r="H12" s="52">
        <v>1.7</v>
      </c>
      <c r="I12" s="52">
        <v>8.1999999999999993</v>
      </c>
      <c r="J12" s="52">
        <v>12.31</v>
      </c>
      <c r="K12" s="52">
        <v>4.24</v>
      </c>
      <c r="L12" s="52">
        <v>27.97</v>
      </c>
      <c r="M12" s="52">
        <v>28.78</v>
      </c>
      <c r="N12" s="51">
        <v>0.1474</v>
      </c>
      <c r="O12" s="51">
        <f>P12+Q12</f>
        <v>0.53010000000000002</v>
      </c>
      <c r="P12" s="51">
        <v>0.32590000000000002</v>
      </c>
      <c r="Q12" s="51">
        <v>0.20419999999999999</v>
      </c>
      <c r="R12" s="51">
        <v>0.32090000000000002</v>
      </c>
      <c r="S12" s="51">
        <v>0.1489</v>
      </c>
      <c r="T12" s="53">
        <v>0.77</v>
      </c>
      <c r="U12" s="3"/>
    </row>
    <row r="13" spans="1:21" x14ac:dyDescent="0.2">
      <c r="A13" s="34" t="s">
        <v>7</v>
      </c>
      <c r="B13" s="35">
        <v>0.05</v>
      </c>
      <c r="C13" s="44"/>
      <c r="D13" s="45"/>
      <c r="E13" s="55"/>
      <c r="F13" s="55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3"/>
    </row>
    <row r="14" spans="1:21" x14ac:dyDescent="0.2">
      <c r="A14" s="36" t="s">
        <v>6</v>
      </c>
      <c r="B14" s="38">
        <v>0.05</v>
      </c>
      <c r="C14" s="44"/>
      <c r="D14" s="54" t="s">
        <v>47</v>
      </c>
      <c r="E14" s="55">
        <v>1</v>
      </c>
      <c r="F14" s="55">
        <v>0</v>
      </c>
      <c r="G14" s="52"/>
      <c r="H14" s="52">
        <v>3.47</v>
      </c>
      <c r="I14" s="52">
        <v>6.32</v>
      </c>
      <c r="J14" s="52">
        <v>22.52</v>
      </c>
      <c r="K14" s="52">
        <v>37.19</v>
      </c>
      <c r="L14" s="52"/>
      <c r="M14" s="52"/>
      <c r="N14" s="52"/>
      <c r="O14" s="52"/>
      <c r="P14" s="52"/>
      <c r="Q14" s="52"/>
      <c r="R14" s="52"/>
      <c r="S14" s="52"/>
      <c r="T14" s="53">
        <v>0.14000000000000001</v>
      </c>
      <c r="U14" s="3"/>
    </row>
    <row r="15" spans="1:21" x14ac:dyDescent="0.2">
      <c r="A15" s="34" t="s">
        <v>10</v>
      </c>
      <c r="B15" s="35">
        <v>0.25</v>
      </c>
      <c r="C15" s="44">
        <f>B15/$F$29</f>
        <v>0.26315789473684209</v>
      </c>
      <c r="D15" s="45"/>
      <c r="E15" s="55"/>
      <c r="F15" s="55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3"/>
    </row>
    <row r="16" spans="1:21" x14ac:dyDescent="0.2">
      <c r="A16" s="36" t="s">
        <v>8</v>
      </c>
      <c r="B16" s="37">
        <v>8.3299999999999999E-2</v>
      </c>
      <c r="C16" s="44">
        <f>B16/$F$29</f>
        <v>8.7684210526315795E-2</v>
      </c>
      <c r="D16" s="54" t="s">
        <v>48</v>
      </c>
      <c r="E16" s="55"/>
      <c r="F16" s="55">
        <v>0</v>
      </c>
      <c r="G16" s="51">
        <v>1</v>
      </c>
      <c r="H16" s="52">
        <v>0.64</v>
      </c>
      <c r="I16" s="52">
        <v>1.92</v>
      </c>
      <c r="J16" s="52">
        <v>5.17</v>
      </c>
      <c r="K16" s="52">
        <v>9.33</v>
      </c>
      <c r="L16" s="52">
        <v>8.3699999999999992</v>
      </c>
      <c r="M16" s="52">
        <v>6.76</v>
      </c>
      <c r="N16" s="51">
        <v>7.3000000000000001E-3</v>
      </c>
      <c r="O16" s="51"/>
      <c r="P16" s="52"/>
      <c r="Q16" s="52"/>
      <c r="R16" s="52"/>
      <c r="S16" s="52"/>
      <c r="T16" s="53">
        <v>0.35</v>
      </c>
      <c r="U16" s="3"/>
    </row>
    <row r="17" spans="1:21" x14ac:dyDescent="0.2">
      <c r="A17" s="36" t="s">
        <v>29</v>
      </c>
      <c r="B17" s="37">
        <v>8.3299999999999999E-2</v>
      </c>
      <c r="C17" s="44">
        <f>B17/$F$29</f>
        <v>8.7684210526315795E-2</v>
      </c>
      <c r="D17" s="54" t="s">
        <v>49</v>
      </c>
      <c r="E17" s="55"/>
      <c r="F17" s="55">
        <v>0</v>
      </c>
      <c r="G17" s="51">
        <v>1</v>
      </c>
      <c r="H17" s="52">
        <v>0.95</v>
      </c>
      <c r="I17" s="52">
        <v>0.48</v>
      </c>
      <c r="J17" s="52">
        <v>5.4</v>
      </c>
      <c r="K17" s="52">
        <v>10.57</v>
      </c>
      <c r="L17" s="52">
        <v>9.32</v>
      </c>
      <c r="M17" s="52">
        <v>5.75</v>
      </c>
      <c r="N17" s="51">
        <v>2.8899999999999999E-2</v>
      </c>
      <c r="O17" s="51"/>
      <c r="P17" s="52"/>
      <c r="Q17" s="52"/>
      <c r="R17" s="52"/>
      <c r="S17" s="52"/>
      <c r="T17" s="57">
        <v>0.4</v>
      </c>
      <c r="U17" s="3"/>
    </row>
    <row r="18" spans="1:21" x14ac:dyDescent="0.2">
      <c r="A18" s="39" t="s">
        <v>9</v>
      </c>
      <c r="B18" s="40">
        <v>8.3299999999999999E-2</v>
      </c>
      <c r="C18" s="58">
        <f>B18/$F$29</f>
        <v>8.7684210526315795E-2</v>
      </c>
      <c r="D18" s="59" t="s">
        <v>50</v>
      </c>
      <c r="E18" s="60"/>
      <c r="F18" s="60">
        <v>0</v>
      </c>
      <c r="G18" s="61">
        <v>1</v>
      </c>
      <c r="H18" s="62">
        <v>0.64</v>
      </c>
      <c r="I18" s="62">
        <v>1.23</v>
      </c>
      <c r="J18" s="62">
        <v>5.66</v>
      </c>
      <c r="K18" s="62">
        <v>10.220000000000001</v>
      </c>
      <c r="L18" s="62">
        <v>9.3699999999999992</v>
      </c>
      <c r="M18" s="62">
        <v>6.92</v>
      </c>
      <c r="N18" s="63">
        <v>1.6E-2</v>
      </c>
      <c r="O18" s="63"/>
      <c r="P18" s="61"/>
      <c r="Q18" s="61"/>
      <c r="R18" s="64"/>
      <c r="S18" s="64"/>
      <c r="T18" s="65">
        <v>0.56000000000000005</v>
      </c>
      <c r="U18" s="3"/>
    </row>
    <row r="19" spans="1:21" x14ac:dyDescent="0.2"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3"/>
    </row>
    <row r="20" spans="1:21" s="70" customFormat="1" x14ac:dyDescent="0.2">
      <c r="A20" s="66" t="s">
        <v>51</v>
      </c>
      <c r="B20" s="67">
        <f>SUM(B4,B7,B11,B13,B15)</f>
        <v>1</v>
      </c>
      <c r="C20" s="67">
        <f>SUM(C4,C7,C11,C15)</f>
        <v>1</v>
      </c>
      <c r="D20" s="68"/>
      <c r="E20" s="68"/>
      <c r="F20" s="68">
        <f>SUMPRODUCT(C4:C18,F4:F18)</f>
        <v>0.64210526315789473</v>
      </c>
      <c r="G20" s="68">
        <f>SUMPRODUCT(C4:C18,G4:G18)</f>
        <v>0.3577894736842106</v>
      </c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</row>
    <row r="21" spans="1:21" x14ac:dyDescent="0.2">
      <c r="B21" s="10"/>
      <c r="C21" s="10"/>
      <c r="D21" s="10"/>
      <c r="E21" s="10"/>
      <c r="F21" s="10"/>
    </row>
    <row r="22" spans="1:21" ht="17" thickBot="1" x14ac:dyDescent="0.25">
      <c r="B22" s="11"/>
      <c r="C22" s="10"/>
      <c r="D22" s="10"/>
    </row>
    <row r="23" spans="1:21" x14ac:dyDescent="0.2">
      <c r="B23" s="11"/>
      <c r="C23" s="10"/>
      <c r="D23" s="10"/>
      <c r="E23" s="10"/>
      <c r="G23" s="12" t="s">
        <v>37</v>
      </c>
      <c r="H23" s="14">
        <v>0.36</v>
      </c>
      <c r="I23" s="16"/>
      <c r="J23" s="16"/>
      <c r="K23" s="16"/>
      <c r="L23" s="16"/>
      <c r="M23" s="17"/>
    </row>
    <row r="24" spans="1:21" x14ac:dyDescent="0.2">
      <c r="B24" s="11"/>
      <c r="G24" s="25" t="s">
        <v>24</v>
      </c>
      <c r="H24" s="26">
        <v>0.64</v>
      </c>
      <c r="I24" s="27"/>
      <c r="J24" s="27"/>
      <c r="K24" s="27"/>
      <c r="L24" s="27"/>
      <c r="M24" s="28"/>
    </row>
    <row r="25" spans="1:21" x14ac:dyDescent="0.2">
      <c r="B25" s="11"/>
      <c r="C25" s="11"/>
      <c r="G25" s="29" t="s">
        <v>30</v>
      </c>
      <c r="H25" s="30">
        <v>1.06</v>
      </c>
      <c r="I25" s="30">
        <v>5.37</v>
      </c>
      <c r="J25" s="30">
        <v>9.83</v>
      </c>
      <c r="K25" s="30">
        <v>2.13</v>
      </c>
      <c r="L25" s="30">
        <v>18.37</v>
      </c>
      <c r="M25" s="31">
        <v>21.93</v>
      </c>
    </row>
    <row r="26" spans="1:21" ht="17" thickBot="1" x14ac:dyDescent="0.25">
      <c r="B26" s="11"/>
      <c r="C26" s="11"/>
      <c r="G26" s="13" t="s">
        <v>31</v>
      </c>
      <c r="H26" s="15">
        <v>0.68</v>
      </c>
      <c r="I26" s="15">
        <v>3.81</v>
      </c>
      <c r="J26" s="15">
        <v>5.35</v>
      </c>
      <c r="K26" s="15">
        <v>10.220000000000001</v>
      </c>
      <c r="L26" s="15">
        <v>9.26</v>
      </c>
      <c r="M26" s="18">
        <v>6.15</v>
      </c>
    </row>
    <row r="27" spans="1:21" ht="17" thickBot="1" x14ac:dyDescent="0.25">
      <c r="B27" s="11"/>
      <c r="C27" s="11"/>
      <c r="D27" s="10"/>
      <c r="G27" s="19" t="s">
        <v>32</v>
      </c>
      <c r="H27" s="20">
        <f>H25*($H$24/100) + H26*($H$23/100)</f>
        <v>9.2320000000000006E-3</v>
      </c>
      <c r="I27" s="20">
        <f>I25*($H$24/100) + I26*($H$23/100)</f>
        <v>4.8084000000000002E-2</v>
      </c>
      <c r="J27" s="20">
        <f>J25*($H$24/100) + J26*($H$23/100)</f>
        <v>8.2172000000000009E-2</v>
      </c>
      <c r="K27" s="20">
        <f>K25*($H$24/100) + K26*($H$23/100)</f>
        <v>5.0423999999999997E-2</v>
      </c>
      <c r="L27" s="20">
        <f>L25*($H$24/100) + L26*($H$23/100)</f>
        <v>0.15090400000000001</v>
      </c>
      <c r="M27" s="21">
        <f>M25*($H$24/100) + M26*($H$23/100)</f>
        <v>0.162492</v>
      </c>
    </row>
    <row r="28" spans="1:21" ht="17" thickBot="1" x14ac:dyDescent="0.25">
      <c r="B28" s="11"/>
      <c r="C28" s="11"/>
      <c r="E28" s="9"/>
      <c r="G28" s="22" t="s">
        <v>40</v>
      </c>
      <c r="H28" s="23" cm="1">
        <f t="array" ref="H28">SUMPRODUCT(B4:B18/100,H4:H18)</f>
        <v>5.6735900000000001E-3</v>
      </c>
      <c r="I28" s="23" cm="1">
        <f t="array" ref="I28">SUMPRODUCT(C4:C18/100,I4:I18)</f>
        <v>4.6194515789473672E-2</v>
      </c>
      <c r="J28" s="23" cm="1">
        <f t="array" ref="J28">SUMPRODUCT(B4:B18/100,J4:J18)</f>
        <v>7.8536589999999989E-2</v>
      </c>
      <c r="K28" s="23" cm="1">
        <f t="array" ref="K28">SUMPRODUCT(B4:B18/100,K4:K18)</f>
        <v>8.5459959999999988E-2</v>
      </c>
      <c r="L28" s="23" cm="1">
        <f t="array" ref="L28">SUMPRODUCT(C4:C18/100,L4:L18)</f>
        <v>0.19349155789473688</v>
      </c>
      <c r="M28" s="24" cm="1">
        <f t="array" ref="M28">SUMPRODUCT(C4:C18/100,M4:M18)</f>
        <v>0.20380441052631579</v>
      </c>
    </row>
    <row r="29" spans="1:21" x14ac:dyDescent="0.2">
      <c r="B29" s="11"/>
      <c r="C29" s="11"/>
      <c r="F29" s="10">
        <v>0.95</v>
      </c>
      <c r="G29" s="1"/>
    </row>
    <row r="30" spans="1:21" x14ac:dyDescent="0.2">
      <c r="B30" s="11"/>
      <c r="C30" s="11"/>
    </row>
    <row r="31" spans="1:21" x14ac:dyDescent="0.2">
      <c r="B31" s="11"/>
      <c r="C31" s="11"/>
    </row>
    <row r="32" spans="1:21" x14ac:dyDescent="0.2">
      <c r="B32" s="11"/>
      <c r="C32" s="11"/>
      <c r="G32" s="1"/>
    </row>
    <row r="33" spans="2:22" x14ac:dyDescent="0.2">
      <c r="B33" s="11"/>
      <c r="C33" s="11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6"/>
    </row>
    <row r="34" spans="2:22" x14ac:dyDescent="0.2">
      <c r="B34" s="11"/>
      <c r="C34" s="11"/>
      <c r="H34" s="4"/>
      <c r="I34" s="4"/>
      <c r="J34" s="4"/>
      <c r="K34" s="4"/>
      <c r="L34" s="4"/>
      <c r="M34" s="4"/>
      <c r="N34" s="5"/>
      <c r="O34" s="5"/>
      <c r="P34" s="5"/>
      <c r="Q34" s="5"/>
      <c r="R34" s="5"/>
      <c r="S34" s="5"/>
      <c r="T34" s="6"/>
    </row>
    <row r="35" spans="2:22" x14ac:dyDescent="0.2">
      <c r="B35" s="11"/>
      <c r="H35" s="6"/>
      <c r="I35" s="6"/>
      <c r="J35" s="6"/>
      <c r="K35" s="6"/>
      <c r="L35" s="6"/>
      <c r="M35" s="6"/>
      <c r="N35" s="6"/>
      <c r="O35" s="5"/>
      <c r="P35" s="6"/>
      <c r="Q35" s="6"/>
      <c r="R35" s="6"/>
      <c r="S35" s="6"/>
      <c r="T35" s="6"/>
    </row>
    <row r="36" spans="2:22" x14ac:dyDescent="0.2">
      <c r="B36" s="11"/>
      <c r="G36" s="1"/>
      <c r="H36" s="4"/>
      <c r="I36" s="4"/>
      <c r="J36" s="4"/>
      <c r="K36" s="4"/>
      <c r="L36" s="4"/>
      <c r="M36" s="4"/>
      <c r="N36" s="5"/>
      <c r="O36" s="5"/>
      <c r="P36" s="5"/>
      <c r="Q36" s="5"/>
      <c r="R36" s="5"/>
      <c r="S36" s="5"/>
      <c r="T36" s="6"/>
    </row>
    <row r="37" spans="2:22" x14ac:dyDescent="0.2">
      <c r="B37" s="11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6"/>
    </row>
    <row r="38" spans="2:22" x14ac:dyDescent="0.2">
      <c r="B38" s="11"/>
      <c r="G38" s="1"/>
      <c r="H38" s="4"/>
      <c r="I38" s="4"/>
      <c r="J38" s="4"/>
      <c r="K38" s="4"/>
      <c r="L38" s="4"/>
      <c r="M38" s="4"/>
      <c r="N38" s="5"/>
      <c r="O38" s="5"/>
      <c r="P38" s="5"/>
      <c r="Q38" s="5"/>
      <c r="R38" s="5"/>
      <c r="S38" s="5"/>
      <c r="T38" s="6"/>
    </row>
    <row r="39" spans="2:22" x14ac:dyDescent="0.2">
      <c r="B39" s="11"/>
      <c r="G39" s="1"/>
      <c r="H39" s="4"/>
      <c r="I39" s="4"/>
      <c r="J39" s="4"/>
      <c r="K39" s="4"/>
      <c r="L39" s="4"/>
      <c r="M39" s="4"/>
      <c r="N39" s="5"/>
      <c r="O39" s="5"/>
      <c r="P39" s="5"/>
      <c r="Q39" s="5"/>
      <c r="R39" s="5"/>
      <c r="S39" s="5"/>
      <c r="T39" s="6"/>
    </row>
    <row r="40" spans="2:22" x14ac:dyDescent="0.2">
      <c r="B40" s="10"/>
      <c r="H40" s="4"/>
      <c r="I40" s="4"/>
      <c r="J40" s="4"/>
      <c r="K40" s="4"/>
      <c r="L40" s="4"/>
      <c r="M40" s="4"/>
      <c r="N40" s="6"/>
      <c r="O40" s="6"/>
      <c r="P40" s="6"/>
      <c r="Q40" s="6"/>
      <c r="R40" s="6"/>
      <c r="S40" s="6"/>
      <c r="T40" s="6"/>
    </row>
    <row r="41" spans="2:22" x14ac:dyDescent="0.2">
      <c r="B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2:22" x14ac:dyDescent="0.2">
      <c r="B42" s="10"/>
      <c r="H42" s="6"/>
      <c r="I42" s="6"/>
      <c r="J42" s="6"/>
      <c r="K42" s="6"/>
      <c r="L42" s="6"/>
      <c r="M42" s="6"/>
      <c r="N42" s="5"/>
      <c r="O42" s="5"/>
      <c r="P42" s="6"/>
      <c r="Q42" s="6"/>
      <c r="R42" s="6"/>
      <c r="S42" s="6"/>
      <c r="T42" s="6"/>
    </row>
    <row r="43" spans="2:22" x14ac:dyDescent="0.2">
      <c r="B43" s="10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6"/>
    </row>
    <row r="44" spans="2:22" x14ac:dyDescent="0.2">
      <c r="B44" s="10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6"/>
    </row>
    <row r="45" spans="2:22" x14ac:dyDescent="0.2">
      <c r="B45" s="10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6"/>
    </row>
    <row r="46" spans="2:22" x14ac:dyDescent="0.2">
      <c r="B46" s="10"/>
      <c r="H46" s="4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6"/>
    </row>
    <row r="47" spans="2:22" x14ac:dyDescent="0.2">
      <c r="B47" s="10"/>
      <c r="H47" s="6"/>
      <c r="I47" s="6"/>
      <c r="J47" s="6"/>
      <c r="K47" s="6"/>
      <c r="L47" s="6"/>
      <c r="M47" s="4"/>
      <c r="N47" s="6"/>
      <c r="O47" s="5"/>
      <c r="P47" s="6"/>
      <c r="Q47" s="6"/>
      <c r="R47" s="6"/>
      <c r="S47" s="6"/>
      <c r="T47" s="6"/>
      <c r="U47" s="5"/>
      <c r="V47" s="5"/>
    </row>
    <row r="48" spans="2:22" x14ac:dyDescent="0.2">
      <c r="B48" s="10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6"/>
      <c r="U48" s="5"/>
      <c r="V48" s="5"/>
    </row>
    <row r="49" spans="2:22" x14ac:dyDescent="0.2">
      <c r="B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2:22" x14ac:dyDescent="0.2">
      <c r="B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5"/>
      <c r="V50" s="5"/>
    </row>
    <row r="51" spans="2:22" x14ac:dyDescent="0.2">
      <c r="B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5"/>
      <c r="V51" s="5"/>
    </row>
    <row r="52" spans="2:22" x14ac:dyDescent="0.2">
      <c r="H52" s="6"/>
      <c r="I52" s="6"/>
      <c r="J52" s="6"/>
      <c r="K52" s="6"/>
      <c r="L52" s="6"/>
      <c r="M52" s="6"/>
      <c r="N52" s="5"/>
      <c r="O52" s="5"/>
      <c r="P52" s="6"/>
      <c r="Q52" s="6"/>
      <c r="R52" s="6"/>
      <c r="S52" s="6"/>
      <c r="T52" s="6"/>
      <c r="U52" s="5"/>
      <c r="V52" s="5"/>
    </row>
    <row r="53" spans="2:22" x14ac:dyDescent="0.2">
      <c r="H53" s="6"/>
      <c r="I53" s="6"/>
      <c r="J53" s="6"/>
      <c r="K53" s="6"/>
      <c r="L53" s="4"/>
      <c r="M53" s="6"/>
      <c r="N53" s="5"/>
      <c r="O53" s="5"/>
      <c r="P53" s="6"/>
      <c r="Q53" s="6"/>
      <c r="R53" s="6"/>
      <c r="S53" s="6"/>
      <c r="T53" s="4"/>
      <c r="U53" s="6"/>
      <c r="V53" s="6"/>
    </row>
    <row r="54" spans="2:22" x14ac:dyDescent="0.2">
      <c r="H54" s="4"/>
      <c r="I54" s="4"/>
      <c r="J54" s="4"/>
      <c r="K54" s="4"/>
      <c r="L54" s="6"/>
      <c r="M54" s="4"/>
      <c r="N54" s="7"/>
      <c r="O54" s="7"/>
      <c r="P54" s="5"/>
      <c r="Q54" s="5"/>
      <c r="R54" s="6"/>
      <c r="S54" s="6"/>
      <c r="T54" s="4"/>
      <c r="U54" s="5"/>
      <c r="V54" s="5"/>
    </row>
    <row r="55" spans="2:22" x14ac:dyDescent="0.2"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2:22" x14ac:dyDescent="0.2">
      <c r="L56" s="4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2:22" x14ac:dyDescent="0.2"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2:22" x14ac:dyDescent="0.2">
      <c r="L58" s="6"/>
      <c r="M58" s="6"/>
      <c r="N58" s="6"/>
      <c r="O58" s="6"/>
      <c r="P58" s="6"/>
      <c r="Q58" s="6"/>
      <c r="R58" s="5"/>
      <c r="S58" s="5"/>
      <c r="T58" s="6"/>
      <c r="U58" s="6"/>
      <c r="V58" s="6"/>
    </row>
    <row r="59" spans="2:22" x14ac:dyDescent="0.2">
      <c r="L59" s="6"/>
      <c r="M59" s="6"/>
      <c r="N59" s="6"/>
      <c r="O59" s="6"/>
      <c r="P59" s="6"/>
      <c r="Q59" s="6"/>
      <c r="R59" s="5"/>
      <c r="S59" s="5"/>
      <c r="T59" s="6"/>
      <c r="U59" s="6"/>
      <c r="V59" s="6"/>
    </row>
    <row r="60" spans="2:22" x14ac:dyDescent="0.2">
      <c r="L60" s="4"/>
      <c r="M60" s="4"/>
      <c r="N60" s="4"/>
      <c r="O60" s="4"/>
      <c r="P60" s="4"/>
      <c r="Q60" s="4"/>
      <c r="R60" s="7"/>
      <c r="S60" s="7"/>
      <c r="T60" s="5"/>
      <c r="U60" s="5"/>
      <c r="V60" s="6"/>
    </row>
    <row r="76" spans="8:20" x14ac:dyDescent="0.2">
      <c r="H76" s="6"/>
      <c r="I76" s="6"/>
      <c r="J76" s="6"/>
      <c r="K76" s="6"/>
      <c r="L76" s="6"/>
      <c r="M76" s="6"/>
      <c r="N76" s="5"/>
      <c r="O76" s="5"/>
      <c r="P76" s="5"/>
      <c r="Q76" s="5"/>
      <c r="R76" s="5"/>
      <c r="S76" s="5"/>
      <c r="T76" s="6"/>
    </row>
    <row r="77" spans="8:20" x14ac:dyDescent="0.2">
      <c r="H77" s="4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6"/>
    </row>
    <row r="78" spans="8:20" x14ac:dyDescent="0.2">
      <c r="H78" s="6"/>
      <c r="I78" s="6"/>
      <c r="J78" s="6"/>
      <c r="K78" s="6"/>
      <c r="L78" s="6"/>
      <c r="M78" s="6"/>
      <c r="N78" s="6"/>
      <c r="O78" s="5"/>
      <c r="P78" s="6"/>
      <c r="Q78" s="6"/>
      <c r="R78" s="6"/>
      <c r="S78" s="6"/>
      <c r="T78" s="6"/>
    </row>
    <row r="79" spans="8:20" x14ac:dyDescent="0.2">
      <c r="H79" s="4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6"/>
    </row>
    <row r="80" spans="8:20" x14ac:dyDescent="0.2">
      <c r="H80" s="4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6"/>
    </row>
    <row r="81" spans="8:20" x14ac:dyDescent="0.2">
      <c r="H81" s="6"/>
      <c r="I81" s="6"/>
      <c r="J81" s="6"/>
      <c r="K81" s="6"/>
      <c r="L81" s="6"/>
      <c r="M81" s="6"/>
      <c r="N81" s="5"/>
      <c r="O81" s="5"/>
      <c r="P81" s="5"/>
      <c r="Q81" s="5"/>
      <c r="R81" s="5"/>
      <c r="S81" s="5"/>
      <c r="T81" s="6"/>
    </row>
    <row r="82" spans="8:20" x14ac:dyDescent="0.2">
      <c r="H82" s="6"/>
      <c r="I82" s="6"/>
      <c r="J82" s="6"/>
      <c r="K82" s="6"/>
      <c r="L82" s="6"/>
      <c r="M82" s="6"/>
      <c r="N82" s="6"/>
      <c r="O82" s="5"/>
      <c r="P82" s="6"/>
      <c r="Q82" s="6"/>
      <c r="R82" s="6"/>
      <c r="S82" s="6"/>
      <c r="T82" s="6"/>
    </row>
    <row r="83" spans="8:20" x14ac:dyDescent="0.2">
      <c r="H83" s="6"/>
      <c r="I83" s="6"/>
      <c r="J83" s="6"/>
      <c r="K83" s="6"/>
      <c r="L83" s="6"/>
      <c r="M83" s="6"/>
      <c r="N83" s="5"/>
      <c r="O83" s="5"/>
      <c r="P83" s="5"/>
      <c r="Q83" s="5"/>
      <c r="R83" s="5"/>
      <c r="S83" s="5"/>
      <c r="T83" s="6"/>
    </row>
    <row r="84" spans="8:20" x14ac:dyDescent="0.2"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8:20" x14ac:dyDescent="0.2"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8:20" x14ac:dyDescent="0.2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8:20" x14ac:dyDescent="0.2">
      <c r="H87" s="6"/>
      <c r="I87" s="6"/>
      <c r="J87" s="6"/>
      <c r="K87" s="6"/>
      <c r="L87" s="6"/>
      <c r="M87" s="6"/>
      <c r="N87" s="5"/>
      <c r="O87" s="5"/>
      <c r="P87" s="6"/>
      <c r="Q87" s="6"/>
      <c r="R87" s="6"/>
      <c r="S87" s="6"/>
      <c r="T87" s="6"/>
    </row>
    <row r="88" spans="8:20" x14ac:dyDescent="0.2">
      <c r="H88" s="6"/>
      <c r="I88" s="6"/>
      <c r="J88" s="6"/>
      <c r="K88" s="6"/>
      <c r="L88" s="6"/>
      <c r="M88" s="6"/>
      <c r="N88" s="5"/>
      <c r="O88" s="5"/>
      <c r="P88" s="6"/>
      <c r="Q88" s="6"/>
      <c r="R88" s="6"/>
      <c r="S88" s="6"/>
      <c r="T88" s="4"/>
    </row>
    <row r="89" spans="8:20" x14ac:dyDescent="0.2">
      <c r="H89" s="4"/>
      <c r="I89" s="4"/>
      <c r="J89" s="4"/>
      <c r="K89" s="4"/>
      <c r="L89" s="4"/>
      <c r="M89" s="4"/>
      <c r="N89" s="7"/>
      <c r="O89" s="7"/>
      <c r="P89" s="5"/>
      <c r="Q89" s="5"/>
      <c r="R89" s="6"/>
      <c r="S89" s="6"/>
      <c r="T89" s="4"/>
    </row>
  </sheetData>
  <hyperlinks>
    <hyperlink ref="D5" r:id="rId1" display="https://www.morningstar.in/mutualfunds/f000001a76/invesco-india-arbitrage-fund/detailed-portfolio.aspx" xr:uid="{FBBA9373-7E0C-D34D-BC36-F45B4E911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Sudeep, Sanjana</dc:creator>
  <cp:lastModifiedBy>Sudeep, Sanjana</cp:lastModifiedBy>
  <dcterms:created xsi:type="dcterms:W3CDTF">2025-07-23T09:38:01Z</dcterms:created>
  <dcterms:modified xsi:type="dcterms:W3CDTF">2025-08-17T18:38:55Z</dcterms:modified>
</cp:coreProperties>
</file>