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wnloads\"/>
    </mc:Choice>
  </mc:AlternateContent>
  <bookViews>
    <workbookView xWindow="0" yWindow="0" windowWidth="20490" windowHeight="9045" activeTab="2"/>
  </bookViews>
  <sheets>
    <sheet name="Actual" sheetId="1" r:id="rId1"/>
    <sheet name="Budget" sheetId="2" r:id="rId2"/>
    <sheet name="Dashboard" sheetId="3" r:id="rId3"/>
    <sheet name="Pivot table" sheetId="4" r:id="rId4"/>
  </sheets>
  <externalReferences>
    <externalReference r:id="rId5"/>
  </externalReferences>
  <definedNames>
    <definedName name="Slicer_Month">#N/A</definedName>
    <definedName name="Slicer_Month1">#N/A</definedName>
  </definedNames>
  <calcPr calcId="152511"/>
  <pivotCaches>
    <pivotCache cacheId="17" r:id="rId6"/>
    <pivotCache cacheId="2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5" i="4" l="1"/>
  <c r="A113" i="4"/>
  <c r="A112" i="4"/>
  <c r="A101" i="4"/>
  <c r="A97" i="4"/>
  <c r="A98" i="4"/>
  <c r="A99" i="4"/>
  <c r="A100" i="4"/>
  <c r="A95" i="4"/>
  <c r="A96" i="4"/>
  <c r="A94" i="4"/>
  <c r="B141" i="4"/>
  <c r="B140" i="4"/>
  <c r="B131" i="4"/>
  <c r="B130" i="4"/>
  <c r="B113" i="4"/>
  <c r="B112" i="4"/>
  <c r="B101" i="4"/>
  <c r="B100" i="4"/>
  <c r="B99" i="4"/>
  <c r="B98" i="4"/>
  <c r="B97" i="4"/>
  <c r="B96" i="4"/>
  <c r="B95" i="4"/>
  <c r="B94" i="4"/>
  <c r="B116" i="4" l="1"/>
  <c r="B117" i="4" s="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B58" i="4"/>
  <c r="B46" i="4"/>
  <c r="B52" i="4"/>
  <c r="B64" i="4"/>
  <c r="B70" i="4"/>
  <c r="B40" i="4"/>
  <c r="M5" i="3"/>
  <c r="K5" i="3"/>
  <c r="G5" i="3"/>
  <c r="I5" i="3"/>
  <c r="E5" i="3"/>
  <c r="C5" i="3"/>
</calcChain>
</file>

<file path=xl/sharedStrings.xml><?xml version="1.0" encoding="utf-8"?>
<sst xmlns="http://schemas.openxmlformats.org/spreadsheetml/2006/main" count="720" uniqueCount="72">
  <si>
    <t>Actual Income &amp; Expenses 2022</t>
  </si>
  <si>
    <t>Date</t>
  </si>
  <si>
    <t>Month</t>
  </si>
  <si>
    <t>Category</t>
  </si>
  <si>
    <t>Description</t>
  </si>
  <si>
    <t>Income / Expense</t>
  </si>
  <si>
    <t>Amount</t>
  </si>
  <si>
    <t>Income/Expense</t>
  </si>
  <si>
    <t>Rent</t>
  </si>
  <si>
    <t>Apartment split with friend</t>
  </si>
  <si>
    <t>Expense</t>
  </si>
  <si>
    <t>Utilities</t>
  </si>
  <si>
    <t>Higher month than usual</t>
  </si>
  <si>
    <t>Transport</t>
  </si>
  <si>
    <t>Metro card</t>
  </si>
  <si>
    <t>Groceries</t>
  </si>
  <si>
    <t>Walmart shopping</t>
  </si>
  <si>
    <t>Leisure</t>
  </si>
  <si>
    <t>Hotel in NYC</t>
  </si>
  <si>
    <t>Dinner with friends (invited my partner)</t>
  </si>
  <si>
    <t>Other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</si>
  <si>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</si>
  <si>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</si>
  <si>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</si>
  <si>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</si>
  <si>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</si>
  <si>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</si>
  <si>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</si>
  <si>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</si>
  <si>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</si>
  <si>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</si>
  <si>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</si>
  <si>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</si>
  <si>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</si>
  <si>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</si>
  <si>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</si>
  <si>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</si>
  <si>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</si>
  <si>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</si>
  <si>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</si>
  <si>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</si>
  <si>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</si>
  <si>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</si>
  <si>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</si>
  <si>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</si>
  <si>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</si>
  <si>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</si>
  <si>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</si>
  <si>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</si>
  <si>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</si>
  <si>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</si>
  <si>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</si>
  <si>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</si>
  <si>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</si>
  <si>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</si>
  <si>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</si>
  <si>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Personal Finance Dashboard</t>
  </si>
  <si>
    <t>Grocery</t>
  </si>
  <si>
    <t>Starting Cash Balance</t>
  </si>
  <si>
    <t>Row Labels</t>
  </si>
  <si>
    <t>Grand Total</t>
  </si>
  <si>
    <t>Column Labels</t>
  </si>
  <si>
    <t>Sum of Amount</t>
  </si>
  <si>
    <t>Sum of Budget</t>
  </si>
  <si>
    <t>Total Budget</t>
  </si>
  <si>
    <t>Charts</t>
  </si>
  <si>
    <t>Changing Cash Balance</t>
  </si>
  <si>
    <t>Ending Cash Balance</t>
  </si>
  <si>
    <t>Actual Expense</t>
  </si>
  <si>
    <t>Planned Expense</t>
  </si>
  <si>
    <t>Planned Income</t>
  </si>
  <si>
    <t>Actual Imcome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</si>
</sst>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quot;$&quot;#,##0.00\)"/>
    <numFmt numFmtId="165" formatCode="&quot;$&quot;#,##0.00"/>
    <numFmt numFmtId="166" formatCode="&quot;$&quot;#,##0"/>
  </numFmts>
  <fonts count="12" x14ac:knownFonts="1">
    <font>
      <sz val="11"/>
      <color theme="1"/>
      <name val="Calibri"/>
      <family val="2"/>
      <charset val="1"/>
      <scheme val="minor"/>
    </font>
    <font>
      <b/>
      <sz val="16"/>
      <color rgb="FF293D68"/>
      <name val="Calibri"/>
      <family val="2"/>
    </font>
    <font>
      <b/>
      <sz val="11"/>
      <color theme="0"/>
      <name val="Calibri"/>
      <family val="2"/>
    </font>
    <font>
      <sz val="12"/>
      <color theme="1"/>
      <name val="Calibri"/>
      <family val="2"/>
    </font>
    <font>
      <sz val="12"/>
      <color theme="1"/>
      <name val="Calibri"/>
      <family val="2"/>
      <scheme val="minor"/>
    </font>
    <font>
      <sz val="11"/>
      <color rgb="FF0000FF"/>
      <name val="Calibri"/>
      <family val="2"/>
    </font>
    <font>
      <b/>
      <sz val="12"/>
      <color theme="0"/>
      <name val="Calibri"/>
      <family val="2"/>
    </font>
    <font>
      <b/>
      <sz val="28"/>
      <color theme="0"/>
      <name val="Calibri"/>
      <family val="2"/>
    </font>
    <font>
      <sz val="12"/>
      <name val="Calibri"/>
      <family val="2"/>
    </font>
    <font>
      <b/>
      <sz val="24"/>
      <color theme="0"/>
      <name val="Calibri"/>
      <family val="2"/>
    </font>
    <font>
      <b/>
      <sz val="11"/>
      <color theme="1"/>
      <name val="Calibri"/>
      <family val="2"/>
    </font>
    <font>
      <b/>
      <sz val="11"/>
      <color theme="3"/>
      <name val="Calibri"/>
      <family val="2"/>
      <scheme val="minor"/>
    </font>
  </fonts>
  <fills count="5">
    <fill>
      <patternFill patternType="none"/>
    </fill>
    <fill>
      <patternFill patternType="gray125"/>
    </fill>
    <fill>
      <patternFill patternType="solid">
        <fgColor rgb="FF293D68"/>
        <bgColor rgb="FF293D68"/>
      </patternFill>
    </fill>
    <fill>
      <patternFill patternType="solid">
        <fgColor rgb="FFB4C6E7"/>
        <bgColor rgb="FFB4C6E7"/>
      </patternFill>
    </fill>
    <fill>
      <patternFill patternType="solid">
        <fgColor theme="5"/>
        <bgColor indexed="64"/>
      </patternFill>
    </fill>
  </fills>
  <borders count="5">
    <border>
      <left/>
      <right/>
      <top/>
      <bottom/>
      <diagonal/>
    </border>
    <border>
      <left/>
      <right/>
      <top/>
      <bottom style="thin">
        <color rgb="FF000000"/>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27">
    <xf numFmtId="0" fontId="0" fillId="0" borderId="0" xfId="0"/>
    <xf numFmtId="0" fontId="0" fillId="0" borderId="0" xfId="0" applyBorder="1"/>
    <xf numFmtId="0" fontId="1" fillId="0" borderId="1" xfId="0" applyFont="1" applyBorder="1"/>
    <xf numFmtId="0" fontId="0" fillId="0" borderId="0" xfId="0" applyFont="1" applyAlignment="1"/>
    <xf numFmtId="0" fontId="2" fillId="2" borderId="0" xfId="0" applyFont="1" applyFill="1" applyBorder="1"/>
    <xf numFmtId="16" fontId="3" fillId="0" borderId="0" xfId="0" applyNumberFormat="1" applyFont="1" applyAlignment="1">
      <alignment horizontal="left"/>
    </xf>
    <xf numFmtId="0" fontId="4" fillId="0" borderId="0" xfId="0" applyFont="1"/>
    <xf numFmtId="164" fontId="5" fillId="0" borderId="0" xfId="0" applyNumberFormat="1" applyFont="1"/>
    <xf numFmtId="0" fontId="2" fillId="0" borderId="0" xfId="0" applyFont="1"/>
    <xf numFmtId="0" fontId="1" fillId="0" borderId="0" xfId="0" applyFont="1"/>
    <xf numFmtId="17" fontId="6" fillId="2" borderId="0" xfId="0" applyNumberFormat="1" applyFont="1" applyFill="1" applyBorder="1"/>
    <xf numFmtId="165" fontId="5" fillId="0" borderId="0" xfId="0" applyNumberFormat="1" applyFont="1"/>
    <xf numFmtId="0" fontId="3" fillId="2" borderId="0" xfId="0" applyFont="1" applyFill="1" applyBorder="1"/>
    <xf numFmtId="0" fontId="7" fillId="2" borderId="0" xfId="0" applyFont="1" applyFill="1" applyBorder="1" applyAlignment="1">
      <alignment horizontal="center" vertical="center"/>
    </xf>
    <xf numFmtId="0" fontId="8" fillId="0" borderId="0" xfId="0" applyFont="1" applyBorder="1"/>
    <xf numFmtId="0" fontId="9" fillId="2" borderId="0" xfId="0" applyFont="1" applyFill="1" applyBorder="1" applyAlignment="1">
      <alignment horizontal="center" vertical="center"/>
    </xf>
    <xf numFmtId="0" fontId="2" fillId="2" borderId="0" xfId="0" applyFont="1" applyFill="1" applyBorder="1" applyAlignment="1">
      <alignment horizontal="center" vertical="center"/>
    </xf>
    <xf numFmtId="166" fontId="2" fillId="3" borderId="0" xfId="0" applyNumberFormat="1" applyFont="1" applyFill="1" applyBorder="1" applyAlignment="1">
      <alignment horizontal="center" vertical="center"/>
    </xf>
    <xf numFmtId="0" fontId="3" fillId="2" borderId="0" xfId="0" applyFont="1" applyFill="1" applyBorder="1" applyAlignment="1">
      <alignment vertical="center"/>
    </xf>
    <xf numFmtId="0" fontId="10" fillId="0" borderId="2" xfId="0" applyFont="1" applyBorder="1" applyAlignment="1">
      <alignment horizontal="center"/>
    </xf>
    <xf numFmtId="0" fontId="8" fillId="0" borderId="2" xfId="0" applyFont="1" applyBorder="1"/>
    <xf numFmtId="166" fontId="2" fillId="2" borderId="3" xfId="0" applyNumberFormat="1" applyFont="1" applyFill="1" applyBorder="1" applyAlignment="1">
      <alignment horizontal="center" vertical="center"/>
    </xf>
    <xf numFmtId="0" fontId="8" fillId="0" borderId="4" xfId="0" applyFont="1" applyBorder="1"/>
    <xf numFmtId="0" fontId="0" fillId="0" borderId="0" xfId="0" pivotButton="1"/>
    <xf numFmtId="0" fontId="0" fillId="0" borderId="0" xfId="0" applyAlignment="1">
      <alignment horizontal="left"/>
    </xf>
    <xf numFmtId="0" fontId="0" fillId="0" borderId="0" xfId="0" applyNumberFormat="1"/>
    <xf numFmtId="0" fontId="11" fillId="4" borderId="0" xfId="0" applyFont="1" applyFill="1" applyAlignment="1">
      <alignment horizontal="center"/>
    </xf>
  </cellXfs>
  <cellStyles count="1">
    <cellStyle name="Normal" xfId="0" builtinId="0"/>
  </cellStyles>
  <dxfs count="10">
    <dxf>
      <numFmt numFmtId="0" formatCode="Genera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defaultTableStyle="TableStyleMedium2" defaultPivotStyle="PivotStyleLight16">
    <tableStyle name="Actuals-style" pivot="0" count="3">
      <tableStyleElement type="headerRow" dxfId="9"/>
      <tableStyleElement type="firstRowStripe" dxfId="8"/>
      <tableStyleElement type="secondRowStripe" dxfId="7"/>
    </tableStyle>
    <tableStyle name="Actuals-style 2" pivot="0" count="3">
      <tableStyleElement type="headerRow" dxfId="6"/>
      <tableStyleElement type="firstRowStripe" dxfId="5"/>
      <tableStyleElement type="secondRowStripe" dxfId="4"/>
    </tableStyle>
    <tableStyle name="Budget-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Expense by Category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table'!$A$94:$A$101</c:f>
              <c:strCache>
                <c:ptCount val="8"/>
                <c:pt idx="0">
                  <c:v>Bonus</c:v>
                </c:pt>
                <c:pt idx="1">
                  <c:v>Groceries</c:v>
                </c:pt>
                <c:pt idx="2">
                  <c:v>Leisure</c:v>
                </c:pt>
                <c:pt idx="3">
                  <c:v>Other</c:v>
                </c:pt>
                <c:pt idx="4">
                  <c:v>Rent</c:v>
                </c:pt>
                <c:pt idx="5">
                  <c:v>Side Hustle</c:v>
                </c:pt>
                <c:pt idx="6">
                  <c:v>Transport</c:v>
                </c:pt>
                <c:pt idx="7">
                  <c:v>Utilities</c:v>
                </c:pt>
              </c:strCache>
            </c:strRef>
          </c:cat>
          <c:val>
            <c:numRef>
              <c:f>'Pivot table'!$B$94:$B$101</c:f>
              <c:numCache>
                <c:formatCode>General</c:formatCode>
                <c:ptCount val="8"/>
                <c:pt idx="0">
                  <c:v>598</c:v>
                </c:pt>
                <c:pt idx="1">
                  <c:v>1860</c:v>
                </c:pt>
                <c:pt idx="2">
                  <c:v>2269</c:v>
                </c:pt>
                <c:pt idx="3">
                  <c:v>964</c:v>
                </c:pt>
                <c:pt idx="4">
                  <c:v>4250</c:v>
                </c:pt>
                <c:pt idx="5">
                  <c:v>1000</c:v>
                </c:pt>
                <c:pt idx="6">
                  <c:v>275</c:v>
                </c:pt>
                <c:pt idx="7">
                  <c:v>650</c:v>
                </c:pt>
              </c:numCache>
            </c:numRef>
          </c:val>
        </c:ser>
        <c:dLbls>
          <c:dLblPos val="ctr"/>
          <c:showLegendKey val="0"/>
          <c:showVal val="1"/>
          <c:showCatName val="0"/>
          <c:showSerName val="0"/>
          <c:showPercent val="0"/>
          <c:showBubbleSize val="0"/>
        </c:dLbls>
        <c:gapWidth val="37"/>
        <c:overlap val="100"/>
        <c:axId val="427171024"/>
        <c:axId val="427167760"/>
      </c:barChart>
      <c:catAx>
        <c:axId val="4271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7167760"/>
        <c:crosses val="autoZero"/>
        <c:auto val="1"/>
        <c:lblAlgn val="ctr"/>
        <c:lblOffset val="100"/>
        <c:noMultiLvlLbl val="0"/>
      </c:catAx>
      <c:valAx>
        <c:axId val="427167760"/>
        <c:scaling>
          <c:orientation val="minMax"/>
        </c:scaling>
        <c:delete val="1"/>
        <c:axPos val="l"/>
        <c:numFmt formatCode="General" sourceLinked="1"/>
        <c:majorTickMark val="none"/>
        <c:minorTickMark val="none"/>
        <c:tickLblPos val="nextTo"/>
        <c:crossAx val="427171024"/>
        <c:crosses val="autoZero"/>
        <c:crossBetween val="between"/>
      </c:valAx>
      <c:spPr>
        <a:noFill/>
        <a:ln w="25400">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CASH BALANCE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lumMod val="50000"/>
                </a:schemeClr>
              </a:solidFill>
              <a:ln>
                <a:noFill/>
              </a:ln>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dLblPos val="ctr"/>
              <c:showLegendKey val="0"/>
              <c:showVal val="1"/>
              <c:showCatName val="0"/>
              <c:showSerName val="0"/>
              <c:showPercent val="0"/>
              <c:showBubbleSize val="0"/>
              <c:extLst>
                <c:ext xmlns:c15="http://schemas.microsoft.com/office/drawing/2012/chart" uri="{CE6537A1-D6FC-4f65-9D91-7224C49458BB}">
                  <c15:layout/>
                </c:ext>
              </c:extLst>
            </c:dLbl>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table'!$A$115,'Pivot table'!$A$117)</c:f>
              <c:strCache>
                <c:ptCount val="2"/>
                <c:pt idx="0">
                  <c:v>Starting Cash Balance</c:v>
                </c:pt>
                <c:pt idx="1">
                  <c:v>Ending Cash Balance</c:v>
                </c:pt>
              </c:strCache>
            </c:strRef>
          </c:cat>
          <c:val>
            <c:numRef>
              <c:f>('Pivot table'!$B$115,'Pivot table'!$B$117)</c:f>
              <c:numCache>
                <c:formatCode>General</c:formatCode>
                <c:ptCount val="2"/>
                <c:pt idx="0">
                  <c:v>3000</c:v>
                </c:pt>
                <c:pt idx="1">
                  <c:v>9369</c:v>
                </c:pt>
              </c:numCache>
            </c:numRef>
          </c:val>
        </c:ser>
        <c:dLbls>
          <c:showLegendKey val="0"/>
          <c:showVal val="0"/>
          <c:showCatName val="0"/>
          <c:showSerName val="0"/>
          <c:showPercent val="0"/>
          <c:showBubbleSize val="0"/>
        </c:dLbls>
        <c:gapWidth val="219"/>
        <c:overlap val="-27"/>
        <c:axId val="494206048"/>
        <c:axId val="494233248"/>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('Pivot table'!$A$115,'Pivot table'!$A$117)</c15:sqref>
                        </c15:formulaRef>
                      </c:ext>
                    </c:extLst>
                    <c:strCache>
                      <c:ptCount val="2"/>
                      <c:pt idx="0">
                        <c:v>Starting Cash Balance</c:v>
                      </c:pt>
                      <c:pt idx="1">
                        <c:v>Ending Cash Balance</c:v>
                      </c:pt>
                    </c:strCache>
                  </c:strRef>
                </c:cat>
                <c:val>
                  <c:numRef>
                    <c:extLst>
                      <c:ext uri="{02D57815-91ED-43cb-92C2-25804820EDAC}">
                        <c15:formulaRef>
                          <c15:sqref>('Pivot table'!$C$115,'Pivot table'!$C$117)</c15:sqref>
                        </c15:formulaRef>
                      </c:ext>
                    </c:extLst>
                    <c:numCache>
                      <c:formatCode>General</c:formatCode>
                      <c:ptCount val="2"/>
                    </c:numCache>
                  </c:numRef>
                </c:val>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table'!$D$115,'Pivot table'!$D$117)</c15:sqref>
                        </c15:formulaRef>
                      </c:ext>
                    </c:extLst>
                    <c:numCache>
                      <c:formatCode>General</c:formatCode>
                      <c:ptCount val="2"/>
                    </c:numCache>
                  </c:numRef>
                </c:val>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table'!$E$115,'Pivot table'!$E$117)</c15:sqref>
                        </c15:formulaRef>
                      </c:ext>
                    </c:extLst>
                    <c:numCache>
                      <c:formatCode>General</c:formatCode>
                      <c:ptCount val="2"/>
                    </c:numCache>
                  </c:numRef>
                </c:val>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table'!$F$115,'Pivot table'!$F$117)</c15:sqref>
                        </c15:formulaRef>
                      </c:ext>
                    </c:extLst>
                    <c:numCache>
                      <c:formatCode>General</c:formatCode>
                      <c:ptCount val="2"/>
                    </c:numCache>
                  </c:numRef>
                </c:val>
              </c15:ser>
            </c15:filteredBarSeries>
            <c15:filteredBarSeries>
              <c15:ser>
                <c:idx val="5"/>
                <c:order val="5"/>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table'!$G$115,'Pivot table'!$G$117)</c15:sqref>
                        </c15:formulaRef>
                      </c:ext>
                    </c:extLst>
                    <c:numCache>
                      <c:formatCode>General</c:formatCode>
                      <c:ptCount val="2"/>
                    </c:numCache>
                  </c:numRef>
                </c:val>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table'!$H$115,'Pivot table'!$H$117)</c15:sqref>
                        </c15:formulaRef>
                      </c:ext>
                    </c:extLst>
                    <c:numCache>
                      <c:formatCode>General</c:formatCode>
                      <c:ptCount val="2"/>
                    </c:numCache>
                  </c:numRef>
                </c:val>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table'!$I$115,'Pivot table'!$I$117)</c15:sqref>
                        </c15:formulaRef>
                      </c:ext>
                    </c:extLst>
                    <c:numCache>
                      <c:formatCode>General</c:formatCode>
                      <c:ptCount val="2"/>
                    </c:numCache>
                  </c:numRef>
                </c:val>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table'!$J$115,'Pivot table'!$J$117)</c15:sqref>
                        </c15:formulaRef>
                      </c:ext>
                    </c:extLst>
                    <c:numCache>
                      <c:formatCode>General</c:formatCode>
                      <c:ptCount val="2"/>
                    </c:numCache>
                  </c:numRef>
                </c:val>
              </c15:ser>
            </c15:filteredBarSeries>
            <c15:filteredBarSeries>
              <c15:ser>
                <c:idx val="9"/>
                <c:order val="9"/>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table'!$K$115,'Pivot table'!$K$117)</c15:sqref>
                        </c15:formulaRef>
                      </c:ext>
                    </c:extLst>
                    <c:numCache>
                      <c:formatCode>General</c:formatCode>
                      <c:ptCount val="2"/>
                    </c:numCache>
                  </c:numRef>
                </c:val>
              </c15:ser>
            </c15:filteredBarSeries>
            <c15:filteredBarSeries>
              <c15:ser>
                <c:idx val="10"/>
                <c:order val="10"/>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table'!$L$115,'Pivot table'!$L$117)</c15:sqref>
                        </c15:formulaRef>
                      </c:ext>
                    </c:extLst>
                    <c:numCache>
                      <c:formatCode>General</c:formatCode>
                      <c:ptCount val="2"/>
                    </c:numCache>
                  </c:numRef>
                </c:val>
              </c15:ser>
            </c15:filteredBarSeries>
            <c15:filteredBarSeries>
              <c15:ser>
                <c:idx val="11"/>
                <c:order val="11"/>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table'!$M$115,'Pivot table'!$M$117)</c15:sqref>
                        </c15:formulaRef>
                      </c:ext>
                    </c:extLst>
                    <c:numCache>
                      <c:formatCode>General</c:formatCode>
                      <c:ptCount val="2"/>
                    </c:numCache>
                  </c:numRef>
                </c:val>
              </c15:ser>
            </c15:filteredBarSeries>
            <c15:filteredBarSeries>
              <c15:ser>
                <c:idx val="12"/>
                <c:order val="12"/>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table'!$N$115,'Pivot table'!$N$117)</c15:sqref>
                        </c15:formulaRef>
                      </c:ext>
                    </c:extLst>
                    <c:numCache>
                      <c:formatCode>General</c:formatCode>
                      <c:ptCount val="2"/>
                    </c:numCache>
                  </c:numRef>
                </c:val>
              </c15:ser>
            </c15:filteredBarSeries>
            <c15:filteredBarSeries>
              <c15:ser>
                <c:idx val="13"/>
                <c:order val="13"/>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table'!$A$115,'Pivot table'!$A$117)</c15:sqref>
                        </c15:formulaRef>
                      </c:ext>
                    </c:extLst>
                    <c:strCache>
                      <c:ptCount val="2"/>
                      <c:pt idx="0">
                        <c:v>Starting Cash Balance</c:v>
                      </c:pt>
                      <c:pt idx="1">
                        <c:v>Ending Cash Balance</c:v>
                      </c:pt>
                    </c:strCache>
                  </c:strRef>
                </c:cat>
                <c:val>
                  <c:numRef>
                    <c:extLst xmlns:c15="http://schemas.microsoft.com/office/drawing/2012/chart">
                      <c:ext xmlns:c15="http://schemas.microsoft.com/office/drawing/2012/chart" uri="{02D57815-91ED-43cb-92C2-25804820EDAC}">
                        <c15:formulaRef>
                          <c15:sqref>('Pivot table'!$O$115,'Pivot table'!$O$117)</c15:sqref>
                        </c15:formulaRef>
                      </c:ext>
                    </c:extLst>
                    <c:numCache>
                      <c:formatCode>General</c:formatCode>
                      <c:ptCount val="2"/>
                    </c:numCache>
                  </c:numRef>
                </c:val>
              </c15:ser>
            </c15:filteredBarSeries>
          </c:ext>
        </c:extLst>
      </c:barChart>
      <c:catAx>
        <c:axId val="49420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33248"/>
        <c:crosses val="autoZero"/>
        <c:auto val="1"/>
        <c:lblAlgn val="ctr"/>
        <c:lblOffset val="100"/>
        <c:noMultiLvlLbl val="0"/>
      </c:catAx>
      <c:valAx>
        <c:axId val="494233248"/>
        <c:scaling>
          <c:orientation val="minMax"/>
        </c:scaling>
        <c:delete val="1"/>
        <c:axPos val="l"/>
        <c:numFmt formatCode="General" sourceLinked="1"/>
        <c:majorTickMark val="none"/>
        <c:minorTickMark val="none"/>
        <c:tickLblPos val="nextTo"/>
        <c:crossAx val="49420604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48403324584427"/>
          <c:y val="0.15782407407407409"/>
          <c:w val="0.75607152230971131"/>
          <c:h val="0.777361111111111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table'!$A$130,'Pivot table'!$A$140)</c:f>
              <c:strCache>
                <c:ptCount val="2"/>
                <c:pt idx="0">
                  <c:v>Actual Expense</c:v>
                </c:pt>
                <c:pt idx="1">
                  <c:v>Planned Expense</c:v>
                </c:pt>
              </c:strCache>
            </c:strRef>
          </c:cat>
          <c:val>
            <c:numRef>
              <c:f>('Pivot table'!$B$130,'Pivot table'!$B$140)</c:f>
              <c:numCache>
                <c:formatCode>General</c:formatCode>
                <c:ptCount val="2"/>
                <c:pt idx="0">
                  <c:v>11866</c:v>
                </c:pt>
                <c:pt idx="1">
                  <c:v>29700</c:v>
                </c:pt>
              </c:numCache>
            </c:numRef>
          </c:val>
        </c:ser>
        <c:dLbls>
          <c:showLegendKey val="0"/>
          <c:showVal val="0"/>
          <c:showCatName val="0"/>
          <c:showSerName val="0"/>
          <c:showPercent val="0"/>
          <c:showBubbleSize val="0"/>
        </c:dLbls>
        <c:gapWidth val="215"/>
        <c:axId val="494227808"/>
        <c:axId val="494234336"/>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('Pivot table'!$A$130,'Pivot table'!$A$140)</c15:sqref>
                        </c15:formulaRef>
                      </c:ext>
                    </c:extLst>
                    <c:strCache>
                      <c:ptCount val="2"/>
                      <c:pt idx="0">
                        <c:v>Actual Expense</c:v>
                      </c:pt>
                      <c:pt idx="1">
                        <c:v>Planned Expense</c:v>
                      </c:pt>
                    </c:strCache>
                  </c:strRef>
                </c:cat>
                <c:val>
                  <c:numRef>
                    <c:extLst>
                      <c:ext uri="{02D57815-91ED-43cb-92C2-25804820EDAC}">
                        <c15:formulaRef>
                          <c15:sqref>('Pivot table'!$C$130,'Pivot table'!$C$140)</c15:sqref>
                        </c15:formulaRef>
                      </c:ext>
                    </c:extLst>
                    <c:numCache>
                      <c:formatCode>General</c:formatCode>
                      <c:ptCount val="2"/>
                    </c:numCache>
                  </c:numRef>
                </c:val>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table'!$D$130,'Pivot table'!$D$140)</c15:sqref>
                        </c15:formulaRef>
                      </c:ext>
                    </c:extLst>
                    <c:numCache>
                      <c:formatCode>General</c:formatCode>
                      <c:ptCount val="2"/>
                    </c:numCache>
                  </c:numRef>
                </c:val>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table'!$E$130,'Pivot table'!$E$140)</c15:sqref>
                        </c15:formulaRef>
                      </c:ext>
                    </c:extLst>
                    <c:numCache>
                      <c:formatCode>General</c:formatCode>
                      <c:ptCount val="2"/>
                    </c:numCache>
                  </c:numRef>
                </c:val>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table'!$F$130,'Pivot table'!$F$140)</c15:sqref>
                        </c15:formulaRef>
                      </c:ext>
                    </c:extLst>
                    <c:numCache>
                      <c:formatCode>General</c:formatCode>
                      <c:ptCount val="2"/>
                    </c:numCache>
                  </c:numRef>
                </c:val>
              </c15:ser>
            </c15:filteredBarSeries>
            <c15:filteredBarSeries>
              <c15:ser>
                <c:idx val="5"/>
                <c:order val="5"/>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table'!$G$130,'Pivot table'!$G$140)</c15:sqref>
                        </c15:formulaRef>
                      </c:ext>
                    </c:extLst>
                    <c:numCache>
                      <c:formatCode>General</c:formatCode>
                      <c:ptCount val="2"/>
                    </c:numCache>
                  </c:numRef>
                </c:val>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table'!$H$130,'Pivot table'!$H$140)</c15:sqref>
                        </c15:formulaRef>
                      </c:ext>
                    </c:extLst>
                    <c:numCache>
                      <c:formatCode>General</c:formatCode>
                      <c:ptCount val="2"/>
                    </c:numCache>
                  </c:numRef>
                </c:val>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table'!$I$130,'Pivot table'!$I$140)</c15:sqref>
                        </c15:formulaRef>
                      </c:ext>
                    </c:extLst>
                    <c:numCache>
                      <c:formatCode>General</c:formatCode>
                      <c:ptCount val="2"/>
                    </c:numCache>
                  </c:numRef>
                </c:val>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table'!$J$130,'Pivot table'!$J$140)</c15:sqref>
                        </c15:formulaRef>
                      </c:ext>
                    </c:extLst>
                    <c:numCache>
                      <c:formatCode>General</c:formatCode>
                      <c:ptCount val="2"/>
                    </c:numCache>
                  </c:numRef>
                </c:val>
              </c15:ser>
            </c15:filteredBarSeries>
            <c15:filteredBarSeries>
              <c15:ser>
                <c:idx val="9"/>
                <c:order val="9"/>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table'!$K$130,'Pivot table'!$K$140)</c15:sqref>
                        </c15:formulaRef>
                      </c:ext>
                    </c:extLst>
                    <c:numCache>
                      <c:formatCode>General</c:formatCode>
                      <c:ptCount val="2"/>
                    </c:numCache>
                  </c:numRef>
                </c:val>
              </c15:ser>
            </c15:filteredBarSeries>
            <c15:filteredBarSeries>
              <c15:ser>
                <c:idx val="10"/>
                <c:order val="10"/>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table'!$L$130,'Pivot table'!$L$140)</c15:sqref>
                        </c15:formulaRef>
                      </c:ext>
                    </c:extLst>
                    <c:numCache>
                      <c:formatCode>General</c:formatCode>
                      <c:ptCount val="2"/>
                    </c:numCache>
                  </c:numRef>
                </c:val>
              </c15:ser>
            </c15:filteredBarSeries>
            <c15:filteredBarSeries>
              <c15:ser>
                <c:idx val="11"/>
                <c:order val="11"/>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table'!$M$130,'Pivot table'!$M$140)</c15:sqref>
                        </c15:formulaRef>
                      </c:ext>
                    </c:extLst>
                    <c:numCache>
                      <c:formatCode>General</c:formatCode>
                      <c:ptCount val="2"/>
                    </c:numCache>
                  </c:numRef>
                </c:val>
              </c15:ser>
            </c15:filteredBarSeries>
            <c15:filteredBarSeries>
              <c15:ser>
                <c:idx val="12"/>
                <c:order val="12"/>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table'!$N$130,'Pivot table'!$N$140)</c15:sqref>
                        </c15:formulaRef>
                      </c:ext>
                    </c:extLst>
                    <c:numCache>
                      <c:formatCode>General</c:formatCode>
                      <c:ptCount val="2"/>
                    </c:numCache>
                  </c:numRef>
                </c:val>
              </c15:ser>
            </c15:filteredBarSeries>
            <c15:filteredBarSeries>
              <c15:ser>
                <c:idx val="13"/>
                <c:order val="13"/>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table'!$A$130,'Pivot table'!$A$140)</c15:sqref>
                        </c15:formulaRef>
                      </c:ext>
                    </c:extLst>
                    <c:strCache>
                      <c:ptCount val="2"/>
                      <c:pt idx="0">
                        <c:v>Actual Expense</c:v>
                      </c:pt>
                      <c:pt idx="1">
                        <c:v>Planned Expense</c:v>
                      </c:pt>
                    </c:strCache>
                  </c:strRef>
                </c:cat>
                <c:val>
                  <c:numRef>
                    <c:extLst xmlns:c15="http://schemas.microsoft.com/office/drawing/2012/chart">
                      <c:ext xmlns:c15="http://schemas.microsoft.com/office/drawing/2012/chart" uri="{02D57815-91ED-43cb-92C2-25804820EDAC}">
                        <c15:formulaRef>
                          <c15:sqref>('Pivot table'!$O$130,'Pivot table'!$O$140)</c15:sqref>
                        </c15:formulaRef>
                      </c:ext>
                    </c:extLst>
                    <c:numCache>
                      <c:formatCode>General</c:formatCode>
                      <c:ptCount val="2"/>
                    </c:numCache>
                  </c:numRef>
                </c:val>
              </c15:ser>
            </c15:filteredBarSeries>
          </c:ext>
        </c:extLst>
      </c:barChart>
      <c:catAx>
        <c:axId val="49422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34336"/>
        <c:crosses val="autoZero"/>
        <c:auto val="1"/>
        <c:lblAlgn val="ctr"/>
        <c:lblOffset val="100"/>
        <c:noMultiLvlLbl val="0"/>
      </c:catAx>
      <c:valAx>
        <c:axId val="494234336"/>
        <c:scaling>
          <c:orientation val="minMax"/>
        </c:scaling>
        <c:delete val="1"/>
        <c:axPos val="b"/>
        <c:numFmt formatCode="General" sourceLinked="1"/>
        <c:majorTickMark val="none"/>
        <c:minorTickMark val="none"/>
        <c:tickLblPos val="nextTo"/>
        <c:crossAx val="4942278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layout>
        <c:manualLayout>
          <c:xMode val="edge"/>
          <c:yMode val="edge"/>
          <c:x val="0.419479002624671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table'!$A$131,'Pivot table'!$A$141)</c:f>
              <c:strCache>
                <c:ptCount val="2"/>
                <c:pt idx="0">
                  <c:v>Actual Imcome</c:v>
                </c:pt>
                <c:pt idx="1">
                  <c:v>Planned Income</c:v>
                </c:pt>
              </c:strCache>
            </c:strRef>
          </c:cat>
          <c:val>
            <c:numRef>
              <c:f>('Pivot table'!$B$131,'Pivot table'!$B$141)</c:f>
              <c:numCache>
                <c:formatCode>General</c:formatCode>
                <c:ptCount val="2"/>
                <c:pt idx="0">
                  <c:v>18235</c:v>
                </c:pt>
                <c:pt idx="1">
                  <c:v>32400</c:v>
                </c:pt>
              </c:numCache>
            </c:numRef>
          </c:val>
        </c:ser>
        <c:dLbls>
          <c:showLegendKey val="0"/>
          <c:showVal val="0"/>
          <c:showCatName val="0"/>
          <c:showSerName val="0"/>
          <c:showPercent val="0"/>
          <c:showBubbleSize val="0"/>
        </c:dLbls>
        <c:gapWidth val="213"/>
        <c:axId val="507345344"/>
        <c:axId val="507339360"/>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ormulaRef>
                          <c15:sqref>('Pivot table'!$A$131,'Pivot table'!$A$141)</c15:sqref>
                        </c15:formulaRef>
                      </c:ext>
                    </c:extLst>
                    <c:strCache>
                      <c:ptCount val="2"/>
                      <c:pt idx="0">
                        <c:v>Actual Imcome</c:v>
                      </c:pt>
                      <c:pt idx="1">
                        <c:v>Planned Income</c:v>
                      </c:pt>
                    </c:strCache>
                  </c:strRef>
                </c:cat>
                <c:val>
                  <c:numRef>
                    <c:extLst>
                      <c:ext uri="{02D57815-91ED-43cb-92C2-25804820EDAC}">
                        <c15:formulaRef>
                          <c15:sqref>('Pivot table'!$C$131,'Pivot table'!$C$141)</c15:sqref>
                        </c15:formulaRef>
                      </c:ext>
                    </c:extLst>
                    <c:numCache>
                      <c:formatCode>General</c:formatCode>
                      <c:ptCount val="2"/>
                    </c:numCache>
                  </c:numRef>
                </c:val>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table'!$D$131,'Pivot table'!$D$141)</c15:sqref>
                        </c15:formulaRef>
                      </c:ext>
                    </c:extLst>
                    <c:numCache>
                      <c:formatCode>General</c:formatCode>
                      <c:ptCount val="2"/>
                    </c:numCache>
                  </c:numRef>
                </c:val>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table'!$E$131,'Pivot table'!$E$141)</c15:sqref>
                        </c15:formulaRef>
                      </c:ext>
                    </c:extLst>
                    <c:numCache>
                      <c:formatCode>General</c:formatCode>
                      <c:ptCount val="2"/>
                    </c:numCache>
                  </c:numRef>
                </c:val>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table'!$F$131,'Pivot table'!$F$141)</c15:sqref>
                        </c15:formulaRef>
                      </c:ext>
                    </c:extLst>
                    <c:numCache>
                      <c:formatCode>General</c:formatCode>
                      <c:ptCount val="2"/>
                    </c:numCache>
                  </c:numRef>
                </c:val>
              </c15:ser>
            </c15:filteredBarSeries>
            <c15:filteredBarSeries>
              <c15:ser>
                <c:idx val="5"/>
                <c:order val="5"/>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table'!$G$131,'Pivot table'!$G$141)</c15:sqref>
                        </c15:formulaRef>
                      </c:ext>
                    </c:extLst>
                    <c:numCache>
                      <c:formatCode>General</c:formatCode>
                      <c:ptCount val="2"/>
                    </c:numCache>
                  </c:numRef>
                </c:val>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table'!$H$131,'Pivot table'!$H$141)</c15:sqref>
                        </c15:formulaRef>
                      </c:ext>
                    </c:extLst>
                    <c:numCache>
                      <c:formatCode>General</c:formatCode>
                      <c:ptCount val="2"/>
                    </c:numCache>
                  </c:numRef>
                </c:val>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table'!$I$131,'Pivot table'!$I$141)</c15:sqref>
                        </c15:formulaRef>
                      </c:ext>
                    </c:extLst>
                    <c:numCache>
                      <c:formatCode>General</c:formatCode>
                      <c:ptCount val="2"/>
                    </c:numCache>
                  </c:numRef>
                </c:val>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table'!$J$131,'Pivot table'!$J$141)</c15:sqref>
                        </c15:formulaRef>
                      </c:ext>
                    </c:extLst>
                    <c:numCache>
                      <c:formatCode>General</c:formatCode>
                      <c:ptCount val="2"/>
                    </c:numCache>
                  </c:numRef>
                </c:val>
              </c15:ser>
            </c15:filteredBarSeries>
            <c15:filteredBarSeries>
              <c15:ser>
                <c:idx val="9"/>
                <c:order val="9"/>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table'!$K$131,'Pivot table'!$K$141)</c15:sqref>
                        </c15:formulaRef>
                      </c:ext>
                    </c:extLst>
                    <c:numCache>
                      <c:formatCode>General</c:formatCode>
                      <c:ptCount val="2"/>
                    </c:numCache>
                  </c:numRef>
                </c:val>
              </c15:ser>
            </c15:filteredBarSeries>
            <c15:filteredBarSeries>
              <c15:ser>
                <c:idx val="10"/>
                <c:order val="10"/>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table'!$L$131,'Pivot table'!$L$141)</c15:sqref>
                        </c15:formulaRef>
                      </c:ext>
                    </c:extLst>
                    <c:numCache>
                      <c:formatCode>General</c:formatCode>
                      <c:ptCount val="2"/>
                    </c:numCache>
                  </c:numRef>
                </c:val>
              </c15:ser>
            </c15:filteredBarSeries>
            <c15:filteredBarSeries>
              <c15:ser>
                <c:idx val="11"/>
                <c:order val="11"/>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table'!$M$131,'Pivot table'!$M$141)</c15:sqref>
                        </c15:formulaRef>
                      </c:ext>
                    </c:extLst>
                    <c:numCache>
                      <c:formatCode>General</c:formatCode>
                      <c:ptCount val="2"/>
                    </c:numCache>
                  </c:numRef>
                </c:val>
              </c15:ser>
            </c15:filteredBarSeries>
            <c15:filteredBarSeries>
              <c15:ser>
                <c:idx val="12"/>
                <c:order val="12"/>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table'!$N$131,'Pivot table'!$N$141)</c15:sqref>
                        </c15:formulaRef>
                      </c:ext>
                    </c:extLst>
                    <c:numCache>
                      <c:formatCode>General</c:formatCode>
                      <c:ptCount val="2"/>
                    </c:numCache>
                  </c:numRef>
                </c:val>
              </c15:ser>
            </c15:filteredBarSeries>
            <c15:filteredBarSeries>
              <c15:ser>
                <c:idx val="13"/>
                <c:order val="13"/>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('Pivot table'!$A$131,'Pivot table'!$A$141)</c15:sqref>
                        </c15:formulaRef>
                      </c:ext>
                    </c:extLst>
                    <c:strCache>
                      <c:ptCount val="2"/>
                      <c:pt idx="0">
                        <c:v>Actual Imcome</c:v>
                      </c:pt>
                      <c:pt idx="1">
                        <c:v>Planned Income</c:v>
                      </c:pt>
                    </c:strCache>
                  </c:strRef>
                </c:cat>
                <c:val>
                  <c:numRef>
                    <c:extLst xmlns:c15="http://schemas.microsoft.com/office/drawing/2012/chart">
                      <c:ext xmlns:c15="http://schemas.microsoft.com/office/drawing/2012/chart" uri="{02D57815-91ED-43cb-92C2-25804820EDAC}">
                        <c15:formulaRef>
                          <c15:sqref>('Pivot table'!$O$131,'Pivot table'!$O$141)</c15:sqref>
                        </c15:formulaRef>
                      </c:ext>
                    </c:extLst>
                    <c:numCache>
                      <c:formatCode>General</c:formatCode>
                      <c:ptCount val="2"/>
                    </c:numCache>
                  </c:numRef>
                </c:val>
              </c15:ser>
            </c15:filteredBarSeries>
          </c:ext>
        </c:extLst>
      </c:barChart>
      <c:catAx>
        <c:axId val="50734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39360"/>
        <c:crosses val="autoZero"/>
        <c:auto val="1"/>
        <c:lblAlgn val="ctr"/>
        <c:lblOffset val="100"/>
        <c:noMultiLvlLbl val="0"/>
      </c:catAx>
      <c:valAx>
        <c:axId val="507339360"/>
        <c:scaling>
          <c:orientation val="minMax"/>
        </c:scaling>
        <c:delete val="1"/>
        <c:axPos val="b"/>
        <c:numFmt formatCode="General" sourceLinked="1"/>
        <c:majorTickMark val="none"/>
        <c:minorTickMark val="none"/>
        <c:tickLblPos val="nextTo"/>
        <c:crossAx val="5073453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10</xdr:row>
      <xdr:rowOff>0</xdr:rowOff>
    </xdr:from>
    <xdr:to>
      <xdr:col>2</xdr:col>
      <xdr:colOff>771525</xdr:colOff>
      <xdr:row>23</xdr:row>
      <xdr:rowOff>47625</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8626" y="2438400"/>
              <a:ext cx="158114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18</xdr:row>
      <xdr:rowOff>133350</xdr:rowOff>
    </xdr:from>
    <xdr:to>
      <xdr:col>2</xdr:col>
      <xdr:colOff>742950</xdr:colOff>
      <xdr:row>31</xdr:row>
      <xdr:rowOff>180975</xdr:rowOff>
    </xdr:to>
    <mc:AlternateContent xmlns:mc="http://schemas.openxmlformats.org/markup-compatibility/2006">
      <mc:Choice xmlns:a14="http://schemas.microsoft.com/office/drawing/2010/main"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81000" y="4095750"/>
              <a:ext cx="16002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6</xdr:row>
      <xdr:rowOff>28575</xdr:rowOff>
    </xdr:from>
    <xdr:to>
      <xdr:col>8</xdr:col>
      <xdr:colOff>781049</xdr:colOff>
      <xdr:row>18</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5</xdr:row>
      <xdr:rowOff>190499</xdr:rowOff>
    </xdr:from>
    <xdr:to>
      <xdr:col>15</xdr:col>
      <xdr:colOff>57150</xdr:colOff>
      <xdr:row>17</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38099</xdr:colOff>
      <xdr:row>18</xdr:row>
      <xdr:rowOff>47625</xdr:rowOff>
    </xdr:from>
    <xdr:to>
      <xdr:col>8</xdr:col>
      <xdr:colOff>761999</xdr:colOff>
      <xdr:row>25</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xdr:colOff>
      <xdr:row>17</xdr:row>
      <xdr:rowOff>142875</xdr:rowOff>
    </xdr:from>
    <xdr:to>
      <xdr:col>15</xdr:col>
      <xdr:colOff>47624</xdr:colOff>
      <xdr:row>25</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vanced%20Personal%20Finance%20Dashboard%20Startfil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shboard"/>
      <sheetName val="Pivot Tables"/>
      <sheetName val="Actuals"/>
      <sheetName val="Budget"/>
    </sheetNames>
    <sheetDataSet>
      <sheetData sheetId="0"/>
      <sheetData sheetId="1"/>
      <sheetData sheetId="2"/>
      <sheetData sheetId="3">
        <row r="5">
          <cell r="B5">
            <v>44562</v>
          </cell>
        </row>
        <row r="6">
          <cell r="B6">
            <v>44562</v>
          </cell>
        </row>
        <row r="7">
          <cell r="B7">
            <v>44562</v>
          </cell>
        </row>
        <row r="8">
          <cell r="B8">
            <v>44569</v>
          </cell>
        </row>
        <row r="9">
          <cell r="B9">
            <v>44572</v>
          </cell>
        </row>
        <row r="10">
          <cell r="B10">
            <v>44573</v>
          </cell>
        </row>
        <row r="11">
          <cell r="B11">
            <v>44573</v>
          </cell>
        </row>
        <row r="12">
          <cell r="B12">
            <v>44575</v>
          </cell>
        </row>
        <row r="13">
          <cell r="B13">
            <v>44592</v>
          </cell>
        </row>
        <row r="14">
          <cell r="B14">
            <v>44592</v>
          </cell>
        </row>
        <row r="15">
          <cell r="B15">
            <v>44592</v>
          </cell>
        </row>
        <row r="16">
          <cell r="B16">
            <v>44593</v>
          </cell>
        </row>
        <row r="17">
          <cell r="B17">
            <v>44593</v>
          </cell>
        </row>
        <row r="18">
          <cell r="B18">
            <v>44593</v>
          </cell>
        </row>
        <row r="19">
          <cell r="B19">
            <v>44600</v>
          </cell>
        </row>
        <row r="20">
          <cell r="B20">
            <v>44603</v>
          </cell>
        </row>
        <row r="21">
          <cell r="B21">
            <v>44604</v>
          </cell>
        </row>
        <row r="22">
          <cell r="B22">
            <v>44604</v>
          </cell>
        </row>
        <row r="23">
          <cell r="B23">
            <v>44606</v>
          </cell>
        </row>
        <row r="24">
          <cell r="B24">
            <v>44620</v>
          </cell>
        </row>
        <row r="25">
          <cell r="B25">
            <v>44620</v>
          </cell>
        </row>
        <row r="26">
          <cell r="B26">
            <v>44620</v>
          </cell>
        </row>
        <row r="27">
          <cell r="B27">
            <v>44621</v>
          </cell>
        </row>
        <row r="28">
          <cell r="B28">
            <v>44621</v>
          </cell>
        </row>
        <row r="29">
          <cell r="B29">
            <v>44621</v>
          </cell>
        </row>
        <row r="30">
          <cell r="B30">
            <v>44628</v>
          </cell>
        </row>
        <row r="31">
          <cell r="B31">
            <v>44631</v>
          </cell>
        </row>
        <row r="32">
          <cell r="B32">
            <v>44632</v>
          </cell>
        </row>
        <row r="33">
          <cell r="B33">
            <v>44632</v>
          </cell>
        </row>
        <row r="34">
          <cell r="B34">
            <v>44634</v>
          </cell>
        </row>
        <row r="35">
          <cell r="B35">
            <v>44648</v>
          </cell>
        </row>
        <row r="36">
          <cell r="B36">
            <v>44648</v>
          </cell>
        </row>
        <row r="37">
          <cell r="B37">
            <v>44648</v>
          </cell>
        </row>
        <row r="38">
          <cell r="B38">
            <v>44652</v>
          </cell>
        </row>
        <row r="39">
          <cell r="B39">
            <v>44652</v>
          </cell>
        </row>
        <row r="40">
          <cell r="B40">
            <v>44652</v>
          </cell>
        </row>
        <row r="41">
          <cell r="B41">
            <v>44659</v>
          </cell>
        </row>
        <row r="42">
          <cell r="B42">
            <v>44662</v>
          </cell>
        </row>
        <row r="43">
          <cell r="B43">
            <v>44663</v>
          </cell>
        </row>
        <row r="44">
          <cell r="B44">
            <v>44663</v>
          </cell>
        </row>
        <row r="45">
          <cell r="B45">
            <v>44665</v>
          </cell>
        </row>
        <row r="46">
          <cell r="B46">
            <v>44679</v>
          </cell>
        </row>
        <row r="47">
          <cell r="B47">
            <v>44679</v>
          </cell>
        </row>
        <row r="48">
          <cell r="B48">
            <v>44679</v>
          </cell>
        </row>
        <row r="49">
          <cell r="B49">
            <v>44682</v>
          </cell>
        </row>
        <row r="50">
          <cell r="B50">
            <v>44682</v>
          </cell>
        </row>
        <row r="51">
          <cell r="B51">
            <v>44682</v>
          </cell>
        </row>
        <row r="52">
          <cell r="B52">
            <v>44689</v>
          </cell>
        </row>
        <row r="53">
          <cell r="B53">
            <v>44692</v>
          </cell>
        </row>
        <row r="54">
          <cell r="B54">
            <v>44693</v>
          </cell>
        </row>
        <row r="55">
          <cell r="B55">
            <v>44693</v>
          </cell>
        </row>
        <row r="56">
          <cell r="B56">
            <v>44695</v>
          </cell>
        </row>
        <row r="57">
          <cell r="B57">
            <v>44709</v>
          </cell>
        </row>
        <row r="58">
          <cell r="B58">
            <v>44709</v>
          </cell>
        </row>
        <row r="59">
          <cell r="B59">
            <v>44709</v>
          </cell>
        </row>
        <row r="60">
          <cell r="B60">
            <v>44710</v>
          </cell>
        </row>
      </sheetData>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043.528597916666" createdVersion="5" refreshedVersion="5" minRefreshableVersion="3" recordCount="56">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164">
      <sharedItems containsSemiMixedTypes="0" containsString="0" containsNumber="1" containsInteger="1" minValue="18" maxValue="3000" count="32">
        <n v="850"/>
        <n v="140"/>
        <n v="55"/>
        <n v="449"/>
        <n v="245"/>
        <n v="168"/>
        <n v="149"/>
        <n v="249"/>
        <n v="458"/>
        <n v="3000"/>
        <n v="184"/>
        <n v="105"/>
        <n v="305"/>
        <n v="28"/>
        <n v="99"/>
        <n v="67"/>
        <n v="18"/>
        <n v="228"/>
        <n v="110"/>
        <n v="208"/>
        <n v="188"/>
        <n v="49"/>
        <n v="199"/>
        <n v="598"/>
        <n v="59"/>
        <n v="669"/>
        <n v="258"/>
        <n v="155"/>
        <n v="233"/>
        <n v="708"/>
        <n v="366"/>
        <n v="10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043.634718634261" createdVersion="5" refreshedVersion="5" minRefreshableVersion="3" recordCount="108">
  <cacheSource type="worksheet">
    <worksheetSource name="Table_3"/>
  </cacheSource>
  <cacheFields count="4">
    <cacheField name="Month" numFmtId="0">
      <sharedItems count="12">
        <s v="January"/>
        <s v="February"/>
        <s v="March"/>
        <s v="April"/>
        <s v="May"/>
        <s v="June"/>
        <s v="July"/>
        <s v="August"/>
        <s v="September"/>
        <s v="October"/>
        <s v="November"/>
        <s v="December"/>
      </sharedItems>
    </cacheField>
    <cacheField name="Category" numFmtId="0">
      <sharedItems count="9">
        <s v="Rent"/>
        <s v="Utilities"/>
        <s v="Transport"/>
        <s v="Groceries"/>
        <s v="Leisure"/>
        <s v="Other"/>
        <s v="Bonus"/>
        <s v="Base Salary"/>
        <s v="Side Hustle"/>
      </sharedItems>
    </cacheField>
    <cacheField name="Budget" numFmtId="165">
      <sharedItems containsSemiMixedTypes="0" containsString="0" containsNumber="1" containsInteger="1" minValue="75" maxValue="2200" count="9">
        <n v="850"/>
        <n v="200"/>
        <n v="75"/>
        <n v="550"/>
        <n v="400"/>
        <n v="300"/>
        <n v="2200"/>
        <n v="500"/>
        <n v="100"/>
      </sharedItems>
    </cacheField>
    <cacheField name="Income/Expense" numFmtId="0">
      <sharedItems count="2">
        <s v="Budget"/>
        <s v="Income"/>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6">
  <r>
    <d v="2022-01-01T00:00:00"/>
    <x v="0"/>
    <x v="0"/>
    <s v="Apartment split with friend"/>
    <x v="0"/>
    <x v="0"/>
  </r>
  <r>
    <d v="2022-01-01T00:00:00"/>
    <x v="0"/>
    <x v="1"/>
    <s v="Higher month than usual"/>
    <x v="0"/>
    <x v="1"/>
  </r>
  <r>
    <d v="2022-01-01T00:00:00"/>
    <x v="0"/>
    <x v="2"/>
    <s v="Metro card"/>
    <x v="0"/>
    <x v="2"/>
  </r>
  <r>
    <d v="2022-01-08T00:00:00"/>
    <x v="0"/>
    <x v="3"/>
    <s v="Walmart shopping"/>
    <x v="0"/>
    <x v="3"/>
  </r>
  <r>
    <d v="2022-01-11T00:00:00"/>
    <x v="0"/>
    <x v="4"/>
    <s v="Hotel in NYC"/>
    <x v="0"/>
    <x v="4"/>
  </r>
  <r>
    <d v="2022-01-12T00:00:00"/>
    <x v="0"/>
    <x v="4"/>
    <s v="Dinner with friends (invited my partner)"/>
    <x v="0"/>
    <x v="5"/>
  </r>
  <r>
    <d v="2022-01-12T00:00:00"/>
    <x v="0"/>
    <x v="4"/>
    <s v="Drake concert"/>
    <x v="0"/>
    <x v="6"/>
  </r>
  <r>
    <d v="2022-01-14T00:00:00"/>
    <x v="0"/>
    <x v="5"/>
    <s v="Bought new clothes"/>
    <x v="0"/>
    <x v="7"/>
  </r>
  <r>
    <d v="2022-01-31T00:00:00"/>
    <x v="0"/>
    <x v="6"/>
    <s v="Commissions from each sale"/>
    <x v="1"/>
    <x v="8"/>
  </r>
  <r>
    <d v="2022-01-31T00:00:00"/>
    <x v="0"/>
    <x v="7"/>
    <s v="9-5 job"/>
    <x v="1"/>
    <x v="9"/>
  </r>
  <r>
    <d v="2022-01-31T00:00:00"/>
    <x v="0"/>
    <x v="8"/>
    <s v="Startup idea $"/>
    <x v="1"/>
    <x v="10"/>
  </r>
  <r>
    <d v="2022-02-01T00:00:00"/>
    <x v="1"/>
    <x v="0"/>
    <s v="Apartment split with friend"/>
    <x v="0"/>
    <x v="0"/>
  </r>
  <r>
    <d v="2022-02-01T00:00:00"/>
    <x v="1"/>
    <x v="1"/>
    <s v="Average month"/>
    <x v="0"/>
    <x v="11"/>
  </r>
  <r>
    <d v="2022-02-01T00:00:00"/>
    <x v="1"/>
    <x v="2"/>
    <s v="Metro card"/>
    <x v="0"/>
    <x v="2"/>
  </r>
  <r>
    <d v="2022-02-08T00:00:00"/>
    <x v="1"/>
    <x v="3"/>
    <s v="Walmart shopping"/>
    <x v="0"/>
    <x v="12"/>
  </r>
  <r>
    <d v="2022-02-11T00:00:00"/>
    <x v="1"/>
    <x v="4"/>
    <s v="Drinks out"/>
    <x v="0"/>
    <x v="13"/>
  </r>
  <r>
    <d v="2022-02-12T00:00:00"/>
    <x v="1"/>
    <x v="4"/>
    <s v="Date night"/>
    <x v="0"/>
    <x v="14"/>
  </r>
  <r>
    <d v="2022-02-12T00:00:00"/>
    <x v="1"/>
    <x v="4"/>
    <s v="Tennis x2"/>
    <x v="0"/>
    <x v="15"/>
  </r>
  <r>
    <d v="2022-02-14T00:00:00"/>
    <x v="1"/>
    <x v="5"/>
    <s v="Snacks"/>
    <x v="0"/>
    <x v="16"/>
  </r>
  <r>
    <d v="2022-02-28T00:00:00"/>
    <x v="1"/>
    <x v="6"/>
    <s v="Commissions from each sale"/>
    <x v="1"/>
    <x v="12"/>
  </r>
  <r>
    <d v="2022-02-28T00:00:00"/>
    <x v="1"/>
    <x v="7"/>
    <s v="9-5 job"/>
    <x v="1"/>
    <x v="9"/>
  </r>
  <r>
    <d v="2022-02-28T00:00:00"/>
    <x v="1"/>
    <x v="8"/>
    <s v="Startup idea $"/>
    <x v="1"/>
    <x v="17"/>
  </r>
  <r>
    <d v="2022-03-01T00:00:00"/>
    <x v="2"/>
    <x v="0"/>
    <s v="Apartment split with friend"/>
    <x v="0"/>
    <x v="0"/>
  </r>
  <r>
    <d v="2022-03-01T00:00:00"/>
    <x v="2"/>
    <x v="1"/>
    <s v="Average month"/>
    <x v="0"/>
    <x v="18"/>
  </r>
  <r>
    <d v="2022-03-01T00:00:00"/>
    <x v="2"/>
    <x v="2"/>
    <s v="Metro card"/>
    <x v="0"/>
    <x v="2"/>
  </r>
  <r>
    <d v="2022-03-08T00:00:00"/>
    <x v="2"/>
    <x v="3"/>
    <s v="Walmart shopping"/>
    <x v="0"/>
    <x v="19"/>
  </r>
  <r>
    <d v="2022-03-11T00:00:00"/>
    <x v="2"/>
    <x v="4"/>
    <s v="Lunch out x4"/>
    <x v="0"/>
    <x v="20"/>
  </r>
  <r>
    <d v="2022-03-12T00:00:00"/>
    <x v="2"/>
    <x v="4"/>
    <s v="Dinner with friends x2"/>
    <x v="0"/>
    <x v="5"/>
  </r>
  <r>
    <d v="2022-03-12T00:00:00"/>
    <x v="2"/>
    <x v="4"/>
    <s v="Exercise"/>
    <x v="0"/>
    <x v="21"/>
  </r>
  <r>
    <d v="2022-03-14T00:00:00"/>
    <x v="2"/>
    <x v="5"/>
    <s v="Bought new clothes"/>
    <x v="0"/>
    <x v="22"/>
  </r>
  <r>
    <d v="2022-03-28T00:00:00"/>
    <x v="2"/>
    <x v="6"/>
    <s v="Commissions from each sale"/>
    <x v="0"/>
    <x v="23"/>
  </r>
  <r>
    <d v="2022-03-28T00:00:00"/>
    <x v="2"/>
    <x v="7"/>
    <s v="9-5 job"/>
    <x v="1"/>
    <x v="9"/>
  </r>
  <r>
    <d v="2022-03-28T00:00:00"/>
    <x v="2"/>
    <x v="8"/>
    <s v="Startup idea $"/>
    <x v="1"/>
    <x v="24"/>
  </r>
  <r>
    <d v="2022-04-01T00:00:00"/>
    <x v="3"/>
    <x v="0"/>
    <s v="Apartment split with friend"/>
    <x v="0"/>
    <x v="0"/>
  </r>
  <r>
    <d v="2022-04-01T00:00:00"/>
    <x v="3"/>
    <x v="1"/>
    <s v="Higher month than usual"/>
    <x v="0"/>
    <x v="1"/>
  </r>
  <r>
    <d v="2022-04-01T00:00:00"/>
    <x v="3"/>
    <x v="2"/>
    <s v="Metro card"/>
    <x v="0"/>
    <x v="2"/>
  </r>
  <r>
    <d v="2022-04-08T00:00:00"/>
    <x v="3"/>
    <x v="3"/>
    <s v="Walmart shopping"/>
    <x v="0"/>
    <x v="3"/>
  </r>
  <r>
    <d v="2022-04-11T00:00:00"/>
    <x v="3"/>
    <x v="4"/>
    <s v="Travel back home"/>
    <x v="0"/>
    <x v="4"/>
  </r>
  <r>
    <d v="2022-04-12T00:00:00"/>
    <x v="3"/>
    <x v="4"/>
    <s v="Dinner with friends (invited my partner)"/>
    <x v="0"/>
    <x v="5"/>
  </r>
  <r>
    <d v="2022-04-12T00:00:00"/>
    <x v="3"/>
    <x v="4"/>
    <s v="Disco &amp; drinks"/>
    <x v="0"/>
    <x v="21"/>
  </r>
  <r>
    <d v="2022-04-14T00:00:00"/>
    <x v="3"/>
    <x v="5"/>
    <s v="Bought new clothes"/>
    <x v="0"/>
    <x v="7"/>
  </r>
  <r>
    <d v="2022-04-28T00:00:00"/>
    <x v="3"/>
    <x v="6"/>
    <s v="Commissions from each sale"/>
    <x v="1"/>
    <x v="25"/>
  </r>
  <r>
    <d v="2022-04-28T00:00:00"/>
    <x v="3"/>
    <x v="7"/>
    <s v="9-5 job"/>
    <x v="1"/>
    <x v="9"/>
  </r>
  <r>
    <d v="2022-04-28T00:00:00"/>
    <x v="3"/>
    <x v="8"/>
    <s v="Startup idea $"/>
    <x v="1"/>
    <x v="26"/>
  </r>
  <r>
    <d v="2022-05-01T00:00:00"/>
    <x v="4"/>
    <x v="0"/>
    <s v="Apartment split with friend"/>
    <x v="0"/>
    <x v="0"/>
  </r>
  <r>
    <d v="2022-05-01T00:00:00"/>
    <x v="4"/>
    <x v="1"/>
    <s v="Higher month than usual"/>
    <x v="0"/>
    <x v="27"/>
  </r>
  <r>
    <d v="2022-05-01T00:00:00"/>
    <x v="4"/>
    <x v="2"/>
    <s v="Metro card"/>
    <x v="0"/>
    <x v="2"/>
  </r>
  <r>
    <d v="2022-05-08T00:00:00"/>
    <x v="4"/>
    <x v="3"/>
    <s v="Walmart shopping"/>
    <x v="0"/>
    <x v="3"/>
  </r>
  <r>
    <d v="2022-05-11T00:00:00"/>
    <x v="4"/>
    <x v="4"/>
    <s v="Hotel in NYC"/>
    <x v="0"/>
    <x v="4"/>
  </r>
  <r>
    <d v="2022-05-12T00:00:00"/>
    <x v="4"/>
    <x v="4"/>
    <s v="Dinner with friends (invited my partner)"/>
    <x v="0"/>
    <x v="5"/>
  </r>
  <r>
    <d v="2022-05-12T00:00:00"/>
    <x v="4"/>
    <x v="4"/>
    <s v="NBA game"/>
    <x v="0"/>
    <x v="28"/>
  </r>
  <r>
    <d v="2022-05-14T00:00:00"/>
    <x v="4"/>
    <x v="5"/>
    <s v="Bought new clothes"/>
    <x v="0"/>
    <x v="7"/>
  </r>
  <r>
    <d v="2022-05-28T00:00:00"/>
    <x v="4"/>
    <x v="6"/>
    <s v="Commissions from each sale"/>
    <x v="1"/>
    <x v="29"/>
  </r>
  <r>
    <d v="2022-05-28T00:00:00"/>
    <x v="4"/>
    <x v="7"/>
    <s v="9-5 job"/>
    <x v="1"/>
    <x v="9"/>
  </r>
  <r>
    <d v="2022-05-28T00:00:00"/>
    <x v="4"/>
    <x v="8"/>
    <s v="Startup idea $"/>
    <x v="1"/>
    <x v="30"/>
  </r>
  <r>
    <d v="2022-05-29T00:00:00"/>
    <x v="4"/>
    <x v="8"/>
    <s v="Lemonade"/>
    <x v="0"/>
    <x v="31"/>
  </r>
</pivotCacheRecords>
</file>

<file path=xl/pivotCache/pivotCacheRecords2.xml><?xml version="1.0" encoding="utf-8"?>
<pivotCacheRecords xmlns="http://schemas.openxmlformats.org/spreadsheetml/2006/main" xmlns:r="http://schemas.openxmlformats.org/officeDocument/2006/relationships" count="108">
  <r>
    <x v="0"/>
    <x v="0"/>
    <x v="0"/>
    <x v="0"/>
  </r>
  <r>
    <x v="0"/>
    <x v="1"/>
    <x v="1"/>
    <x v="0"/>
  </r>
  <r>
    <x v="0"/>
    <x v="2"/>
    <x v="2"/>
    <x v="0"/>
  </r>
  <r>
    <x v="0"/>
    <x v="3"/>
    <x v="3"/>
    <x v="0"/>
  </r>
  <r>
    <x v="0"/>
    <x v="4"/>
    <x v="4"/>
    <x v="0"/>
  </r>
  <r>
    <x v="0"/>
    <x v="5"/>
    <x v="5"/>
    <x v="0"/>
  </r>
  <r>
    <x v="0"/>
    <x v="6"/>
    <x v="6"/>
    <x v="1"/>
  </r>
  <r>
    <x v="0"/>
    <x v="7"/>
    <x v="7"/>
    <x v="1"/>
  </r>
  <r>
    <x v="0"/>
    <x v="8"/>
    <x v="8"/>
    <x v="0"/>
  </r>
  <r>
    <x v="1"/>
    <x v="0"/>
    <x v="0"/>
    <x v="0"/>
  </r>
  <r>
    <x v="1"/>
    <x v="1"/>
    <x v="1"/>
    <x v="0"/>
  </r>
  <r>
    <x v="1"/>
    <x v="2"/>
    <x v="2"/>
    <x v="0"/>
  </r>
  <r>
    <x v="1"/>
    <x v="3"/>
    <x v="3"/>
    <x v="0"/>
  </r>
  <r>
    <x v="1"/>
    <x v="4"/>
    <x v="4"/>
    <x v="0"/>
  </r>
  <r>
    <x v="1"/>
    <x v="5"/>
    <x v="5"/>
    <x v="0"/>
  </r>
  <r>
    <x v="1"/>
    <x v="6"/>
    <x v="6"/>
    <x v="1"/>
  </r>
  <r>
    <x v="1"/>
    <x v="7"/>
    <x v="7"/>
    <x v="1"/>
  </r>
  <r>
    <x v="1"/>
    <x v="8"/>
    <x v="8"/>
    <x v="0"/>
  </r>
  <r>
    <x v="2"/>
    <x v="0"/>
    <x v="0"/>
    <x v="0"/>
  </r>
  <r>
    <x v="2"/>
    <x v="1"/>
    <x v="1"/>
    <x v="0"/>
  </r>
  <r>
    <x v="2"/>
    <x v="2"/>
    <x v="2"/>
    <x v="0"/>
  </r>
  <r>
    <x v="2"/>
    <x v="3"/>
    <x v="3"/>
    <x v="0"/>
  </r>
  <r>
    <x v="2"/>
    <x v="4"/>
    <x v="4"/>
    <x v="0"/>
  </r>
  <r>
    <x v="2"/>
    <x v="5"/>
    <x v="5"/>
    <x v="0"/>
  </r>
  <r>
    <x v="2"/>
    <x v="6"/>
    <x v="6"/>
    <x v="1"/>
  </r>
  <r>
    <x v="2"/>
    <x v="7"/>
    <x v="7"/>
    <x v="1"/>
  </r>
  <r>
    <x v="2"/>
    <x v="8"/>
    <x v="8"/>
    <x v="0"/>
  </r>
  <r>
    <x v="3"/>
    <x v="0"/>
    <x v="0"/>
    <x v="0"/>
  </r>
  <r>
    <x v="3"/>
    <x v="1"/>
    <x v="1"/>
    <x v="0"/>
  </r>
  <r>
    <x v="3"/>
    <x v="2"/>
    <x v="2"/>
    <x v="0"/>
  </r>
  <r>
    <x v="3"/>
    <x v="3"/>
    <x v="3"/>
    <x v="0"/>
  </r>
  <r>
    <x v="3"/>
    <x v="4"/>
    <x v="4"/>
    <x v="0"/>
  </r>
  <r>
    <x v="3"/>
    <x v="5"/>
    <x v="5"/>
    <x v="0"/>
  </r>
  <r>
    <x v="3"/>
    <x v="6"/>
    <x v="6"/>
    <x v="1"/>
  </r>
  <r>
    <x v="3"/>
    <x v="7"/>
    <x v="7"/>
    <x v="1"/>
  </r>
  <r>
    <x v="3"/>
    <x v="8"/>
    <x v="8"/>
    <x v="0"/>
  </r>
  <r>
    <x v="4"/>
    <x v="0"/>
    <x v="0"/>
    <x v="0"/>
  </r>
  <r>
    <x v="4"/>
    <x v="1"/>
    <x v="1"/>
    <x v="0"/>
  </r>
  <r>
    <x v="4"/>
    <x v="2"/>
    <x v="2"/>
    <x v="0"/>
  </r>
  <r>
    <x v="4"/>
    <x v="3"/>
    <x v="3"/>
    <x v="0"/>
  </r>
  <r>
    <x v="4"/>
    <x v="4"/>
    <x v="4"/>
    <x v="0"/>
  </r>
  <r>
    <x v="4"/>
    <x v="5"/>
    <x v="5"/>
    <x v="0"/>
  </r>
  <r>
    <x v="4"/>
    <x v="6"/>
    <x v="6"/>
    <x v="1"/>
  </r>
  <r>
    <x v="4"/>
    <x v="7"/>
    <x v="7"/>
    <x v="1"/>
  </r>
  <r>
    <x v="4"/>
    <x v="8"/>
    <x v="8"/>
    <x v="0"/>
  </r>
  <r>
    <x v="5"/>
    <x v="0"/>
    <x v="0"/>
    <x v="0"/>
  </r>
  <r>
    <x v="5"/>
    <x v="1"/>
    <x v="1"/>
    <x v="0"/>
  </r>
  <r>
    <x v="5"/>
    <x v="2"/>
    <x v="2"/>
    <x v="0"/>
  </r>
  <r>
    <x v="5"/>
    <x v="3"/>
    <x v="3"/>
    <x v="0"/>
  </r>
  <r>
    <x v="5"/>
    <x v="4"/>
    <x v="4"/>
    <x v="0"/>
  </r>
  <r>
    <x v="5"/>
    <x v="5"/>
    <x v="5"/>
    <x v="0"/>
  </r>
  <r>
    <x v="5"/>
    <x v="6"/>
    <x v="6"/>
    <x v="1"/>
  </r>
  <r>
    <x v="5"/>
    <x v="7"/>
    <x v="7"/>
    <x v="1"/>
  </r>
  <r>
    <x v="5"/>
    <x v="8"/>
    <x v="8"/>
    <x v="0"/>
  </r>
  <r>
    <x v="6"/>
    <x v="0"/>
    <x v="0"/>
    <x v="0"/>
  </r>
  <r>
    <x v="6"/>
    <x v="1"/>
    <x v="1"/>
    <x v="0"/>
  </r>
  <r>
    <x v="6"/>
    <x v="2"/>
    <x v="2"/>
    <x v="0"/>
  </r>
  <r>
    <x v="6"/>
    <x v="3"/>
    <x v="3"/>
    <x v="0"/>
  </r>
  <r>
    <x v="6"/>
    <x v="4"/>
    <x v="4"/>
    <x v="0"/>
  </r>
  <r>
    <x v="6"/>
    <x v="5"/>
    <x v="5"/>
    <x v="0"/>
  </r>
  <r>
    <x v="6"/>
    <x v="6"/>
    <x v="6"/>
    <x v="1"/>
  </r>
  <r>
    <x v="6"/>
    <x v="7"/>
    <x v="7"/>
    <x v="1"/>
  </r>
  <r>
    <x v="6"/>
    <x v="8"/>
    <x v="8"/>
    <x v="0"/>
  </r>
  <r>
    <x v="7"/>
    <x v="0"/>
    <x v="0"/>
    <x v="0"/>
  </r>
  <r>
    <x v="7"/>
    <x v="1"/>
    <x v="1"/>
    <x v="0"/>
  </r>
  <r>
    <x v="7"/>
    <x v="2"/>
    <x v="2"/>
    <x v="0"/>
  </r>
  <r>
    <x v="7"/>
    <x v="3"/>
    <x v="3"/>
    <x v="0"/>
  </r>
  <r>
    <x v="7"/>
    <x v="4"/>
    <x v="4"/>
    <x v="0"/>
  </r>
  <r>
    <x v="7"/>
    <x v="5"/>
    <x v="5"/>
    <x v="0"/>
  </r>
  <r>
    <x v="7"/>
    <x v="6"/>
    <x v="6"/>
    <x v="1"/>
  </r>
  <r>
    <x v="7"/>
    <x v="7"/>
    <x v="7"/>
    <x v="1"/>
  </r>
  <r>
    <x v="7"/>
    <x v="8"/>
    <x v="8"/>
    <x v="0"/>
  </r>
  <r>
    <x v="8"/>
    <x v="0"/>
    <x v="0"/>
    <x v="0"/>
  </r>
  <r>
    <x v="8"/>
    <x v="1"/>
    <x v="1"/>
    <x v="0"/>
  </r>
  <r>
    <x v="8"/>
    <x v="2"/>
    <x v="2"/>
    <x v="0"/>
  </r>
  <r>
    <x v="8"/>
    <x v="3"/>
    <x v="3"/>
    <x v="0"/>
  </r>
  <r>
    <x v="8"/>
    <x v="4"/>
    <x v="4"/>
    <x v="0"/>
  </r>
  <r>
    <x v="8"/>
    <x v="5"/>
    <x v="5"/>
    <x v="0"/>
  </r>
  <r>
    <x v="8"/>
    <x v="6"/>
    <x v="6"/>
    <x v="1"/>
  </r>
  <r>
    <x v="8"/>
    <x v="7"/>
    <x v="7"/>
    <x v="1"/>
  </r>
  <r>
    <x v="8"/>
    <x v="8"/>
    <x v="8"/>
    <x v="0"/>
  </r>
  <r>
    <x v="9"/>
    <x v="0"/>
    <x v="0"/>
    <x v="0"/>
  </r>
  <r>
    <x v="9"/>
    <x v="1"/>
    <x v="1"/>
    <x v="0"/>
  </r>
  <r>
    <x v="9"/>
    <x v="2"/>
    <x v="2"/>
    <x v="0"/>
  </r>
  <r>
    <x v="9"/>
    <x v="3"/>
    <x v="3"/>
    <x v="0"/>
  </r>
  <r>
    <x v="9"/>
    <x v="4"/>
    <x v="4"/>
    <x v="0"/>
  </r>
  <r>
    <x v="9"/>
    <x v="5"/>
    <x v="5"/>
    <x v="0"/>
  </r>
  <r>
    <x v="9"/>
    <x v="6"/>
    <x v="6"/>
    <x v="1"/>
  </r>
  <r>
    <x v="9"/>
    <x v="7"/>
    <x v="7"/>
    <x v="1"/>
  </r>
  <r>
    <x v="9"/>
    <x v="8"/>
    <x v="8"/>
    <x v="0"/>
  </r>
  <r>
    <x v="10"/>
    <x v="0"/>
    <x v="0"/>
    <x v="0"/>
  </r>
  <r>
    <x v="10"/>
    <x v="1"/>
    <x v="1"/>
    <x v="0"/>
  </r>
  <r>
    <x v="10"/>
    <x v="2"/>
    <x v="2"/>
    <x v="0"/>
  </r>
  <r>
    <x v="10"/>
    <x v="3"/>
    <x v="3"/>
    <x v="0"/>
  </r>
  <r>
    <x v="10"/>
    <x v="4"/>
    <x v="4"/>
    <x v="0"/>
  </r>
  <r>
    <x v="10"/>
    <x v="5"/>
    <x v="5"/>
    <x v="0"/>
  </r>
  <r>
    <x v="10"/>
    <x v="6"/>
    <x v="6"/>
    <x v="1"/>
  </r>
  <r>
    <x v="10"/>
    <x v="7"/>
    <x v="7"/>
    <x v="1"/>
  </r>
  <r>
    <x v="10"/>
    <x v="8"/>
    <x v="8"/>
    <x v="0"/>
  </r>
  <r>
    <x v="11"/>
    <x v="0"/>
    <x v="0"/>
    <x v="0"/>
  </r>
  <r>
    <x v="11"/>
    <x v="1"/>
    <x v="1"/>
    <x v="0"/>
  </r>
  <r>
    <x v="11"/>
    <x v="2"/>
    <x v="2"/>
    <x v="0"/>
  </r>
  <r>
    <x v="11"/>
    <x v="3"/>
    <x v="3"/>
    <x v="0"/>
  </r>
  <r>
    <x v="11"/>
    <x v="4"/>
    <x v="4"/>
    <x v="0"/>
  </r>
  <r>
    <x v="11"/>
    <x v="5"/>
    <x v="5"/>
    <x v="0"/>
  </r>
  <r>
    <x v="11"/>
    <x v="6"/>
    <x v="6"/>
    <x v="1"/>
  </r>
  <r>
    <x v="11"/>
    <x v="7"/>
    <x v="7"/>
    <x v="1"/>
  </r>
  <r>
    <x v="11"/>
    <x v="8"/>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9"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3:N137" firstHeaderRow="1" firstDataRow="2" firstDataCol="1"/>
  <pivotFields count="4">
    <pivotField axis="axisCol" showAll="0">
      <items count="13">
        <item x="0"/>
        <item x="1"/>
        <item x="2"/>
        <item x="3"/>
        <item x="4"/>
        <item x="5"/>
        <item x="6"/>
        <item x="7"/>
        <item x="8"/>
        <item x="9"/>
        <item x="10"/>
        <item x="11"/>
        <item t="default"/>
      </items>
    </pivotField>
    <pivotField showAll="0"/>
    <pivotField dataField="1" numFmtId="165" showAll="0">
      <items count="10">
        <item x="2"/>
        <item x="8"/>
        <item x="1"/>
        <item x="5"/>
        <item x="4"/>
        <item x="7"/>
        <item x="3"/>
        <item x="0"/>
        <item x="6"/>
        <item t="default"/>
      </items>
    </pivotField>
    <pivotField axis="axisRow" showAll="0">
      <items count="3">
        <item x="0"/>
        <item x="1"/>
        <item t="default"/>
      </items>
    </pivotField>
  </pivotFields>
  <rowFields count="1">
    <field x="3"/>
  </rowFields>
  <rowItems count="3">
    <i>
      <x/>
    </i>
    <i>
      <x v="1"/>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Groceries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1:C44"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x="3"/>
        <item h="1" x="4"/>
        <item h="1" x="5"/>
        <item h="1" x="0"/>
        <item h="1" x="8"/>
        <item h="1" x="2"/>
        <item h="1" x="1"/>
        <item t="default"/>
      </items>
    </pivotField>
    <pivotField dataField="1" numFmtId="165" showAll="0"/>
    <pivotField showAll="0"/>
  </pivotFields>
  <rowFields count="1">
    <field x="1"/>
  </rowFields>
  <rowItems count="2">
    <i>
      <x v="2"/>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Other"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2:G3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4"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Groceries"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6:G29"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4"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Leisure"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0:G23"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4"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Utilities"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G1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4"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Transport"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G10"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4"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Rent"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G4"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4"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8"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4:G128" firstHeaderRow="1" firstDataRow="2" firstDataCol="1"/>
  <pivotFields count="6">
    <pivotField numFmtId="16" showAll="0"/>
    <pivotField axis="axisCol" showAll="0">
      <items count="6">
        <item x="0"/>
        <item x="1"/>
        <item x="2"/>
        <item x="3"/>
        <item x="4"/>
        <item t="default"/>
      </items>
    </pivotField>
    <pivotField showAll="0"/>
    <pivotField showAll="0"/>
    <pivotField axis="axisRow" showAll="0">
      <items count="3">
        <item x="0"/>
        <item x="1"/>
        <item t="default"/>
      </items>
    </pivotField>
    <pivotField dataField="1" numFmtId="164" showAll="0"/>
  </pivotFields>
  <rowFields count="1">
    <field x="4"/>
  </rowFields>
  <rowItems count="3">
    <i>
      <x/>
    </i>
    <i>
      <x v="1"/>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5:G109" firstHeaderRow="1" firstDataRow="2" firstDataCol="1"/>
  <pivotFields count="6">
    <pivotField numFmtId="16" showAll="0"/>
    <pivotField axis="axisCol" showAll="0">
      <items count="6">
        <item x="0"/>
        <item x="1"/>
        <item x="2"/>
        <item x="3"/>
        <item x="4"/>
        <item t="default"/>
      </items>
    </pivotField>
    <pivotField showAll="0">
      <items count="10">
        <item x="7"/>
        <item x="6"/>
        <item x="3"/>
        <item x="4"/>
        <item x="5"/>
        <item x="0"/>
        <item x="8"/>
        <item x="2"/>
        <item x="1"/>
        <item t="default"/>
      </items>
    </pivotField>
    <pivotField showAll="0"/>
    <pivotField axis="axisRow" showAll="0">
      <items count="3">
        <item x="0"/>
        <item x="1"/>
        <item t="default"/>
      </items>
    </pivotField>
    <pivotField dataField="1" numFmtId="164" showAll="0"/>
  </pivotFields>
  <rowFields count="1">
    <field x="4"/>
  </rowFields>
  <rowItems count="3">
    <i>
      <x/>
    </i>
    <i>
      <x v="1"/>
    </i>
    <i t="grand">
      <x/>
    </i>
  </rowItems>
  <colFields count="1">
    <field x="1"/>
  </colFields>
  <colItems count="6">
    <i>
      <x/>
    </i>
    <i>
      <x v="1"/>
    </i>
    <i>
      <x v="2"/>
    </i>
    <i>
      <x v="3"/>
    </i>
    <i>
      <x v="4"/>
    </i>
    <i t="grand">
      <x/>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1:G91" firstHeaderRow="1" firstDataRow="2" firstDataCol="1" rowPageCount="1" colPageCount="1"/>
  <pivotFields count="6">
    <pivotField numFmtId="16" showAll="0"/>
    <pivotField axis="axisCol" showAll="0">
      <items count="6">
        <item x="0"/>
        <item x="1"/>
        <item x="2"/>
        <item x="3"/>
        <item x="4"/>
        <item t="default"/>
      </items>
    </pivotField>
    <pivotField axis="axisRow" showAll="0">
      <items count="10">
        <item x="7"/>
        <item x="6"/>
        <item x="3"/>
        <item x="4"/>
        <item x="5"/>
        <item x="0"/>
        <item x="8"/>
        <item x="2"/>
        <item x="1"/>
        <item t="default"/>
      </items>
    </pivotField>
    <pivotField showAll="0"/>
    <pivotField axis="axisPage" showAll="0">
      <items count="3">
        <item x="0"/>
        <item x="1"/>
        <item t="default"/>
      </items>
    </pivotField>
    <pivotField dataField="1" numFmtId="164" showAll="0"/>
  </pivotFields>
  <rowFields count="1">
    <field x="2"/>
  </rowFields>
  <rowItems count="9">
    <i>
      <x v="1"/>
    </i>
    <i>
      <x v="2"/>
    </i>
    <i>
      <x v="3"/>
    </i>
    <i>
      <x v="4"/>
    </i>
    <i>
      <x v="5"/>
    </i>
    <i>
      <x v="6"/>
    </i>
    <i>
      <x v="7"/>
    </i>
    <i>
      <x v="8"/>
    </i>
    <i t="grand">
      <x/>
    </i>
  </rowItems>
  <colFields count="1">
    <field x="1"/>
  </colFields>
  <colItems count="6">
    <i>
      <x/>
    </i>
    <i>
      <x v="1"/>
    </i>
    <i>
      <x v="2"/>
    </i>
    <i>
      <x v="3"/>
    </i>
    <i>
      <x v="4"/>
    </i>
    <i t="grand">
      <x/>
    </i>
  </colItems>
  <pageFields count="1">
    <pageField fld="4" item="0" hier="-1"/>
  </pageField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nt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1:C74"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h="1" x="3"/>
        <item h="1" x="4"/>
        <item h="1" x="5"/>
        <item x="0"/>
        <item h="1" x="8"/>
        <item h="1" x="2"/>
        <item h="1" x="1"/>
        <item t="default"/>
      </items>
    </pivotField>
    <pivotField dataField="1" numFmtId="165" showAll="0"/>
    <pivotField showAll="0"/>
  </pivotFields>
  <rowFields count="1">
    <field x="1"/>
  </rowFields>
  <rowItems count="2">
    <i>
      <x v="5"/>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Utilities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5:C68"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h="1" x="3"/>
        <item h="1" x="4"/>
        <item h="1" x="5"/>
        <item h="1" x="0"/>
        <item h="1" x="8"/>
        <item h="1" x="2"/>
        <item x="1"/>
        <item t="default"/>
      </items>
    </pivotField>
    <pivotField dataField="1" numFmtId="165" showAll="0"/>
    <pivotField showAll="0"/>
  </pivotFields>
  <rowFields count="1">
    <field x="1"/>
  </rowFields>
  <rowItems count="2">
    <i>
      <x v="8"/>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ransport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9:C62"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h="1" x="3"/>
        <item h="1" x="4"/>
        <item h="1" x="5"/>
        <item h="1" x="0"/>
        <item h="1" x="8"/>
        <item x="2"/>
        <item h="1" x="1"/>
        <item t="default"/>
      </items>
    </pivotField>
    <pivotField dataField="1" numFmtId="165" showAll="0"/>
    <pivotField showAll="0"/>
  </pivotFields>
  <rowFields count="1">
    <field x="1"/>
  </rowFields>
  <rowItems count="2">
    <i>
      <x v="7"/>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Other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3:C56"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h="1" x="3"/>
        <item h="1" x="4"/>
        <item x="5"/>
        <item h="1" x="0"/>
        <item h="1" x="8"/>
        <item h="1" x="2"/>
        <item h="1" x="1"/>
        <item t="default"/>
      </items>
    </pivotField>
    <pivotField dataField="1" numFmtId="165" showAll="0"/>
    <pivotField showAll="0"/>
  </pivotFields>
  <rowFields count="1">
    <field x="1"/>
  </rowFields>
  <rowItems count="2">
    <i>
      <x v="4"/>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LeisureB"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7:C50" firstHeaderRow="1" firstDataRow="2" firstDataCol="1"/>
  <pivotFields count="4">
    <pivotField axis="axisCol" showAll="0">
      <items count="13">
        <item h="1" x="0"/>
        <item h="1" x="1"/>
        <item h="1" x="2"/>
        <item h="1" x="3"/>
        <item x="4"/>
        <item h="1" x="5"/>
        <item h="1" x="6"/>
        <item h="1" x="7"/>
        <item h="1" x="8"/>
        <item h="1" x="9"/>
        <item h="1" x="10"/>
        <item h="1" x="11"/>
        <item t="default"/>
      </items>
    </pivotField>
    <pivotField axis="axisRow" showAll="0">
      <items count="10">
        <item h="1" x="7"/>
        <item h="1" x="6"/>
        <item h="1" x="3"/>
        <item x="4"/>
        <item h="1" x="5"/>
        <item h="1" x="0"/>
        <item h="1" x="8"/>
        <item h="1" x="2"/>
        <item h="1" x="1"/>
        <item t="default"/>
      </items>
    </pivotField>
    <pivotField dataField="1" numFmtId="165" showAll="0"/>
    <pivotField showAll="0"/>
  </pivotFields>
  <rowFields count="1">
    <field x="1"/>
  </rowFields>
  <rowItems count="2">
    <i>
      <x v="3"/>
    </i>
    <i t="grand">
      <x/>
    </i>
  </rowItems>
  <colFields count="1">
    <field x="0"/>
  </colFields>
  <colItems count="2">
    <i>
      <x v="4"/>
    </i>
    <i t="grand">
      <x/>
    </i>
  </colItems>
  <dataFields count="1">
    <dataField name="Sum of Bud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Rent"/>
    <pivotTable tabId="4" name="Groceries"/>
    <pivotTable tabId="4" name="Leisure"/>
    <pivotTable tabId="4" name="Other"/>
    <pivotTable tabId="4" name="Transport"/>
    <pivotTable tabId="4" name="Utilities"/>
    <pivotTable tabId="4" name="PivotTable15"/>
    <pivotTable tabId="4" name="PivotTable16"/>
    <pivotTable tabId="4" name="PivotTable18"/>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4" name="GroceriesB"/>
    <pivotTable tabId="4" name="OtherB"/>
    <pivotTable tabId="4" name="TransportB"/>
    <pivotTable tabId="4" name="UtilitiesB"/>
    <pivotTable tabId="4" name="RentB"/>
    <pivotTable tabId="4" name="LeisureB"/>
  </pivotTables>
  <data>
    <tabular pivotCacheId="2">
      <items count="12">
        <i x="0"/>
        <i x="1"/>
        <i x="2"/>
        <i x="3"/>
        <i x="4" s="1"/>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Actuals" rowHeight="241300"/>
  <slicer name="Month 1" cache="Slicer_Month1" caption="Budget" startItem="2" rowHeight="241300"/>
</slicers>
</file>

<file path=xl/tables/table1.xml><?xml version="1.0" encoding="utf-8"?>
<table xmlns="http://schemas.openxmlformats.org/spreadsheetml/2006/main" id="1" name="Table_1" displayName="Table_1" ref="J4:K13">
  <tableColumns count="2">
    <tableColumn id="1" name="Category"/>
    <tableColumn id="2" name="Income/Expense"/>
  </tableColumns>
  <tableStyleInfo name="Actuals-style" showFirstColumn="1" showLastColumn="1" showRowStripes="1" showColumnStripes="0"/>
</table>
</file>

<file path=xl/tables/table2.xml><?xml version="1.0" encoding="utf-8"?>
<table xmlns="http://schemas.openxmlformats.org/spreadsheetml/2006/main" id="2" name="Table_2" displayName="Table_2" ref="B4:G60">
  <tableColumns count="6">
    <tableColumn id="1" name="Date"/>
    <tableColumn id="2" name="Month">
      <calculatedColumnFormula>TEXT([1]Actuals!$B5,"MMMM")</calculatedColumnFormula>
    </tableColumn>
    <tableColumn id="3" name="Category"/>
    <tableColumn id="4" name="Description"/>
    <tableColumn id="5" name="Income / Expense"/>
    <tableColumn id="6" name="Amount"/>
  </tableColumns>
  <tableStyleInfo name="Actuals-style 2" showFirstColumn="1" showLastColumn="1" showRowStripes="1" showColumnStripes="0"/>
</table>
</file>

<file path=xl/tables/table3.xml><?xml version="1.0" encoding="utf-8"?>
<table xmlns="http://schemas.openxmlformats.org/spreadsheetml/2006/main" id="3" name="Table_3" displayName="Table_3" ref="C3:F111">
  <tableColumns count="4">
    <tableColumn id="1" name="Month"/>
    <tableColumn id="2" name="Category"/>
    <tableColumn id="3" name="Budget"/>
    <tableColumn id="4" name="Income/Expense" dataDxfId="0"/>
  </tableColumns>
  <tableStyleInfo name="Budge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60"/>
  <sheetViews>
    <sheetView topLeftCell="B5" workbookViewId="0">
      <selection activeCell="D10" sqref="D10"/>
    </sheetView>
  </sheetViews>
  <sheetFormatPr defaultRowHeight="15" x14ac:dyDescent="0.25"/>
  <cols>
    <col min="1" max="2" width="9.140625" style="1"/>
    <col min="3" max="3" width="9" style="1" bestFit="1" customWidth="1"/>
    <col min="4" max="4" width="11.7109375" style="1" bestFit="1" customWidth="1"/>
    <col min="5" max="5" width="38.5703125" style="1" bestFit="1" customWidth="1"/>
    <col min="6" max="6" width="16.85546875" style="1" bestFit="1" customWidth="1"/>
    <col min="7" max="7" width="9.85546875" style="1" bestFit="1" customWidth="1"/>
    <col min="8" max="9" width="9.140625" style="1"/>
    <col min="10" max="10" width="11.7109375" style="1" bestFit="1" customWidth="1"/>
    <col min="11" max="11" width="16" style="1" bestFit="1" customWidth="1"/>
    <col min="12" max="16384" width="9.140625" style="1"/>
  </cols>
  <sheetData>
    <row r="2" spans="2:13" ht="21" x14ac:dyDescent="0.35">
      <c r="B2" s="2" t="s">
        <v>0</v>
      </c>
      <c r="C2" s="2"/>
      <c r="D2" s="2"/>
      <c r="E2" s="2"/>
      <c r="F2" s="2"/>
      <c r="G2" s="2"/>
      <c r="H2" s="3"/>
      <c r="I2" s="3"/>
      <c r="J2" s="3"/>
      <c r="K2" s="3"/>
      <c r="L2" s="3"/>
      <c r="M2" s="3"/>
    </row>
    <row r="3" spans="2:13" x14ac:dyDescent="0.25">
      <c r="B3" s="3"/>
      <c r="C3" s="3"/>
      <c r="D3" s="3"/>
      <c r="E3" s="3"/>
      <c r="F3" s="3"/>
      <c r="G3" s="3"/>
      <c r="H3" s="3"/>
      <c r="I3" s="3"/>
      <c r="J3" s="3"/>
      <c r="K3" s="3"/>
      <c r="L3" s="3"/>
      <c r="M3" s="3"/>
    </row>
    <row r="4" spans="2:13" x14ac:dyDescent="0.25">
      <c r="B4" s="4" t="s">
        <v>1</v>
      </c>
      <c r="C4" s="4" t="s">
        <v>2</v>
      </c>
      <c r="D4" s="4" t="s">
        <v>3</v>
      </c>
      <c r="E4" s="4" t="s">
        <v>4</v>
      </c>
      <c r="F4" s="4" t="s">
        <v>5</v>
      </c>
      <c r="G4" s="4" t="s">
        <v>6</v>
      </c>
      <c r="H4" s="3"/>
      <c r="I4" s="3"/>
      <c r="J4" s="4" t="s">
        <v>3</v>
      </c>
      <c r="K4" s="4" t="s">
        <v>7</v>
      </c>
      <c r="L4" s="3"/>
      <c r="M4" s="3"/>
    </row>
    <row r="5" spans="2:13" ht="15.75" x14ac:dyDescent="0.25">
      <c r="B5" s="5">
        <v>44562</v>
      </c>
      <c r="C5" s="6" t="str">
        <f>TEXT([1]Actuals!$B5,"MMMM")</f>
        <v>January</v>
      </c>
      <c r="D5" s="6" t="s">
        <v>8</v>
      </c>
      <c r="E5" s="6" t="s">
        <v>9</v>
      </c>
      <c r="F5" s="6" t="s">
        <v>10</v>
      </c>
      <c r="G5" s="7">
        <v>850</v>
      </c>
      <c r="H5" s="3"/>
      <c r="I5" s="3"/>
      <c r="J5" s="6" t="s">
        <v>8</v>
      </c>
      <c r="K5" s="6" t="s">
        <v>10</v>
      </c>
      <c r="L5" s="3"/>
      <c r="M5" s="3"/>
    </row>
    <row r="6" spans="2:13" ht="15.75" x14ac:dyDescent="0.25">
      <c r="B6" s="5">
        <v>44562</v>
      </c>
      <c r="C6" s="6" t="str">
        <f>TEXT([1]Actuals!$B6,"MMMM")</f>
        <v>January</v>
      </c>
      <c r="D6" s="6" t="s">
        <v>11</v>
      </c>
      <c r="E6" s="6" t="s">
        <v>12</v>
      </c>
      <c r="F6" s="6" t="s">
        <v>10</v>
      </c>
      <c r="G6" s="7">
        <v>140</v>
      </c>
      <c r="H6" s="3"/>
      <c r="I6" s="3"/>
      <c r="J6" s="6" t="s">
        <v>11</v>
      </c>
      <c r="K6" s="6" t="s">
        <v>10</v>
      </c>
      <c r="L6" s="3"/>
      <c r="M6" s="3"/>
    </row>
    <row r="7" spans="2:13" ht="15.75" x14ac:dyDescent="0.25">
      <c r="B7" s="5">
        <v>44562</v>
      </c>
      <c r="C7" s="6" t="str">
        <f>TEXT([1]Actuals!$B7,"MMMM")</f>
        <v>January</v>
      </c>
      <c r="D7" s="6" t="s">
        <v>13</v>
      </c>
      <c r="E7" s="6" t="s">
        <v>14</v>
      </c>
      <c r="F7" s="6" t="s">
        <v>10</v>
      </c>
      <c r="G7" s="7">
        <v>55</v>
      </c>
      <c r="H7" s="3"/>
      <c r="I7" s="3"/>
      <c r="J7" s="6" t="s">
        <v>13</v>
      </c>
      <c r="K7" s="6" t="s">
        <v>10</v>
      </c>
      <c r="L7" s="3"/>
      <c r="M7" s="3"/>
    </row>
    <row r="8" spans="2:13" ht="15.75" x14ac:dyDescent="0.25">
      <c r="B8" s="5">
        <v>44569</v>
      </c>
      <c r="C8" s="6" t="str">
        <f>TEXT([1]Actuals!$B8,"MMMM")</f>
        <v>January</v>
      </c>
      <c r="D8" s="6" t="s">
        <v>15</v>
      </c>
      <c r="E8" s="6" t="s">
        <v>16</v>
      </c>
      <c r="F8" s="6" t="s">
        <v>10</v>
      </c>
      <c r="G8" s="7">
        <v>449</v>
      </c>
      <c r="H8" s="3"/>
      <c r="I8" s="3"/>
      <c r="J8" s="6" t="s">
        <v>15</v>
      </c>
      <c r="K8" s="6" t="s">
        <v>10</v>
      </c>
      <c r="L8" s="3"/>
      <c r="M8" s="3"/>
    </row>
    <row r="9" spans="2:13" ht="15.75" x14ac:dyDescent="0.25">
      <c r="B9" s="5">
        <v>44572</v>
      </c>
      <c r="C9" s="6" t="str">
        <f>TEXT([1]Actuals!$B9,"MMMM")</f>
        <v>January</v>
      </c>
      <c r="D9" s="6" t="s">
        <v>17</v>
      </c>
      <c r="E9" s="6" t="s">
        <v>18</v>
      </c>
      <c r="F9" s="6" t="s">
        <v>10</v>
      </c>
      <c r="G9" s="7">
        <v>245</v>
      </c>
      <c r="H9" s="3"/>
      <c r="I9" s="3"/>
      <c r="J9" s="6" t="s">
        <v>17</v>
      </c>
      <c r="K9" s="6" t="s">
        <v>10</v>
      </c>
      <c r="L9" s="3"/>
      <c r="M9" s="3"/>
    </row>
    <row r="10" spans="2:13" ht="15.75" x14ac:dyDescent="0.25">
      <c r="B10" s="5">
        <v>44573</v>
      </c>
      <c r="C10" s="6" t="str">
        <f>TEXT([1]Actuals!$B10,"MMMM")</f>
        <v>January</v>
      </c>
      <c r="D10" s="6" t="s">
        <v>17</v>
      </c>
      <c r="E10" s="6" t="s">
        <v>19</v>
      </c>
      <c r="F10" s="6" t="s">
        <v>10</v>
      </c>
      <c r="G10" s="7">
        <v>168</v>
      </c>
      <c r="H10" s="3"/>
      <c r="I10" s="3"/>
      <c r="J10" s="6" t="s">
        <v>20</v>
      </c>
      <c r="K10" s="6" t="s">
        <v>10</v>
      </c>
      <c r="L10" s="3"/>
      <c r="M10" s="3"/>
    </row>
    <row r="11" spans="2:13" ht="15.75" x14ac:dyDescent="0.25">
      <c r="B11" s="5">
        <v>44573</v>
      </c>
      <c r="C11" s="6" t="str">
        <f>TEXT([1]Actuals!$B11,"MMMM")</f>
        <v>January</v>
      </c>
      <c r="D11" s="6" t="s">
        <v>17</v>
      </c>
      <c r="E11" s="6" t="s">
        <v>21</v>
      </c>
      <c r="F11" s="6" t="s">
        <v>10</v>
      </c>
      <c r="G11" s="7">
        <v>149</v>
      </c>
      <c r="H11" s="3"/>
      <c r="I11" s="3"/>
      <c r="J11" s="6" t="s">
        <v>22</v>
      </c>
      <c r="K11" s="6" t="s">
        <v>23</v>
      </c>
      <c r="L11" s="3"/>
      <c r="M11" s="3"/>
    </row>
    <row r="12" spans="2:13" ht="15.75" x14ac:dyDescent="0.25">
      <c r="B12" s="5">
        <v>44575</v>
      </c>
      <c r="C12" s="6" t="str">
        <f>TEXT([1]Actuals!$B12,"MMMM")</f>
        <v>January</v>
      </c>
      <c r="D12" s="6" t="s">
        <v>20</v>
      </c>
      <c r="E12" s="6" t="s">
        <v>24</v>
      </c>
      <c r="F12" s="6" t="s">
        <v>10</v>
      </c>
      <c r="G12" s="7">
        <v>249</v>
      </c>
      <c r="H12" s="3"/>
      <c r="I12" s="3"/>
      <c r="J12" s="6" t="s">
        <v>25</v>
      </c>
      <c r="K12" s="6" t="s">
        <v>23</v>
      </c>
      <c r="L12" s="3"/>
      <c r="M12" s="3"/>
    </row>
    <row r="13" spans="2:13" ht="15.75" x14ac:dyDescent="0.25">
      <c r="B13" s="5">
        <v>44592</v>
      </c>
      <c r="C13" s="6" t="str">
        <f>TEXT([1]Actuals!$B13,"MMMM")</f>
        <v>January</v>
      </c>
      <c r="D13" s="6" t="s">
        <v>22</v>
      </c>
      <c r="E13" s="6" t="s">
        <v>26</v>
      </c>
      <c r="F13" s="6" t="s">
        <v>23</v>
      </c>
      <c r="G13" s="7">
        <v>458</v>
      </c>
      <c r="H13" s="3"/>
      <c r="I13" s="3"/>
      <c r="J13" s="6" t="s">
        <v>27</v>
      </c>
      <c r="K13" s="6" t="s">
        <v>23</v>
      </c>
      <c r="L13" s="3"/>
      <c r="M13" s="3"/>
    </row>
    <row r="14" spans="2:13" ht="15.75" x14ac:dyDescent="0.25">
      <c r="B14" s="5">
        <v>44592</v>
      </c>
      <c r="C14" s="6" t="str">
        <f>TEXT([1]Actuals!$B14,"MMMM")</f>
        <v>January</v>
      </c>
      <c r="D14" s="6" t="s">
        <v>25</v>
      </c>
      <c r="E14" s="6" t="s">
        <v>28</v>
      </c>
      <c r="F14" s="6" t="s">
        <v>23</v>
      </c>
      <c r="G14" s="7">
        <v>3000</v>
      </c>
      <c r="H14" s="3"/>
      <c r="I14" s="3"/>
      <c r="J14" s="3"/>
      <c r="K14" s="3"/>
      <c r="L14" s="3"/>
      <c r="M14" s="3"/>
    </row>
    <row r="15" spans="2:13" ht="15.75" x14ac:dyDescent="0.25">
      <c r="B15" s="5">
        <v>44592</v>
      </c>
      <c r="C15" s="6" t="str">
        <f>TEXT([1]Actuals!$B15,"MMMM")</f>
        <v>January</v>
      </c>
      <c r="D15" s="6" t="s">
        <v>27</v>
      </c>
      <c r="E15" s="6" t="s">
        <v>29</v>
      </c>
      <c r="F15" s="6" t="s">
        <v>23</v>
      </c>
      <c r="G15" s="7">
        <v>184</v>
      </c>
      <c r="H15" s="3"/>
      <c r="I15" s="3"/>
      <c r="J15" s="8"/>
      <c r="K15" s="8"/>
      <c r="L15" s="3"/>
      <c r="M15" s="3"/>
    </row>
    <row r="16" spans="2:13" ht="15.75" x14ac:dyDescent="0.25">
      <c r="B16" s="5">
        <v>44593</v>
      </c>
      <c r="C16" s="6" t="str">
        <f>TEXT([1]Actuals!$B16,"MMMM")</f>
        <v>February</v>
      </c>
      <c r="D16" s="6" t="s">
        <v>8</v>
      </c>
      <c r="E16" s="6" t="s">
        <v>9</v>
      </c>
      <c r="F16" s="6" t="s">
        <v>10</v>
      </c>
      <c r="G16" s="7">
        <v>850</v>
      </c>
      <c r="H16" s="3"/>
      <c r="I16" s="3"/>
      <c r="J16" s="3"/>
      <c r="K16" s="3"/>
      <c r="L16" s="3"/>
      <c r="M16" s="3"/>
    </row>
    <row r="17" spans="2:13" ht="15.75" x14ac:dyDescent="0.25">
      <c r="B17" s="5">
        <v>44593</v>
      </c>
      <c r="C17" s="6" t="str">
        <f>TEXT([1]Actuals!$B17,"MMMM")</f>
        <v>February</v>
      </c>
      <c r="D17" s="6" t="s">
        <v>11</v>
      </c>
      <c r="E17" s="6" t="s">
        <v>30</v>
      </c>
      <c r="F17" s="6" t="s">
        <v>10</v>
      </c>
      <c r="G17" s="7">
        <v>105</v>
      </c>
      <c r="H17" s="3"/>
      <c r="I17" s="3"/>
      <c r="J17" s="3"/>
      <c r="K17" s="3"/>
      <c r="L17" s="3"/>
      <c r="M17" s="3"/>
    </row>
    <row r="18" spans="2:13" ht="15.75" x14ac:dyDescent="0.25">
      <c r="B18" s="5">
        <v>44593</v>
      </c>
      <c r="C18" s="6" t="str">
        <f>TEXT([1]Actuals!$B18,"MMMM")</f>
        <v>February</v>
      </c>
      <c r="D18" s="6" t="s">
        <v>13</v>
      </c>
      <c r="E18" s="6" t="s">
        <v>14</v>
      </c>
      <c r="F18" s="6" t="s">
        <v>10</v>
      </c>
      <c r="G18" s="7">
        <v>55</v>
      </c>
      <c r="H18" s="3"/>
      <c r="I18" s="3"/>
      <c r="J18" s="3"/>
      <c r="K18" s="3"/>
      <c r="L18" s="3"/>
      <c r="M18" s="3"/>
    </row>
    <row r="19" spans="2:13" ht="15.75" x14ac:dyDescent="0.25">
      <c r="B19" s="5">
        <v>44600</v>
      </c>
      <c r="C19" s="6" t="str">
        <f>TEXT([1]Actuals!$B19,"MMMM")</f>
        <v>February</v>
      </c>
      <c r="D19" s="6" t="s">
        <v>15</v>
      </c>
      <c r="E19" s="6" t="s">
        <v>16</v>
      </c>
      <c r="F19" s="6" t="s">
        <v>10</v>
      </c>
      <c r="G19" s="7">
        <v>305</v>
      </c>
      <c r="H19" s="3"/>
      <c r="I19" s="3"/>
      <c r="J19" s="3"/>
      <c r="K19" s="3"/>
      <c r="L19" s="3"/>
      <c r="M19" s="3"/>
    </row>
    <row r="20" spans="2:13" ht="15.75" x14ac:dyDescent="0.25">
      <c r="B20" s="5">
        <v>44603</v>
      </c>
      <c r="C20" s="6" t="str">
        <f>TEXT([1]Actuals!$B20,"MMMM")</f>
        <v>February</v>
      </c>
      <c r="D20" s="6" t="s">
        <v>17</v>
      </c>
      <c r="E20" s="6" t="s">
        <v>31</v>
      </c>
      <c r="F20" s="6" t="s">
        <v>10</v>
      </c>
      <c r="G20" s="7">
        <v>28</v>
      </c>
      <c r="H20" s="3"/>
      <c r="I20" s="3"/>
      <c r="J20" s="3"/>
      <c r="K20" s="3"/>
      <c r="L20" s="3"/>
      <c r="M20" s="3"/>
    </row>
    <row r="21" spans="2:13" ht="15.75" x14ac:dyDescent="0.25">
      <c r="B21" s="5">
        <v>44604</v>
      </c>
      <c r="C21" s="6" t="str">
        <f>TEXT([1]Actuals!$B21,"MMMM")</f>
        <v>February</v>
      </c>
      <c r="D21" s="6" t="s">
        <v>17</v>
      </c>
      <c r="E21" s="6" t="s">
        <v>32</v>
      </c>
      <c r="F21" s="6" t="s">
        <v>10</v>
      </c>
      <c r="G21" s="7">
        <v>99</v>
      </c>
      <c r="H21" s="3"/>
      <c r="I21" s="3"/>
      <c r="J21" s="3"/>
      <c r="K21" s="3"/>
      <c r="L21" s="3"/>
      <c r="M21" s="3"/>
    </row>
    <row r="22" spans="2:13" ht="15.75" x14ac:dyDescent="0.25">
      <c r="B22" s="5">
        <v>44604</v>
      </c>
      <c r="C22" s="6" t="str">
        <f>TEXT([1]Actuals!$B22,"MMMM")</f>
        <v>February</v>
      </c>
      <c r="D22" s="6" t="s">
        <v>17</v>
      </c>
      <c r="E22" s="6" t="s">
        <v>33</v>
      </c>
      <c r="F22" s="6" t="s">
        <v>10</v>
      </c>
      <c r="G22" s="7">
        <v>67</v>
      </c>
      <c r="H22" s="3"/>
      <c r="I22" s="3"/>
      <c r="J22" s="3"/>
      <c r="K22" s="3"/>
      <c r="L22" s="3"/>
      <c r="M22" s="3"/>
    </row>
    <row r="23" spans="2:13" ht="15.75" x14ac:dyDescent="0.25">
      <c r="B23" s="5">
        <v>44606</v>
      </c>
      <c r="C23" s="6" t="str">
        <f>TEXT([1]Actuals!$B23,"MMMM")</f>
        <v>February</v>
      </c>
      <c r="D23" s="6" t="s">
        <v>20</v>
      </c>
      <c r="E23" s="6" t="s">
        <v>34</v>
      </c>
      <c r="F23" s="6" t="s">
        <v>10</v>
      </c>
      <c r="G23" s="7">
        <v>18</v>
      </c>
      <c r="H23" s="3"/>
      <c r="I23" s="3"/>
      <c r="J23" s="3"/>
      <c r="K23" s="3"/>
      <c r="L23" s="3"/>
      <c r="M23" s="3"/>
    </row>
    <row r="24" spans="2:13" ht="15.75" x14ac:dyDescent="0.25">
      <c r="B24" s="5">
        <v>44620</v>
      </c>
      <c r="C24" s="6" t="str">
        <f>TEXT([1]Actuals!$B24,"MMMM")</f>
        <v>February</v>
      </c>
      <c r="D24" s="6" t="s">
        <v>22</v>
      </c>
      <c r="E24" s="6" t="s">
        <v>26</v>
      </c>
      <c r="F24" s="6" t="s">
        <v>23</v>
      </c>
      <c r="G24" s="7">
        <v>305</v>
      </c>
      <c r="H24" s="3"/>
      <c r="I24" s="3"/>
      <c r="J24" s="3"/>
      <c r="K24" s="3"/>
      <c r="L24" s="3"/>
      <c r="M24" s="3"/>
    </row>
    <row r="25" spans="2:13" ht="15.75" x14ac:dyDescent="0.25">
      <c r="B25" s="5">
        <v>44620</v>
      </c>
      <c r="C25" s="6" t="str">
        <f>TEXT([1]Actuals!$B25,"MMMM")</f>
        <v>February</v>
      </c>
      <c r="D25" s="6" t="s">
        <v>25</v>
      </c>
      <c r="E25" s="6" t="s">
        <v>28</v>
      </c>
      <c r="F25" s="6" t="s">
        <v>23</v>
      </c>
      <c r="G25" s="7">
        <v>3000</v>
      </c>
      <c r="H25" s="3"/>
      <c r="I25" s="3"/>
      <c r="J25" s="3"/>
      <c r="K25" s="3"/>
      <c r="L25" s="3"/>
      <c r="M25" s="3"/>
    </row>
    <row r="26" spans="2:13" ht="15.75" x14ac:dyDescent="0.25">
      <c r="B26" s="5">
        <v>44620</v>
      </c>
      <c r="C26" s="6" t="str">
        <f>TEXT([1]Actuals!$B26,"MMMM")</f>
        <v>February</v>
      </c>
      <c r="D26" s="6" t="s">
        <v>27</v>
      </c>
      <c r="E26" s="6" t="s">
        <v>29</v>
      </c>
      <c r="F26" s="6" t="s">
        <v>23</v>
      </c>
      <c r="G26" s="7">
        <v>228</v>
      </c>
      <c r="H26" s="3"/>
      <c r="I26" s="3"/>
      <c r="J26" s="3"/>
      <c r="K26" s="3"/>
      <c r="L26" s="3"/>
      <c r="M26" s="3"/>
    </row>
    <row r="27" spans="2:13" ht="15.75" x14ac:dyDescent="0.25">
      <c r="B27" s="5">
        <v>44621</v>
      </c>
      <c r="C27" s="6" t="str">
        <f>TEXT([1]Actuals!$B27,"MMMM")</f>
        <v>March</v>
      </c>
      <c r="D27" s="6" t="s">
        <v>8</v>
      </c>
      <c r="E27" s="6" t="s">
        <v>9</v>
      </c>
      <c r="F27" s="6" t="s">
        <v>10</v>
      </c>
      <c r="G27" s="7">
        <v>850</v>
      </c>
      <c r="H27" s="3"/>
      <c r="I27" s="3"/>
      <c r="J27" s="3"/>
      <c r="K27" s="3"/>
      <c r="L27" s="3"/>
      <c r="M27" s="3"/>
    </row>
    <row r="28" spans="2:13" ht="15.75" x14ac:dyDescent="0.25">
      <c r="B28" s="5">
        <v>44621</v>
      </c>
      <c r="C28" s="6" t="str">
        <f>TEXT([1]Actuals!$B28,"MMMM")</f>
        <v>March</v>
      </c>
      <c r="D28" s="6" t="s">
        <v>11</v>
      </c>
      <c r="E28" s="6" t="s">
        <v>30</v>
      </c>
      <c r="F28" s="6" t="s">
        <v>10</v>
      </c>
      <c r="G28" s="7">
        <v>110</v>
      </c>
      <c r="H28" s="3"/>
      <c r="I28" s="3"/>
      <c r="J28" s="3"/>
      <c r="K28" s="3"/>
      <c r="L28" s="3"/>
      <c r="M28" s="3"/>
    </row>
    <row r="29" spans="2:13" ht="15.75" x14ac:dyDescent="0.25">
      <c r="B29" s="5">
        <v>44621</v>
      </c>
      <c r="C29" s="6" t="str">
        <f>TEXT([1]Actuals!$B29,"MMMM")</f>
        <v>March</v>
      </c>
      <c r="D29" s="6" t="s">
        <v>13</v>
      </c>
      <c r="E29" s="6" t="s">
        <v>14</v>
      </c>
      <c r="F29" s="6" t="s">
        <v>10</v>
      </c>
      <c r="G29" s="7">
        <v>55</v>
      </c>
      <c r="H29" s="3"/>
      <c r="I29" s="3"/>
      <c r="J29" s="3"/>
      <c r="K29" s="3"/>
      <c r="L29" s="3"/>
      <c r="M29" s="3"/>
    </row>
    <row r="30" spans="2:13" ht="15.75" x14ac:dyDescent="0.25">
      <c r="B30" s="5">
        <v>44628</v>
      </c>
      <c r="C30" s="6" t="str">
        <f>TEXT([1]Actuals!$B30,"MMMM")</f>
        <v>March</v>
      </c>
      <c r="D30" s="6" t="s">
        <v>15</v>
      </c>
      <c r="E30" s="6" t="s">
        <v>16</v>
      </c>
      <c r="F30" s="6" t="s">
        <v>10</v>
      </c>
      <c r="G30" s="7">
        <v>208</v>
      </c>
      <c r="H30" s="3"/>
      <c r="I30" s="3"/>
      <c r="J30" s="3"/>
      <c r="K30" s="3"/>
      <c r="L30" s="3"/>
      <c r="M30" s="3"/>
    </row>
    <row r="31" spans="2:13" ht="15.75" x14ac:dyDescent="0.25">
      <c r="B31" s="5">
        <v>44631</v>
      </c>
      <c r="C31" s="6" t="str">
        <f>TEXT([1]Actuals!$B31,"MMMM")</f>
        <v>March</v>
      </c>
      <c r="D31" s="6" t="s">
        <v>17</v>
      </c>
      <c r="E31" s="6" t="s">
        <v>35</v>
      </c>
      <c r="F31" s="6" t="s">
        <v>10</v>
      </c>
      <c r="G31" s="7">
        <v>188</v>
      </c>
      <c r="H31" s="3"/>
      <c r="I31" s="3"/>
      <c r="J31" s="3"/>
      <c r="K31" s="3"/>
      <c r="L31" s="3"/>
      <c r="M31" s="3"/>
    </row>
    <row r="32" spans="2:13" ht="15.75" x14ac:dyDescent="0.25">
      <c r="B32" s="5">
        <v>44632</v>
      </c>
      <c r="C32" s="6" t="str">
        <f>TEXT([1]Actuals!$B32,"MMMM")</f>
        <v>March</v>
      </c>
      <c r="D32" s="6" t="s">
        <v>17</v>
      </c>
      <c r="E32" s="6" t="s">
        <v>36</v>
      </c>
      <c r="F32" s="6" t="s">
        <v>10</v>
      </c>
      <c r="G32" s="7">
        <v>168</v>
      </c>
      <c r="H32" s="3"/>
      <c r="I32" s="3"/>
      <c r="J32" s="3"/>
      <c r="K32" s="3"/>
      <c r="L32" s="3"/>
      <c r="M32" s="3"/>
    </row>
    <row r="33" spans="2:13" ht="15.75" x14ac:dyDescent="0.25">
      <c r="B33" s="5">
        <v>44632</v>
      </c>
      <c r="C33" s="6" t="str">
        <f>TEXT([1]Actuals!$B33,"MMMM")</f>
        <v>March</v>
      </c>
      <c r="D33" s="6" t="s">
        <v>17</v>
      </c>
      <c r="E33" s="6" t="s">
        <v>37</v>
      </c>
      <c r="F33" s="6" t="s">
        <v>10</v>
      </c>
      <c r="G33" s="7">
        <v>49</v>
      </c>
      <c r="H33" s="3"/>
      <c r="I33" s="3"/>
      <c r="J33" s="3"/>
      <c r="K33" s="3"/>
      <c r="L33" s="3"/>
      <c r="M33" s="3"/>
    </row>
    <row r="34" spans="2:13" ht="15.75" x14ac:dyDescent="0.25">
      <c r="B34" s="5">
        <v>44634</v>
      </c>
      <c r="C34" s="6" t="str">
        <f>TEXT([1]Actuals!$B34,"MMMM")</f>
        <v>March</v>
      </c>
      <c r="D34" s="6" t="s">
        <v>20</v>
      </c>
      <c r="E34" s="6" t="s">
        <v>24</v>
      </c>
      <c r="F34" s="6" t="s">
        <v>10</v>
      </c>
      <c r="G34" s="7">
        <v>199</v>
      </c>
      <c r="H34" s="3"/>
      <c r="I34" s="3"/>
      <c r="J34" s="3"/>
      <c r="K34" s="3"/>
      <c r="L34" s="3"/>
      <c r="M34" s="3"/>
    </row>
    <row r="35" spans="2:13" ht="15.75" x14ac:dyDescent="0.25">
      <c r="B35" s="5">
        <v>44648</v>
      </c>
      <c r="C35" s="6" t="str">
        <f>TEXT([1]Actuals!$B35,"MMMM")</f>
        <v>March</v>
      </c>
      <c r="D35" s="6" t="s">
        <v>22</v>
      </c>
      <c r="E35" s="6" t="s">
        <v>26</v>
      </c>
      <c r="F35" s="6" t="s">
        <v>10</v>
      </c>
      <c r="G35" s="7">
        <v>598</v>
      </c>
      <c r="H35" s="3"/>
      <c r="I35" s="3"/>
      <c r="J35" s="3"/>
      <c r="K35" s="3"/>
      <c r="L35" s="3"/>
      <c r="M35" s="3"/>
    </row>
    <row r="36" spans="2:13" ht="15.75" x14ac:dyDescent="0.25">
      <c r="B36" s="5">
        <v>44648</v>
      </c>
      <c r="C36" s="6" t="str">
        <f>TEXT([1]Actuals!$B36,"MMMM")</f>
        <v>March</v>
      </c>
      <c r="D36" s="6" t="s">
        <v>25</v>
      </c>
      <c r="E36" s="6" t="s">
        <v>28</v>
      </c>
      <c r="F36" s="6" t="s">
        <v>23</v>
      </c>
      <c r="G36" s="7">
        <v>3000</v>
      </c>
      <c r="H36" s="3"/>
      <c r="I36" s="3"/>
      <c r="J36" s="3"/>
      <c r="K36" s="3"/>
      <c r="L36" s="3"/>
      <c r="M36" s="3"/>
    </row>
    <row r="37" spans="2:13" ht="15.75" x14ac:dyDescent="0.25">
      <c r="B37" s="5">
        <v>44648</v>
      </c>
      <c r="C37" s="6" t="str">
        <f>TEXT([1]Actuals!$B37,"MMMM")</f>
        <v>March</v>
      </c>
      <c r="D37" s="6" t="s">
        <v>27</v>
      </c>
      <c r="E37" s="6" t="s">
        <v>29</v>
      </c>
      <c r="F37" s="6" t="s">
        <v>23</v>
      </c>
      <c r="G37" s="7">
        <v>59</v>
      </c>
      <c r="H37" s="3"/>
      <c r="I37" s="3"/>
      <c r="J37" s="3"/>
      <c r="K37" s="3"/>
      <c r="L37" s="3"/>
      <c r="M37" s="3"/>
    </row>
    <row r="38" spans="2:13" ht="15.75" x14ac:dyDescent="0.25">
      <c r="B38" s="5">
        <v>44652</v>
      </c>
      <c r="C38" s="6" t="str">
        <f>TEXT([1]Actuals!$B38,"MMMM")</f>
        <v>April</v>
      </c>
      <c r="D38" s="6" t="s">
        <v>8</v>
      </c>
      <c r="E38" s="6" t="s">
        <v>9</v>
      </c>
      <c r="F38" s="6" t="s">
        <v>10</v>
      </c>
      <c r="G38" s="7">
        <v>850</v>
      </c>
      <c r="H38" s="3"/>
      <c r="I38" s="3"/>
      <c r="J38" s="3"/>
      <c r="K38" s="3"/>
      <c r="L38" s="3"/>
      <c r="M38" s="3"/>
    </row>
    <row r="39" spans="2:13" ht="15.75" x14ac:dyDescent="0.25">
      <c r="B39" s="5">
        <v>44652</v>
      </c>
      <c r="C39" s="6" t="str">
        <f>TEXT([1]Actuals!$B39,"MMMM")</f>
        <v>April</v>
      </c>
      <c r="D39" s="6" t="s">
        <v>11</v>
      </c>
      <c r="E39" s="6" t="s">
        <v>12</v>
      </c>
      <c r="F39" s="6" t="s">
        <v>10</v>
      </c>
      <c r="G39" s="7">
        <v>140</v>
      </c>
      <c r="H39" s="3"/>
      <c r="I39" s="3"/>
      <c r="J39" s="3"/>
      <c r="K39" s="3"/>
      <c r="L39" s="3"/>
      <c r="M39" s="3"/>
    </row>
    <row r="40" spans="2:13" ht="15.75" x14ac:dyDescent="0.25">
      <c r="B40" s="5">
        <v>44652</v>
      </c>
      <c r="C40" s="6" t="str">
        <f>TEXT([1]Actuals!$B40,"MMMM")</f>
        <v>April</v>
      </c>
      <c r="D40" s="6" t="s">
        <v>13</v>
      </c>
      <c r="E40" s="6" t="s">
        <v>14</v>
      </c>
      <c r="F40" s="6" t="s">
        <v>10</v>
      </c>
      <c r="G40" s="7">
        <v>55</v>
      </c>
      <c r="H40" s="3"/>
      <c r="I40" s="3"/>
      <c r="J40" s="3"/>
      <c r="K40" s="3"/>
      <c r="L40" s="3"/>
      <c r="M40" s="3"/>
    </row>
    <row r="41" spans="2:13" ht="15.75" x14ac:dyDescent="0.25">
      <c r="B41" s="5">
        <v>44659</v>
      </c>
      <c r="C41" s="6" t="str">
        <f>TEXT([1]Actuals!$B41,"MMMM")</f>
        <v>April</v>
      </c>
      <c r="D41" s="6" t="s">
        <v>15</v>
      </c>
      <c r="E41" s="6" t="s">
        <v>16</v>
      </c>
      <c r="F41" s="6" t="s">
        <v>10</v>
      </c>
      <c r="G41" s="7">
        <v>449</v>
      </c>
      <c r="H41" s="3"/>
      <c r="I41" s="3"/>
      <c r="J41" s="3"/>
      <c r="K41" s="3"/>
      <c r="L41" s="3"/>
      <c r="M41" s="3"/>
    </row>
    <row r="42" spans="2:13" ht="15.75" x14ac:dyDescent="0.25">
      <c r="B42" s="5">
        <v>44662</v>
      </c>
      <c r="C42" s="6" t="str">
        <f>TEXT([1]Actuals!$B42,"MMMM")</f>
        <v>April</v>
      </c>
      <c r="D42" s="6" t="s">
        <v>17</v>
      </c>
      <c r="E42" s="6" t="s">
        <v>38</v>
      </c>
      <c r="F42" s="6" t="s">
        <v>10</v>
      </c>
      <c r="G42" s="7">
        <v>245</v>
      </c>
      <c r="H42" s="3"/>
      <c r="I42" s="3"/>
      <c r="J42" s="3"/>
      <c r="K42" s="3"/>
      <c r="L42" s="3"/>
      <c r="M42" s="3"/>
    </row>
    <row r="43" spans="2:13" ht="15.75" x14ac:dyDescent="0.25">
      <c r="B43" s="5">
        <v>44663</v>
      </c>
      <c r="C43" s="6" t="str">
        <f>TEXT([1]Actuals!$B43,"MMMM")</f>
        <v>April</v>
      </c>
      <c r="D43" s="6" t="s">
        <v>17</v>
      </c>
      <c r="E43" s="6" t="s">
        <v>19</v>
      </c>
      <c r="F43" s="6" t="s">
        <v>10</v>
      </c>
      <c r="G43" s="7">
        <v>168</v>
      </c>
      <c r="H43" s="3"/>
      <c r="I43" s="3"/>
      <c r="J43" s="3"/>
      <c r="K43" s="3"/>
      <c r="L43" s="3"/>
      <c r="M43" s="3"/>
    </row>
    <row r="44" spans="2:13" ht="15.75" x14ac:dyDescent="0.25">
      <c r="B44" s="5">
        <v>44663</v>
      </c>
      <c r="C44" s="6" t="str">
        <f>TEXT([1]Actuals!$B44,"MMMM")</f>
        <v>April</v>
      </c>
      <c r="D44" s="6" t="s">
        <v>17</v>
      </c>
      <c r="E44" s="6" t="s">
        <v>39</v>
      </c>
      <c r="F44" s="6" t="s">
        <v>10</v>
      </c>
      <c r="G44" s="7">
        <v>49</v>
      </c>
      <c r="H44" s="3"/>
      <c r="I44" s="3"/>
      <c r="J44" s="3"/>
      <c r="K44" s="3"/>
      <c r="L44" s="3"/>
      <c r="M44" s="3"/>
    </row>
    <row r="45" spans="2:13" ht="15.75" x14ac:dyDescent="0.25">
      <c r="B45" s="5">
        <v>44665</v>
      </c>
      <c r="C45" s="6" t="str">
        <f>TEXT([1]Actuals!$B45,"MMMM")</f>
        <v>April</v>
      </c>
      <c r="D45" s="6" t="s">
        <v>20</v>
      </c>
      <c r="E45" s="6" t="s">
        <v>24</v>
      </c>
      <c r="F45" s="6" t="s">
        <v>10</v>
      </c>
      <c r="G45" s="7">
        <v>249</v>
      </c>
      <c r="H45" s="3"/>
      <c r="I45" s="3"/>
      <c r="J45" s="3"/>
      <c r="K45" s="3"/>
      <c r="L45" s="3"/>
      <c r="M45" s="3"/>
    </row>
    <row r="46" spans="2:13" ht="15.75" x14ac:dyDescent="0.25">
      <c r="B46" s="5">
        <v>44679</v>
      </c>
      <c r="C46" s="6" t="str">
        <f>TEXT([1]Actuals!$B46,"MMMM")</f>
        <v>April</v>
      </c>
      <c r="D46" s="6" t="s">
        <v>22</v>
      </c>
      <c r="E46" s="6" t="s">
        <v>26</v>
      </c>
      <c r="F46" s="6" t="s">
        <v>23</v>
      </c>
      <c r="G46" s="7">
        <v>669</v>
      </c>
      <c r="H46" s="3"/>
      <c r="I46" s="3"/>
      <c r="J46" s="3"/>
      <c r="K46" s="3"/>
      <c r="L46" s="3"/>
      <c r="M46" s="3"/>
    </row>
    <row r="47" spans="2:13" ht="15.75" x14ac:dyDescent="0.25">
      <c r="B47" s="5">
        <v>44679</v>
      </c>
      <c r="C47" s="6" t="str">
        <f>TEXT([1]Actuals!$B47,"MMMM")</f>
        <v>April</v>
      </c>
      <c r="D47" s="6" t="s">
        <v>25</v>
      </c>
      <c r="E47" s="6" t="s">
        <v>28</v>
      </c>
      <c r="F47" s="6" t="s">
        <v>23</v>
      </c>
      <c r="G47" s="7">
        <v>3000</v>
      </c>
      <c r="H47" s="3"/>
      <c r="I47" s="3"/>
      <c r="J47" s="3"/>
      <c r="K47" s="3"/>
      <c r="L47" s="3"/>
      <c r="M47" s="3"/>
    </row>
    <row r="48" spans="2:13" ht="15.75" x14ac:dyDescent="0.25">
      <c r="B48" s="5">
        <v>44679</v>
      </c>
      <c r="C48" s="6" t="str">
        <f>TEXT([1]Actuals!$B48,"MMMM")</f>
        <v>April</v>
      </c>
      <c r="D48" s="6" t="s">
        <v>27</v>
      </c>
      <c r="E48" s="6" t="s">
        <v>29</v>
      </c>
      <c r="F48" s="6" t="s">
        <v>23</v>
      </c>
      <c r="G48" s="7">
        <v>258</v>
      </c>
      <c r="H48" s="3"/>
      <c r="I48" s="3"/>
      <c r="J48" s="3"/>
      <c r="K48" s="3"/>
      <c r="L48" s="3"/>
      <c r="M48" s="3"/>
    </row>
    <row r="49" spans="2:13" ht="15.75" x14ac:dyDescent="0.25">
      <c r="B49" s="5">
        <v>44682</v>
      </c>
      <c r="C49" s="6" t="str">
        <f>TEXT([1]Actuals!$B49,"MMMM")</f>
        <v>May</v>
      </c>
      <c r="D49" s="6" t="s">
        <v>8</v>
      </c>
      <c r="E49" s="6" t="s">
        <v>9</v>
      </c>
      <c r="F49" s="6" t="s">
        <v>10</v>
      </c>
      <c r="G49" s="7">
        <v>850</v>
      </c>
      <c r="H49" s="3"/>
      <c r="I49" s="3"/>
      <c r="J49" s="3"/>
      <c r="K49" s="3"/>
      <c r="L49" s="3"/>
      <c r="M49" s="3"/>
    </row>
    <row r="50" spans="2:13" ht="15.75" x14ac:dyDescent="0.25">
      <c r="B50" s="5">
        <v>44682</v>
      </c>
      <c r="C50" s="6" t="str">
        <f>TEXT([1]Actuals!$B50,"MMMM")</f>
        <v>May</v>
      </c>
      <c r="D50" s="6" t="s">
        <v>11</v>
      </c>
      <c r="E50" s="6" t="s">
        <v>12</v>
      </c>
      <c r="F50" s="6" t="s">
        <v>10</v>
      </c>
      <c r="G50" s="7">
        <v>155</v>
      </c>
      <c r="H50" s="3"/>
      <c r="I50" s="3"/>
      <c r="J50" s="3"/>
      <c r="K50" s="3"/>
      <c r="L50" s="3"/>
      <c r="M50" s="3"/>
    </row>
    <row r="51" spans="2:13" ht="15.75" x14ac:dyDescent="0.25">
      <c r="B51" s="5">
        <v>44682</v>
      </c>
      <c r="C51" s="6" t="str">
        <f>TEXT([1]Actuals!$B51,"MMMM")</f>
        <v>May</v>
      </c>
      <c r="D51" s="6" t="s">
        <v>13</v>
      </c>
      <c r="E51" s="6" t="s">
        <v>14</v>
      </c>
      <c r="F51" s="6" t="s">
        <v>10</v>
      </c>
      <c r="G51" s="7">
        <v>55</v>
      </c>
      <c r="H51" s="3"/>
      <c r="I51" s="3"/>
      <c r="J51" s="3"/>
      <c r="K51" s="3"/>
      <c r="L51" s="3"/>
      <c r="M51" s="3"/>
    </row>
    <row r="52" spans="2:13" ht="15.75" x14ac:dyDescent="0.25">
      <c r="B52" s="5">
        <v>44689</v>
      </c>
      <c r="C52" s="6" t="str">
        <f>TEXT([1]Actuals!$B52,"MMMM")</f>
        <v>May</v>
      </c>
      <c r="D52" s="6" t="s">
        <v>15</v>
      </c>
      <c r="E52" s="6" t="s">
        <v>16</v>
      </c>
      <c r="F52" s="6" t="s">
        <v>10</v>
      </c>
      <c r="G52" s="7">
        <v>449</v>
      </c>
      <c r="H52" s="3"/>
      <c r="I52" s="3"/>
      <c r="J52" s="3"/>
      <c r="K52" s="3"/>
      <c r="L52" s="3"/>
      <c r="M52" s="3"/>
    </row>
    <row r="53" spans="2:13" ht="15.75" x14ac:dyDescent="0.25">
      <c r="B53" s="5">
        <v>44692</v>
      </c>
      <c r="C53" s="6" t="str">
        <f>TEXT([1]Actuals!$B53,"MMMM")</f>
        <v>May</v>
      </c>
      <c r="D53" s="6" t="s">
        <v>17</v>
      </c>
      <c r="E53" s="6" t="s">
        <v>18</v>
      </c>
      <c r="F53" s="6" t="s">
        <v>10</v>
      </c>
      <c r="G53" s="7">
        <v>245</v>
      </c>
      <c r="H53" s="3"/>
      <c r="I53" s="3"/>
      <c r="J53" s="3"/>
      <c r="K53" s="3"/>
      <c r="L53" s="3"/>
      <c r="M53" s="3"/>
    </row>
    <row r="54" spans="2:13" ht="15.75" x14ac:dyDescent="0.25">
      <c r="B54" s="5">
        <v>44693</v>
      </c>
      <c r="C54" s="6" t="str">
        <f>TEXT([1]Actuals!$B54,"MMMM")</f>
        <v>May</v>
      </c>
      <c r="D54" s="6" t="s">
        <v>17</v>
      </c>
      <c r="E54" s="6" t="s">
        <v>19</v>
      </c>
      <c r="F54" s="6" t="s">
        <v>10</v>
      </c>
      <c r="G54" s="7">
        <v>168</v>
      </c>
      <c r="H54" s="3"/>
      <c r="I54" s="3"/>
      <c r="J54" s="3"/>
      <c r="K54" s="3"/>
      <c r="L54" s="3"/>
      <c r="M54" s="3"/>
    </row>
    <row r="55" spans="2:13" ht="15.75" x14ac:dyDescent="0.25">
      <c r="B55" s="5">
        <v>44693</v>
      </c>
      <c r="C55" s="6" t="str">
        <f>TEXT([1]Actuals!$B55,"MMMM")</f>
        <v>May</v>
      </c>
      <c r="D55" s="6" t="s">
        <v>17</v>
      </c>
      <c r="E55" s="6" t="s">
        <v>40</v>
      </c>
      <c r="F55" s="6" t="s">
        <v>10</v>
      </c>
      <c r="G55" s="7">
        <v>233</v>
      </c>
      <c r="H55" s="3"/>
      <c r="I55" s="3"/>
      <c r="J55" s="3"/>
      <c r="K55" s="3"/>
      <c r="L55" s="3"/>
      <c r="M55" s="3"/>
    </row>
    <row r="56" spans="2:13" ht="15.75" x14ac:dyDescent="0.25">
      <c r="B56" s="5">
        <v>44695</v>
      </c>
      <c r="C56" s="6" t="str">
        <f>TEXT([1]Actuals!$B56,"MMMM")</f>
        <v>May</v>
      </c>
      <c r="D56" s="6" t="s">
        <v>20</v>
      </c>
      <c r="E56" s="6" t="s">
        <v>24</v>
      </c>
      <c r="F56" s="6" t="s">
        <v>10</v>
      </c>
      <c r="G56" s="7">
        <v>249</v>
      </c>
      <c r="H56" s="3"/>
      <c r="I56" s="3"/>
      <c r="J56" s="3"/>
      <c r="K56" s="3"/>
      <c r="L56" s="3"/>
      <c r="M56" s="3"/>
    </row>
    <row r="57" spans="2:13" ht="15.75" x14ac:dyDescent="0.25">
      <c r="B57" s="5">
        <v>44709</v>
      </c>
      <c r="C57" s="6" t="str">
        <f>TEXT([1]Actuals!$B57,"MMMM")</f>
        <v>May</v>
      </c>
      <c r="D57" s="6" t="s">
        <v>22</v>
      </c>
      <c r="E57" s="6" t="s">
        <v>26</v>
      </c>
      <c r="F57" s="6" t="s">
        <v>23</v>
      </c>
      <c r="G57" s="7">
        <v>708</v>
      </c>
      <c r="H57" s="3"/>
      <c r="I57" s="3"/>
      <c r="J57" s="3"/>
      <c r="K57" s="3"/>
      <c r="L57" s="3"/>
      <c r="M57" s="3"/>
    </row>
    <row r="58" spans="2:13" ht="15.75" x14ac:dyDescent="0.25">
      <c r="B58" s="5">
        <v>44709</v>
      </c>
      <c r="C58" s="6" t="str">
        <f>TEXT([1]Actuals!$B58,"MMMM")</f>
        <v>May</v>
      </c>
      <c r="D58" s="6" t="s">
        <v>25</v>
      </c>
      <c r="E58" s="6" t="s">
        <v>28</v>
      </c>
      <c r="F58" s="6" t="s">
        <v>23</v>
      </c>
      <c r="G58" s="7">
        <v>3000</v>
      </c>
      <c r="H58" s="3"/>
      <c r="I58" s="3"/>
      <c r="J58" s="3"/>
      <c r="K58" s="3"/>
      <c r="L58" s="3"/>
      <c r="M58" s="3"/>
    </row>
    <row r="59" spans="2:13" ht="15.75" x14ac:dyDescent="0.25">
      <c r="B59" s="5">
        <v>44709</v>
      </c>
      <c r="C59" s="6" t="str">
        <f>TEXT([1]Actuals!$B59,"MMMM")</f>
        <v>May</v>
      </c>
      <c r="D59" s="6" t="s">
        <v>27</v>
      </c>
      <c r="E59" s="6" t="s">
        <v>29</v>
      </c>
      <c r="F59" s="6" t="s">
        <v>23</v>
      </c>
      <c r="G59" s="7">
        <v>366</v>
      </c>
      <c r="H59" s="3"/>
      <c r="I59" s="3"/>
      <c r="J59" s="3"/>
      <c r="K59" s="3"/>
      <c r="L59" s="3"/>
      <c r="M59" s="3"/>
    </row>
    <row r="60" spans="2:13" ht="15.75" x14ac:dyDescent="0.25">
      <c r="B60" s="5">
        <v>44710</v>
      </c>
      <c r="C60" s="6" t="str">
        <f>TEXT([1]Actuals!$B60,"MMMM")</f>
        <v>May</v>
      </c>
      <c r="D60" s="6" t="s">
        <v>27</v>
      </c>
      <c r="E60" s="6" t="s">
        <v>41</v>
      </c>
      <c r="F60" s="6" t="s">
        <v>10</v>
      </c>
      <c r="G60" s="7">
        <v>1000</v>
      </c>
      <c r="H60" s="3"/>
      <c r="I60" s="3"/>
      <c r="J60" s="3"/>
      <c r="K60" s="3"/>
      <c r="L60" s="3"/>
      <c r="M60" s="3"/>
    </row>
  </sheetData>
  <dataValidations count="2">
    <dataValidation type="list" allowBlank="1" showErrorMessage="1" sqref="F5:F60">
      <formula1>"Income,Expense"</formula1>
    </dataValidation>
    <dataValidation type="list" allowBlank="1" showErrorMessage="1" sqref="D5:D60">
      <formula1>$J$5:$J$13</formula1>
    </dataValidation>
  </dataValidation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11"/>
  <sheetViews>
    <sheetView topLeftCell="A4" workbookViewId="0">
      <selection activeCell="D107" sqref="D107"/>
    </sheetView>
  </sheetViews>
  <sheetFormatPr defaultRowHeight="15" x14ac:dyDescent="0.25"/>
  <cols>
    <col min="3" max="3" width="43.28515625" bestFit="1" customWidth="1"/>
    <col min="4" max="4" width="11.7109375" bestFit="1" customWidth="1"/>
    <col min="6" max="6" width="17.28515625" bestFit="1" customWidth="1"/>
  </cols>
  <sheetData>
    <row r="1" spans="3:9" ht="21" x14ac:dyDescent="0.35">
      <c r="C1" s="2" t="s">
        <v>42</v>
      </c>
      <c r="D1" s="2"/>
      <c r="E1" s="2"/>
      <c r="F1" s="2"/>
    </row>
    <row r="2" spans="3:9" ht="21" x14ac:dyDescent="0.35">
      <c r="C2" s="9"/>
      <c r="D2" s="9"/>
      <c r="E2" s="9"/>
      <c r="F2" s="9"/>
    </row>
    <row r="3" spans="3:9" ht="15.75" x14ac:dyDescent="0.25">
      <c r="C3" s="10" t="s">
        <v>2</v>
      </c>
      <c r="D3" s="10" t="s">
        <v>3</v>
      </c>
      <c r="E3" s="10" t="s">
        <v>43</v>
      </c>
      <c r="F3" s="10" t="s">
        <v>7</v>
      </c>
      <c r="I3" t="s">
        <v>23</v>
      </c>
    </row>
    <row r="4" spans="3:9" ht="15.75" x14ac:dyDescent="0.25">
      <c r="C4" s="6" t="s">
        <v>44</v>
      </c>
      <c r="D4" s="6" t="s">
        <v>8</v>
      </c>
      <c r="E4" s="11">
        <v>850</v>
      </c>
      <c r="F4" s="6" t="s">
        <v>43</v>
      </c>
      <c r="I4" t="s">
        <v>43</v>
      </c>
    </row>
    <row r="5" spans="3:9" ht="15.75" x14ac:dyDescent="0.25">
      <c r="C5" s="6" t="s">
        <v>44</v>
      </c>
      <c r="D5" s="6" t="s">
        <v>11</v>
      </c>
      <c r="E5" s="11">
        <v>200</v>
      </c>
      <c r="F5" s="6" t="s">
        <v>43</v>
      </c>
    </row>
    <row r="6" spans="3:9" ht="15.75" x14ac:dyDescent="0.25">
      <c r="C6" s="6" t="s">
        <v>44</v>
      </c>
      <c r="D6" s="6" t="s">
        <v>13</v>
      </c>
      <c r="E6" s="11">
        <v>75</v>
      </c>
      <c r="F6" s="6" t="s">
        <v>43</v>
      </c>
    </row>
    <row r="7" spans="3:9" ht="15.75" x14ac:dyDescent="0.25">
      <c r="C7" s="6" t="s">
        <v>44</v>
      </c>
      <c r="D7" s="6" t="s">
        <v>15</v>
      </c>
      <c r="E7" s="11">
        <v>550</v>
      </c>
      <c r="F7" s="6" t="s">
        <v>43</v>
      </c>
    </row>
    <row r="8" spans="3:9" ht="15.75" x14ac:dyDescent="0.25">
      <c r="C8" s="6" t="s">
        <v>44</v>
      </c>
      <c r="D8" s="6" t="s">
        <v>17</v>
      </c>
      <c r="E8" s="11">
        <v>400</v>
      </c>
      <c r="F8" s="6" t="s">
        <v>43</v>
      </c>
    </row>
    <row r="9" spans="3:9" ht="15.75" x14ac:dyDescent="0.25">
      <c r="C9" s="6" t="s">
        <v>44</v>
      </c>
      <c r="D9" s="6" t="s">
        <v>20</v>
      </c>
      <c r="E9" s="11">
        <v>300</v>
      </c>
      <c r="F9" s="6" t="s">
        <v>43</v>
      </c>
    </row>
    <row r="10" spans="3:9" ht="15.75" x14ac:dyDescent="0.25">
      <c r="C10" s="6" t="s">
        <v>44</v>
      </c>
      <c r="D10" s="6" t="s">
        <v>22</v>
      </c>
      <c r="E10" s="11">
        <v>2200</v>
      </c>
      <c r="F10" s="6" t="s">
        <v>23</v>
      </c>
    </row>
    <row r="11" spans="3:9" ht="15.75" x14ac:dyDescent="0.25">
      <c r="C11" s="6" t="s">
        <v>44</v>
      </c>
      <c r="D11" s="6" t="s">
        <v>25</v>
      </c>
      <c r="E11" s="11">
        <v>500</v>
      </c>
      <c r="F11" s="6" t="s">
        <v>23</v>
      </c>
    </row>
    <row r="12" spans="3:9" ht="15.75" x14ac:dyDescent="0.25">
      <c r="C12" s="6" t="s">
        <v>44</v>
      </c>
      <c r="D12" s="6" t="s">
        <v>27</v>
      </c>
      <c r="E12" s="11">
        <v>100</v>
      </c>
      <c r="F12" s="6" t="s">
        <v>43</v>
      </c>
    </row>
    <row r="13" spans="3:9" ht="15.75" x14ac:dyDescent="0.25">
      <c r="C13" s="6" t="s">
        <v>45</v>
      </c>
      <c r="D13" s="6" t="s">
        <v>8</v>
      </c>
      <c r="E13" s="11">
        <v>850</v>
      </c>
      <c r="F13" s="6" t="s">
        <v>43</v>
      </c>
    </row>
    <row r="14" spans="3:9" ht="15.75" x14ac:dyDescent="0.25">
      <c r="C14" s="6" t="s">
        <v>45</v>
      </c>
      <c r="D14" s="6" t="s">
        <v>11</v>
      </c>
      <c r="E14" s="11">
        <v>200</v>
      </c>
      <c r="F14" s="6" t="s">
        <v>43</v>
      </c>
    </row>
    <row r="15" spans="3:9" ht="15.75" x14ac:dyDescent="0.25">
      <c r="C15" s="6" t="s">
        <v>45</v>
      </c>
      <c r="D15" s="6" t="s">
        <v>13</v>
      </c>
      <c r="E15" s="11">
        <v>75</v>
      </c>
      <c r="F15" s="6" t="s">
        <v>43</v>
      </c>
    </row>
    <row r="16" spans="3:9" ht="15.75" x14ac:dyDescent="0.25">
      <c r="C16" s="6" t="s">
        <v>45</v>
      </c>
      <c r="D16" s="6" t="s">
        <v>15</v>
      </c>
      <c r="E16" s="11">
        <v>550</v>
      </c>
      <c r="F16" s="6" t="s">
        <v>43</v>
      </c>
    </row>
    <row r="17" spans="3:6" ht="15.75" x14ac:dyDescent="0.25">
      <c r="C17" s="6" t="s">
        <v>45</v>
      </c>
      <c r="D17" s="6" t="s">
        <v>17</v>
      </c>
      <c r="E17" s="11">
        <v>400</v>
      </c>
      <c r="F17" s="6" t="s">
        <v>43</v>
      </c>
    </row>
    <row r="18" spans="3:6" ht="15.75" x14ac:dyDescent="0.25">
      <c r="C18" s="6" t="s">
        <v>45</v>
      </c>
      <c r="D18" s="6" t="s">
        <v>20</v>
      </c>
      <c r="E18" s="11">
        <v>300</v>
      </c>
      <c r="F18" s="6" t="s">
        <v>43</v>
      </c>
    </row>
    <row r="19" spans="3:6" ht="15.75" x14ac:dyDescent="0.25">
      <c r="C19" s="6" t="s">
        <v>45</v>
      </c>
      <c r="D19" s="6" t="s">
        <v>22</v>
      </c>
      <c r="E19" s="11">
        <v>2200</v>
      </c>
      <c r="F19" s="6" t="s">
        <v>23</v>
      </c>
    </row>
    <row r="20" spans="3:6" ht="15.75" x14ac:dyDescent="0.25">
      <c r="C20" s="6" t="s">
        <v>45</v>
      </c>
      <c r="D20" s="6" t="s">
        <v>25</v>
      </c>
      <c r="E20" s="11">
        <v>500</v>
      </c>
      <c r="F20" s="6" t="s">
        <v>23</v>
      </c>
    </row>
    <row r="21" spans="3:6" ht="15.75" x14ac:dyDescent="0.25">
      <c r="C21" s="6" t="s">
        <v>45</v>
      </c>
      <c r="D21" s="6" t="s">
        <v>27</v>
      </c>
      <c r="E21" s="11">
        <v>100</v>
      </c>
      <c r="F21" s="6" t="s">
        <v>43</v>
      </c>
    </row>
    <row r="22" spans="3:6" ht="15.75" x14ac:dyDescent="0.25">
      <c r="C22" s="6" t="s">
        <v>46</v>
      </c>
      <c r="D22" s="6" t="s">
        <v>8</v>
      </c>
      <c r="E22" s="11">
        <v>850</v>
      </c>
      <c r="F22" s="6" t="s">
        <v>43</v>
      </c>
    </row>
    <row r="23" spans="3:6" ht="15.75" x14ac:dyDescent="0.25">
      <c r="C23" s="6" t="s">
        <v>46</v>
      </c>
      <c r="D23" s="6" t="s">
        <v>11</v>
      </c>
      <c r="E23" s="11">
        <v>200</v>
      </c>
      <c r="F23" s="6" t="s">
        <v>43</v>
      </c>
    </row>
    <row r="24" spans="3:6" ht="15.75" x14ac:dyDescent="0.25">
      <c r="C24" s="6" t="s">
        <v>46</v>
      </c>
      <c r="D24" s="6" t="s">
        <v>13</v>
      </c>
      <c r="E24" s="11">
        <v>75</v>
      </c>
      <c r="F24" s="6" t="s">
        <v>43</v>
      </c>
    </row>
    <row r="25" spans="3:6" ht="15.75" x14ac:dyDescent="0.25">
      <c r="C25" s="6" t="s">
        <v>46</v>
      </c>
      <c r="D25" s="6" t="s">
        <v>15</v>
      </c>
      <c r="E25" s="11">
        <v>550</v>
      </c>
      <c r="F25" s="6" t="s">
        <v>43</v>
      </c>
    </row>
    <row r="26" spans="3:6" ht="15.75" x14ac:dyDescent="0.25">
      <c r="C26" s="6" t="s">
        <v>46</v>
      </c>
      <c r="D26" s="6" t="s">
        <v>17</v>
      </c>
      <c r="E26" s="11">
        <v>400</v>
      </c>
      <c r="F26" s="6" t="s">
        <v>43</v>
      </c>
    </row>
    <row r="27" spans="3:6" ht="15.75" x14ac:dyDescent="0.25">
      <c r="C27" s="6" t="s">
        <v>46</v>
      </c>
      <c r="D27" s="6" t="s">
        <v>20</v>
      </c>
      <c r="E27" s="11">
        <v>300</v>
      </c>
      <c r="F27" s="6" t="s">
        <v>43</v>
      </c>
    </row>
    <row r="28" spans="3:6" ht="15.75" x14ac:dyDescent="0.25">
      <c r="C28" s="6" t="s">
        <v>46</v>
      </c>
      <c r="D28" s="6" t="s">
        <v>22</v>
      </c>
      <c r="E28" s="11">
        <v>2200</v>
      </c>
      <c r="F28" s="6" t="s">
        <v>23</v>
      </c>
    </row>
    <row r="29" spans="3:6" ht="15.75" x14ac:dyDescent="0.25">
      <c r="C29" s="6" t="s">
        <v>46</v>
      </c>
      <c r="D29" s="6" t="s">
        <v>25</v>
      </c>
      <c r="E29" s="11">
        <v>500</v>
      </c>
      <c r="F29" s="6" t="s">
        <v>23</v>
      </c>
    </row>
    <row r="30" spans="3:6" ht="15.75" x14ac:dyDescent="0.25">
      <c r="C30" s="6" t="s">
        <v>46</v>
      </c>
      <c r="D30" s="6" t="s">
        <v>27</v>
      </c>
      <c r="E30" s="11">
        <v>100</v>
      </c>
      <c r="F30" s="6" t="s">
        <v>43</v>
      </c>
    </row>
    <row r="31" spans="3:6" ht="15.75" x14ac:dyDescent="0.25">
      <c r="C31" s="6" t="s">
        <v>47</v>
      </c>
      <c r="D31" s="6" t="s">
        <v>8</v>
      </c>
      <c r="E31" s="11">
        <v>850</v>
      </c>
      <c r="F31" s="6" t="s">
        <v>43</v>
      </c>
    </row>
    <row r="32" spans="3:6" ht="15.75" x14ac:dyDescent="0.25">
      <c r="C32" s="6" t="s">
        <v>47</v>
      </c>
      <c r="D32" s="6" t="s">
        <v>11</v>
      </c>
      <c r="E32" s="11">
        <v>200</v>
      </c>
      <c r="F32" s="6" t="s">
        <v>43</v>
      </c>
    </row>
    <row r="33" spans="3:6" ht="15.75" x14ac:dyDescent="0.25">
      <c r="C33" s="6" t="s">
        <v>47</v>
      </c>
      <c r="D33" s="6" t="s">
        <v>13</v>
      </c>
      <c r="E33" s="11">
        <v>75</v>
      </c>
      <c r="F33" s="6" t="s">
        <v>43</v>
      </c>
    </row>
    <row r="34" spans="3:6" ht="15.75" x14ac:dyDescent="0.25">
      <c r="C34" s="6" t="s">
        <v>47</v>
      </c>
      <c r="D34" s="6" t="s">
        <v>15</v>
      </c>
      <c r="E34" s="11">
        <v>550</v>
      </c>
      <c r="F34" s="6" t="s">
        <v>43</v>
      </c>
    </row>
    <row r="35" spans="3:6" ht="15.75" x14ac:dyDescent="0.25">
      <c r="C35" s="6" t="s">
        <v>47</v>
      </c>
      <c r="D35" s="6" t="s">
        <v>17</v>
      </c>
      <c r="E35" s="11">
        <v>400</v>
      </c>
      <c r="F35" s="6" t="s">
        <v>43</v>
      </c>
    </row>
    <row r="36" spans="3:6" ht="15.75" x14ac:dyDescent="0.25">
      <c r="C36" s="6" t="s">
        <v>47</v>
      </c>
      <c r="D36" s="6" t="s">
        <v>20</v>
      </c>
      <c r="E36" s="11">
        <v>300</v>
      </c>
      <c r="F36" s="6" t="s">
        <v>43</v>
      </c>
    </row>
    <row r="37" spans="3:6" ht="15.75" x14ac:dyDescent="0.25">
      <c r="C37" s="6" t="s">
        <v>47</v>
      </c>
      <c r="D37" s="6" t="s">
        <v>22</v>
      </c>
      <c r="E37" s="11">
        <v>2200</v>
      </c>
      <c r="F37" s="6" t="s">
        <v>23</v>
      </c>
    </row>
    <row r="38" spans="3:6" ht="15.75" x14ac:dyDescent="0.25">
      <c r="C38" s="6" t="s">
        <v>47</v>
      </c>
      <c r="D38" s="6" t="s">
        <v>25</v>
      </c>
      <c r="E38" s="11">
        <v>500</v>
      </c>
      <c r="F38" s="6" t="s">
        <v>23</v>
      </c>
    </row>
    <row r="39" spans="3:6" ht="15.75" x14ac:dyDescent="0.25">
      <c r="C39" s="6" t="s">
        <v>47</v>
      </c>
      <c r="D39" s="6" t="s">
        <v>27</v>
      </c>
      <c r="E39" s="11">
        <v>100</v>
      </c>
      <c r="F39" s="6" t="s">
        <v>43</v>
      </c>
    </row>
    <row r="40" spans="3:6" ht="15.75" x14ac:dyDescent="0.25">
      <c r="C40" s="6" t="s">
        <v>48</v>
      </c>
      <c r="D40" s="6" t="s">
        <v>8</v>
      </c>
      <c r="E40" s="11">
        <v>850</v>
      </c>
      <c r="F40" s="6" t="s">
        <v>43</v>
      </c>
    </row>
    <row r="41" spans="3:6" ht="15.75" x14ac:dyDescent="0.25">
      <c r="C41" s="6" t="s">
        <v>48</v>
      </c>
      <c r="D41" s="6" t="s">
        <v>11</v>
      </c>
      <c r="E41" s="11">
        <v>200</v>
      </c>
      <c r="F41" s="6" t="s">
        <v>43</v>
      </c>
    </row>
    <row r="42" spans="3:6" ht="15.75" x14ac:dyDescent="0.25">
      <c r="C42" s="6" t="s">
        <v>48</v>
      </c>
      <c r="D42" s="6" t="s">
        <v>13</v>
      </c>
      <c r="E42" s="11">
        <v>75</v>
      </c>
      <c r="F42" s="6" t="s">
        <v>43</v>
      </c>
    </row>
    <row r="43" spans="3:6" ht="15.75" x14ac:dyDescent="0.25">
      <c r="C43" s="6" t="s">
        <v>48</v>
      </c>
      <c r="D43" s="6" t="s">
        <v>15</v>
      </c>
      <c r="E43" s="11">
        <v>550</v>
      </c>
      <c r="F43" s="6" t="s">
        <v>43</v>
      </c>
    </row>
    <row r="44" spans="3:6" ht="15.75" x14ac:dyDescent="0.25">
      <c r="C44" s="6" t="s">
        <v>48</v>
      </c>
      <c r="D44" s="6" t="s">
        <v>17</v>
      </c>
      <c r="E44" s="11">
        <v>400</v>
      </c>
      <c r="F44" s="6" t="s">
        <v>43</v>
      </c>
    </row>
    <row r="45" spans="3:6" ht="15.75" x14ac:dyDescent="0.25">
      <c r="C45" s="6" t="s">
        <v>48</v>
      </c>
      <c r="D45" s="6" t="s">
        <v>20</v>
      </c>
      <c r="E45" s="11">
        <v>300</v>
      </c>
      <c r="F45" s="6" t="s">
        <v>43</v>
      </c>
    </row>
    <row r="46" spans="3:6" ht="15.75" x14ac:dyDescent="0.25">
      <c r="C46" s="6" t="s">
        <v>48</v>
      </c>
      <c r="D46" s="6" t="s">
        <v>22</v>
      </c>
      <c r="E46" s="11">
        <v>2200</v>
      </c>
      <c r="F46" s="6" t="s">
        <v>23</v>
      </c>
    </row>
    <row r="47" spans="3:6" ht="15.75" x14ac:dyDescent="0.25">
      <c r="C47" s="6" t="s">
        <v>48</v>
      </c>
      <c r="D47" s="6" t="s">
        <v>25</v>
      </c>
      <c r="E47" s="11">
        <v>500</v>
      </c>
      <c r="F47" s="6" t="s">
        <v>23</v>
      </c>
    </row>
    <row r="48" spans="3:6" ht="15.75" x14ac:dyDescent="0.25">
      <c r="C48" s="6" t="s">
        <v>48</v>
      </c>
      <c r="D48" s="6" t="s">
        <v>27</v>
      </c>
      <c r="E48" s="11">
        <v>100</v>
      </c>
      <c r="F48" s="6" t="s">
        <v>43</v>
      </c>
    </row>
    <row r="49" spans="3:6" ht="15.75" x14ac:dyDescent="0.25">
      <c r="C49" s="6" t="s">
        <v>49</v>
      </c>
      <c r="D49" s="6" t="s">
        <v>8</v>
      </c>
      <c r="E49" s="11">
        <v>850</v>
      </c>
      <c r="F49" s="6" t="s">
        <v>43</v>
      </c>
    </row>
    <row r="50" spans="3:6" ht="15.75" x14ac:dyDescent="0.25">
      <c r="C50" s="6" t="s">
        <v>49</v>
      </c>
      <c r="D50" s="6" t="s">
        <v>11</v>
      </c>
      <c r="E50" s="11">
        <v>200</v>
      </c>
      <c r="F50" s="6" t="s">
        <v>43</v>
      </c>
    </row>
    <row r="51" spans="3:6" ht="15.75" x14ac:dyDescent="0.25">
      <c r="C51" s="6" t="s">
        <v>49</v>
      </c>
      <c r="D51" s="6" t="s">
        <v>13</v>
      </c>
      <c r="E51" s="11">
        <v>75</v>
      </c>
      <c r="F51" s="6" t="s">
        <v>43</v>
      </c>
    </row>
    <row r="52" spans="3:6" ht="15.75" x14ac:dyDescent="0.25">
      <c r="C52" s="6" t="s">
        <v>49</v>
      </c>
      <c r="D52" s="6" t="s">
        <v>15</v>
      </c>
      <c r="E52" s="11">
        <v>550</v>
      </c>
      <c r="F52" s="6" t="s">
        <v>43</v>
      </c>
    </row>
    <row r="53" spans="3:6" ht="15.75" x14ac:dyDescent="0.25">
      <c r="C53" s="6" t="s">
        <v>49</v>
      </c>
      <c r="D53" s="6" t="s">
        <v>17</v>
      </c>
      <c r="E53" s="11">
        <v>400</v>
      </c>
      <c r="F53" s="6" t="s">
        <v>43</v>
      </c>
    </row>
    <row r="54" spans="3:6" ht="15.75" x14ac:dyDescent="0.25">
      <c r="C54" s="6" t="s">
        <v>49</v>
      </c>
      <c r="D54" s="6" t="s">
        <v>20</v>
      </c>
      <c r="E54" s="11">
        <v>300</v>
      </c>
      <c r="F54" s="6" t="s">
        <v>43</v>
      </c>
    </row>
    <row r="55" spans="3:6" ht="15.75" x14ac:dyDescent="0.25">
      <c r="C55" s="6" t="s">
        <v>49</v>
      </c>
      <c r="D55" s="6" t="s">
        <v>22</v>
      </c>
      <c r="E55" s="11">
        <v>2200</v>
      </c>
      <c r="F55" s="6" t="s">
        <v>23</v>
      </c>
    </row>
    <row r="56" spans="3:6" ht="15.75" x14ac:dyDescent="0.25">
      <c r="C56" s="6" t="s">
        <v>49</v>
      </c>
      <c r="D56" s="6" t="s">
        <v>25</v>
      </c>
      <c r="E56" s="11">
        <v>500</v>
      </c>
      <c r="F56" s="6" t="s">
        <v>23</v>
      </c>
    </row>
    <row r="57" spans="3:6" ht="15.75" x14ac:dyDescent="0.25">
      <c r="C57" s="6" t="s">
        <v>49</v>
      </c>
      <c r="D57" s="6" t="s">
        <v>27</v>
      </c>
      <c r="E57" s="11">
        <v>100</v>
      </c>
      <c r="F57" s="6" t="s">
        <v>43</v>
      </c>
    </row>
    <row r="58" spans="3:6" ht="15.75" x14ac:dyDescent="0.25">
      <c r="C58" s="6" t="s">
        <v>50</v>
      </c>
      <c r="D58" s="6" t="s">
        <v>8</v>
      </c>
      <c r="E58" s="11">
        <v>850</v>
      </c>
      <c r="F58" s="6" t="s">
        <v>43</v>
      </c>
    </row>
    <row r="59" spans="3:6" ht="15.75" x14ac:dyDescent="0.25">
      <c r="C59" s="6" t="s">
        <v>50</v>
      </c>
      <c r="D59" s="6" t="s">
        <v>11</v>
      </c>
      <c r="E59" s="11">
        <v>200</v>
      </c>
      <c r="F59" s="6" t="s">
        <v>43</v>
      </c>
    </row>
    <row r="60" spans="3:6" ht="15.75" x14ac:dyDescent="0.25">
      <c r="C60" s="6" t="s">
        <v>50</v>
      </c>
      <c r="D60" s="6" t="s">
        <v>13</v>
      </c>
      <c r="E60" s="11">
        <v>75</v>
      </c>
      <c r="F60" s="6" t="s">
        <v>43</v>
      </c>
    </row>
    <row r="61" spans="3:6" ht="15.75" x14ac:dyDescent="0.25">
      <c r="C61" s="6" t="s">
        <v>50</v>
      </c>
      <c r="D61" s="6" t="s">
        <v>15</v>
      </c>
      <c r="E61" s="11">
        <v>550</v>
      </c>
      <c r="F61" s="6" t="s">
        <v>43</v>
      </c>
    </row>
    <row r="62" spans="3:6" ht="15.75" x14ac:dyDescent="0.25">
      <c r="C62" s="6" t="s">
        <v>50</v>
      </c>
      <c r="D62" s="6" t="s">
        <v>17</v>
      </c>
      <c r="E62" s="11">
        <v>400</v>
      </c>
      <c r="F62" s="6" t="s">
        <v>43</v>
      </c>
    </row>
    <row r="63" spans="3:6" ht="15.75" x14ac:dyDescent="0.25">
      <c r="C63" s="6" t="s">
        <v>50</v>
      </c>
      <c r="D63" s="6" t="s">
        <v>20</v>
      </c>
      <c r="E63" s="11">
        <v>300</v>
      </c>
      <c r="F63" s="6" t="s">
        <v>43</v>
      </c>
    </row>
    <row r="64" spans="3:6" ht="15.75" x14ac:dyDescent="0.25">
      <c r="C64" s="6" t="s">
        <v>50</v>
      </c>
      <c r="D64" s="6" t="s">
        <v>22</v>
      </c>
      <c r="E64" s="11">
        <v>2200</v>
      </c>
      <c r="F64" s="6" t="s">
        <v>23</v>
      </c>
    </row>
    <row r="65" spans="3:6" ht="15.75" x14ac:dyDescent="0.25">
      <c r="C65" s="6" t="s">
        <v>50</v>
      </c>
      <c r="D65" s="6" t="s">
        <v>25</v>
      </c>
      <c r="E65" s="11">
        <v>500</v>
      </c>
      <c r="F65" s="6" t="s">
        <v>23</v>
      </c>
    </row>
    <row r="66" spans="3:6" ht="15.75" x14ac:dyDescent="0.25">
      <c r="C66" s="6" t="s">
        <v>50</v>
      </c>
      <c r="D66" s="6" t="s">
        <v>27</v>
      </c>
      <c r="E66" s="11">
        <v>100</v>
      </c>
      <c r="F66" s="6" t="s">
        <v>43</v>
      </c>
    </row>
    <row r="67" spans="3:6" ht="15.75" x14ac:dyDescent="0.25">
      <c r="C67" s="6" t="s">
        <v>51</v>
      </c>
      <c r="D67" s="6" t="s">
        <v>8</v>
      </c>
      <c r="E67" s="11">
        <v>850</v>
      </c>
      <c r="F67" s="6" t="s">
        <v>43</v>
      </c>
    </row>
    <row r="68" spans="3:6" ht="15.75" x14ac:dyDescent="0.25">
      <c r="C68" s="6" t="s">
        <v>51</v>
      </c>
      <c r="D68" s="6" t="s">
        <v>11</v>
      </c>
      <c r="E68" s="11">
        <v>200</v>
      </c>
      <c r="F68" s="6" t="s">
        <v>43</v>
      </c>
    </row>
    <row r="69" spans="3:6" ht="15.75" x14ac:dyDescent="0.25">
      <c r="C69" s="6" t="s">
        <v>51</v>
      </c>
      <c r="D69" s="6" t="s">
        <v>13</v>
      </c>
      <c r="E69" s="11">
        <v>75</v>
      </c>
      <c r="F69" s="6" t="s">
        <v>43</v>
      </c>
    </row>
    <row r="70" spans="3:6" ht="15.75" x14ac:dyDescent="0.25">
      <c r="C70" s="6" t="s">
        <v>51</v>
      </c>
      <c r="D70" s="6" t="s">
        <v>15</v>
      </c>
      <c r="E70" s="11">
        <v>550</v>
      </c>
      <c r="F70" s="6" t="s">
        <v>43</v>
      </c>
    </row>
    <row r="71" spans="3:6" ht="15.75" x14ac:dyDescent="0.25">
      <c r="C71" s="6" t="s">
        <v>51</v>
      </c>
      <c r="D71" s="6" t="s">
        <v>17</v>
      </c>
      <c r="E71" s="11">
        <v>400</v>
      </c>
      <c r="F71" s="6" t="s">
        <v>43</v>
      </c>
    </row>
    <row r="72" spans="3:6" ht="15.75" x14ac:dyDescent="0.25">
      <c r="C72" s="6" t="s">
        <v>51</v>
      </c>
      <c r="D72" s="6" t="s">
        <v>20</v>
      </c>
      <c r="E72" s="11">
        <v>300</v>
      </c>
      <c r="F72" s="6" t="s">
        <v>43</v>
      </c>
    </row>
    <row r="73" spans="3:6" ht="15.75" x14ac:dyDescent="0.25">
      <c r="C73" s="6" t="s">
        <v>51</v>
      </c>
      <c r="D73" s="6" t="s">
        <v>22</v>
      </c>
      <c r="E73" s="11">
        <v>2200</v>
      </c>
      <c r="F73" s="6" t="s">
        <v>23</v>
      </c>
    </row>
    <row r="74" spans="3:6" ht="15.75" x14ac:dyDescent="0.25">
      <c r="C74" s="6" t="s">
        <v>51</v>
      </c>
      <c r="D74" s="6" t="s">
        <v>25</v>
      </c>
      <c r="E74" s="11">
        <v>500</v>
      </c>
      <c r="F74" s="6" t="s">
        <v>23</v>
      </c>
    </row>
    <row r="75" spans="3:6" ht="15.75" x14ac:dyDescent="0.25">
      <c r="C75" s="6" t="s">
        <v>51</v>
      </c>
      <c r="D75" s="6" t="s">
        <v>27</v>
      </c>
      <c r="E75" s="11">
        <v>100</v>
      </c>
      <c r="F75" s="6" t="s">
        <v>43</v>
      </c>
    </row>
    <row r="76" spans="3:6" ht="15.75" x14ac:dyDescent="0.25">
      <c r="C76" s="6" t="s">
        <v>52</v>
      </c>
      <c r="D76" s="6" t="s">
        <v>8</v>
      </c>
      <c r="E76" s="11">
        <v>850</v>
      </c>
      <c r="F76" s="6" t="s">
        <v>43</v>
      </c>
    </row>
    <row r="77" spans="3:6" ht="15.75" x14ac:dyDescent="0.25">
      <c r="C77" s="6" t="s">
        <v>52</v>
      </c>
      <c r="D77" s="6" t="s">
        <v>11</v>
      </c>
      <c r="E77" s="11">
        <v>200</v>
      </c>
      <c r="F77" s="6" t="s">
        <v>43</v>
      </c>
    </row>
    <row r="78" spans="3:6" ht="15.75" x14ac:dyDescent="0.25">
      <c r="C78" s="6" t="s">
        <v>52</v>
      </c>
      <c r="D78" s="6" t="s">
        <v>13</v>
      </c>
      <c r="E78" s="11">
        <v>75</v>
      </c>
      <c r="F78" s="6" t="s">
        <v>43</v>
      </c>
    </row>
    <row r="79" spans="3:6" ht="15.75" x14ac:dyDescent="0.25">
      <c r="C79" s="6" t="s">
        <v>52</v>
      </c>
      <c r="D79" s="6" t="s">
        <v>15</v>
      </c>
      <c r="E79" s="11">
        <v>550</v>
      </c>
      <c r="F79" s="6" t="s">
        <v>43</v>
      </c>
    </row>
    <row r="80" spans="3:6" ht="15.75" x14ac:dyDescent="0.25">
      <c r="C80" s="6" t="s">
        <v>52</v>
      </c>
      <c r="D80" s="6" t="s">
        <v>17</v>
      </c>
      <c r="E80" s="11">
        <v>400</v>
      </c>
      <c r="F80" s="6" t="s">
        <v>43</v>
      </c>
    </row>
    <row r="81" spans="3:6" ht="15.75" x14ac:dyDescent="0.25">
      <c r="C81" s="6" t="s">
        <v>52</v>
      </c>
      <c r="D81" s="6" t="s">
        <v>20</v>
      </c>
      <c r="E81" s="11">
        <v>300</v>
      </c>
      <c r="F81" s="6" t="s">
        <v>43</v>
      </c>
    </row>
    <row r="82" spans="3:6" ht="15.75" x14ac:dyDescent="0.25">
      <c r="C82" s="6" t="s">
        <v>52</v>
      </c>
      <c r="D82" s="6" t="s">
        <v>22</v>
      </c>
      <c r="E82" s="11">
        <v>2200</v>
      </c>
      <c r="F82" s="6" t="s">
        <v>23</v>
      </c>
    </row>
    <row r="83" spans="3:6" ht="15.75" x14ac:dyDescent="0.25">
      <c r="C83" s="6" t="s">
        <v>52</v>
      </c>
      <c r="D83" s="6" t="s">
        <v>25</v>
      </c>
      <c r="E83" s="11">
        <v>500</v>
      </c>
      <c r="F83" s="6" t="s">
        <v>23</v>
      </c>
    </row>
    <row r="84" spans="3:6" ht="15.75" x14ac:dyDescent="0.25">
      <c r="C84" s="6" t="s">
        <v>52</v>
      </c>
      <c r="D84" s="6" t="s">
        <v>27</v>
      </c>
      <c r="E84" s="11">
        <v>100</v>
      </c>
      <c r="F84" s="6" t="s">
        <v>43</v>
      </c>
    </row>
    <row r="85" spans="3:6" ht="15.75" x14ac:dyDescent="0.25">
      <c r="C85" s="6" t="s">
        <v>53</v>
      </c>
      <c r="D85" s="6" t="s">
        <v>8</v>
      </c>
      <c r="E85" s="11">
        <v>850</v>
      </c>
      <c r="F85" s="6" t="s">
        <v>43</v>
      </c>
    </row>
    <row r="86" spans="3:6" ht="15.75" x14ac:dyDescent="0.25">
      <c r="C86" s="6" t="s">
        <v>53</v>
      </c>
      <c r="D86" s="6" t="s">
        <v>11</v>
      </c>
      <c r="E86" s="11">
        <v>200</v>
      </c>
      <c r="F86" s="6" t="s">
        <v>43</v>
      </c>
    </row>
    <row r="87" spans="3:6" ht="15.75" x14ac:dyDescent="0.25">
      <c r="C87" s="6" t="s">
        <v>53</v>
      </c>
      <c r="D87" s="6" t="s">
        <v>13</v>
      </c>
      <c r="E87" s="11">
        <v>75</v>
      </c>
      <c r="F87" s="6" t="s">
        <v>43</v>
      </c>
    </row>
    <row r="88" spans="3:6" ht="15.75" x14ac:dyDescent="0.25">
      <c r="C88" s="6" t="s">
        <v>53</v>
      </c>
      <c r="D88" s="6" t="s">
        <v>15</v>
      </c>
      <c r="E88" s="11">
        <v>550</v>
      </c>
      <c r="F88" s="6" t="s">
        <v>43</v>
      </c>
    </row>
    <row r="89" spans="3:6" ht="15.75" x14ac:dyDescent="0.25">
      <c r="C89" s="6" t="s">
        <v>53</v>
      </c>
      <c r="D89" s="6" t="s">
        <v>17</v>
      </c>
      <c r="E89" s="11">
        <v>400</v>
      </c>
      <c r="F89" s="6" t="s">
        <v>43</v>
      </c>
    </row>
    <row r="90" spans="3:6" ht="15.75" x14ac:dyDescent="0.25">
      <c r="C90" s="6" t="s">
        <v>53</v>
      </c>
      <c r="D90" s="6" t="s">
        <v>20</v>
      </c>
      <c r="E90" s="11">
        <v>300</v>
      </c>
      <c r="F90" s="6" t="s">
        <v>43</v>
      </c>
    </row>
    <row r="91" spans="3:6" ht="15.75" x14ac:dyDescent="0.25">
      <c r="C91" s="6" t="s">
        <v>53</v>
      </c>
      <c r="D91" s="6" t="s">
        <v>22</v>
      </c>
      <c r="E91" s="11">
        <v>2200</v>
      </c>
      <c r="F91" s="6" t="s">
        <v>23</v>
      </c>
    </row>
    <row r="92" spans="3:6" ht="15.75" x14ac:dyDescent="0.25">
      <c r="C92" s="6" t="s">
        <v>53</v>
      </c>
      <c r="D92" s="6" t="s">
        <v>25</v>
      </c>
      <c r="E92" s="11">
        <v>500</v>
      </c>
      <c r="F92" s="6" t="s">
        <v>23</v>
      </c>
    </row>
    <row r="93" spans="3:6" ht="15.75" x14ac:dyDescent="0.25">
      <c r="C93" s="6" t="s">
        <v>53</v>
      </c>
      <c r="D93" s="6" t="s">
        <v>27</v>
      </c>
      <c r="E93" s="11">
        <v>100</v>
      </c>
      <c r="F93" s="6" t="s">
        <v>43</v>
      </c>
    </row>
    <row r="94" spans="3:6" ht="15.75" x14ac:dyDescent="0.25">
      <c r="C94" s="6" t="s">
        <v>54</v>
      </c>
      <c r="D94" s="6" t="s">
        <v>8</v>
      </c>
      <c r="E94" s="11">
        <v>850</v>
      </c>
      <c r="F94" s="6" t="s">
        <v>43</v>
      </c>
    </row>
    <row r="95" spans="3:6" ht="15.75" x14ac:dyDescent="0.25">
      <c r="C95" s="6" t="s">
        <v>54</v>
      </c>
      <c r="D95" s="6" t="s">
        <v>11</v>
      </c>
      <c r="E95" s="11">
        <v>200</v>
      </c>
      <c r="F95" s="6" t="s">
        <v>43</v>
      </c>
    </row>
    <row r="96" spans="3:6" ht="15.75" x14ac:dyDescent="0.25">
      <c r="C96" s="6" t="s">
        <v>54</v>
      </c>
      <c r="D96" s="6" t="s">
        <v>13</v>
      </c>
      <c r="E96" s="11">
        <v>75</v>
      </c>
      <c r="F96" s="6" t="s">
        <v>43</v>
      </c>
    </row>
    <row r="97" spans="3:6" ht="15.75" x14ac:dyDescent="0.25">
      <c r="C97" s="6" t="s">
        <v>54</v>
      </c>
      <c r="D97" s="6" t="s">
        <v>15</v>
      </c>
      <c r="E97" s="11">
        <v>550</v>
      </c>
      <c r="F97" s="6" t="s">
        <v>43</v>
      </c>
    </row>
    <row r="98" spans="3:6" ht="15.75" x14ac:dyDescent="0.25">
      <c r="C98" s="6" t="s">
        <v>54</v>
      </c>
      <c r="D98" s="6" t="s">
        <v>17</v>
      </c>
      <c r="E98" s="11">
        <v>400</v>
      </c>
      <c r="F98" s="6" t="s">
        <v>43</v>
      </c>
    </row>
    <row r="99" spans="3:6" ht="15.75" x14ac:dyDescent="0.25">
      <c r="C99" s="6" t="s">
        <v>54</v>
      </c>
      <c r="D99" s="6" t="s">
        <v>20</v>
      </c>
      <c r="E99" s="11">
        <v>300</v>
      </c>
      <c r="F99" s="6" t="s">
        <v>43</v>
      </c>
    </row>
    <row r="100" spans="3:6" ht="15.75" x14ac:dyDescent="0.25">
      <c r="C100" s="6" t="s">
        <v>54</v>
      </c>
      <c r="D100" s="6" t="s">
        <v>22</v>
      </c>
      <c r="E100" s="11">
        <v>2200</v>
      </c>
      <c r="F100" s="6" t="s">
        <v>23</v>
      </c>
    </row>
    <row r="101" spans="3:6" ht="15.75" x14ac:dyDescent="0.25">
      <c r="C101" s="6" t="s">
        <v>54</v>
      </c>
      <c r="D101" s="6" t="s">
        <v>25</v>
      </c>
      <c r="E101" s="11">
        <v>500</v>
      </c>
      <c r="F101" s="6" t="s">
        <v>23</v>
      </c>
    </row>
    <row r="102" spans="3:6" ht="15.75" x14ac:dyDescent="0.25">
      <c r="C102" s="6" t="s">
        <v>54</v>
      </c>
      <c r="D102" s="6" t="s">
        <v>27</v>
      </c>
      <c r="E102" s="11">
        <v>100</v>
      </c>
      <c r="F102" s="6" t="s">
        <v>43</v>
      </c>
    </row>
    <row r="103" spans="3:6" ht="15.75" x14ac:dyDescent="0.25">
      <c r="C103" s="6" t="s">
        <v>55</v>
      </c>
      <c r="D103" s="6" t="s">
        <v>8</v>
      </c>
      <c r="E103" s="11">
        <v>850</v>
      </c>
      <c r="F103" s="6" t="s">
        <v>43</v>
      </c>
    </row>
    <row r="104" spans="3:6" ht="15.75" x14ac:dyDescent="0.25">
      <c r="C104" s="6" t="s">
        <v>55</v>
      </c>
      <c r="D104" s="6" t="s">
        <v>11</v>
      </c>
      <c r="E104" s="11">
        <v>200</v>
      </c>
      <c r="F104" s="6" t="s">
        <v>43</v>
      </c>
    </row>
    <row r="105" spans="3:6" ht="15.75" x14ac:dyDescent="0.25">
      <c r="C105" s="6" t="s">
        <v>55</v>
      </c>
      <c r="D105" s="6" t="s">
        <v>13</v>
      </c>
      <c r="E105" s="11">
        <v>75</v>
      </c>
      <c r="F105" s="6" t="s">
        <v>43</v>
      </c>
    </row>
    <row r="106" spans="3:6" ht="15.75" x14ac:dyDescent="0.25">
      <c r="C106" s="6" t="s">
        <v>55</v>
      </c>
      <c r="D106" s="6" t="s">
        <v>15</v>
      </c>
      <c r="E106" s="11">
        <v>550</v>
      </c>
      <c r="F106" s="6" t="s">
        <v>43</v>
      </c>
    </row>
    <row r="107" spans="3:6" ht="15.75" x14ac:dyDescent="0.25">
      <c r="C107" s="6" t="s">
        <v>55</v>
      </c>
      <c r="D107" s="6" t="s">
        <v>17</v>
      </c>
      <c r="E107" s="11">
        <v>400</v>
      </c>
      <c r="F107" s="6" t="s">
        <v>43</v>
      </c>
    </row>
    <row r="108" spans="3:6" ht="15.75" x14ac:dyDescent="0.25">
      <c r="C108" s="6" t="s">
        <v>55</v>
      </c>
      <c r="D108" s="6" t="s">
        <v>20</v>
      </c>
      <c r="E108" s="11">
        <v>300</v>
      </c>
      <c r="F108" s="6" t="s">
        <v>43</v>
      </c>
    </row>
    <row r="109" spans="3:6" ht="15.75" x14ac:dyDescent="0.25">
      <c r="C109" s="6" t="s">
        <v>55</v>
      </c>
      <c r="D109" s="6" t="s">
        <v>22</v>
      </c>
      <c r="E109" s="11">
        <v>2200</v>
      </c>
      <c r="F109" s="6" t="s">
        <v>23</v>
      </c>
    </row>
    <row r="110" spans="3:6" ht="15.75" x14ac:dyDescent="0.25">
      <c r="C110" s="6" t="s">
        <v>55</v>
      </c>
      <c r="D110" s="6" t="s">
        <v>25</v>
      </c>
      <c r="E110" s="11">
        <v>500</v>
      </c>
      <c r="F110" s="6" t="s">
        <v>23</v>
      </c>
    </row>
    <row r="111" spans="3:6" ht="15.75" x14ac:dyDescent="0.25">
      <c r="C111" s="6" t="s">
        <v>55</v>
      </c>
      <c r="D111" s="6" t="s">
        <v>27</v>
      </c>
      <c r="E111" s="11">
        <v>100</v>
      </c>
      <c r="F111" s="6" t="s">
        <v>43</v>
      </c>
    </row>
  </sheetData>
  <dataValidations count="1">
    <dataValidation type="list" allowBlank="1" showInputMessage="1" showErrorMessage="1" sqref="F4:F111">
      <formula1>"Budget,Income"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showGridLines="0" tabSelected="1" topLeftCell="B2" workbookViewId="0">
      <selection activeCell="I6" sqref="I6"/>
    </sheetView>
  </sheetViews>
  <sheetFormatPr defaultColWidth="12.85546875" defaultRowHeight="15" x14ac:dyDescent="0.25"/>
  <cols>
    <col min="1" max="1" width="6.42578125" style="3" customWidth="1"/>
    <col min="2" max="26" width="12.140625" style="3" customWidth="1"/>
    <col min="27" max="16384" width="12.85546875" style="3"/>
  </cols>
  <sheetData>
    <row r="1" spans="1:26" ht="15.75" x14ac:dyDescent="0.25">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36" x14ac:dyDescent="0.25">
      <c r="A2" s="12"/>
      <c r="B2" s="13" t="s">
        <v>56</v>
      </c>
      <c r="C2" s="14"/>
      <c r="D2" s="14"/>
      <c r="E2" s="14"/>
      <c r="F2" s="14"/>
      <c r="G2" s="14"/>
      <c r="H2" s="14"/>
      <c r="I2" s="14"/>
      <c r="J2" s="14"/>
      <c r="K2" s="14"/>
      <c r="L2" s="14"/>
      <c r="M2" s="14"/>
      <c r="N2" s="14"/>
      <c r="O2" s="12"/>
      <c r="P2" s="12"/>
      <c r="Q2" s="12"/>
      <c r="R2" s="12"/>
      <c r="S2" s="12"/>
      <c r="T2" s="12"/>
      <c r="U2" s="12"/>
      <c r="V2" s="12"/>
      <c r="W2" s="12"/>
      <c r="X2" s="12"/>
      <c r="Y2" s="12"/>
      <c r="Z2" s="12"/>
    </row>
    <row r="3" spans="1:26" ht="31.5" x14ac:dyDescent="0.25">
      <c r="A3" s="12"/>
      <c r="B3" s="15"/>
      <c r="C3" s="15"/>
      <c r="D3" s="15"/>
      <c r="E3" s="15"/>
      <c r="F3" s="15"/>
      <c r="G3" s="15"/>
      <c r="H3" s="15"/>
      <c r="I3" s="15"/>
      <c r="J3" s="15"/>
      <c r="K3" s="15"/>
      <c r="L3" s="15"/>
      <c r="M3" s="15"/>
      <c r="N3" s="12"/>
      <c r="O3" s="12"/>
      <c r="P3" s="12"/>
      <c r="Q3" s="12"/>
      <c r="R3" s="12"/>
      <c r="S3" s="12"/>
      <c r="T3" s="12"/>
      <c r="U3" s="12"/>
      <c r="V3" s="12"/>
      <c r="W3" s="12"/>
      <c r="X3" s="12"/>
      <c r="Y3" s="12"/>
      <c r="Z3" s="12"/>
    </row>
    <row r="4" spans="1:26" ht="15.75" x14ac:dyDescent="0.25">
      <c r="A4" s="12"/>
      <c r="B4" s="12"/>
      <c r="C4" s="16" t="s">
        <v>8</v>
      </c>
      <c r="D4" s="16"/>
      <c r="E4" s="16" t="s">
        <v>13</v>
      </c>
      <c r="F4" s="16"/>
      <c r="G4" s="16" t="s">
        <v>57</v>
      </c>
      <c r="H4" s="16"/>
      <c r="I4" s="16" t="s">
        <v>11</v>
      </c>
      <c r="J4" s="16"/>
      <c r="K4" s="16" t="s">
        <v>17</v>
      </c>
      <c r="L4" s="16"/>
      <c r="M4" s="16" t="s">
        <v>20</v>
      </c>
      <c r="N4" s="12"/>
      <c r="O4" s="12"/>
      <c r="P4" s="12"/>
      <c r="Q4" s="12"/>
      <c r="R4" s="12"/>
      <c r="S4" s="12"/>
      <c r="T4" s="12"/>
      <c r="U4" s="12"/>
      <c r="V4" s="12"/>
      <c r="W4" s="12"/>
      <c r="X4" s="12"/>
      <c r="Y4" s="12"/>
      <c r="Z4" s="12"/>
    </row>
    <row r="5" spans="1:26" ht="15.75" x14ac:dyDescent="0.25">
      <c r="A5" s="12"/>
      <c r="B5" s="12"/>
      <c r="C5" s="17">
        <f>GETPIVOTDATA("Amount",'Pivot table'!$A$1,"Category","Rent")</f>
        <v>4250</v>
      </c>
      <c r="D5" s="18"/>
      <c r="E5" s="17">
        <f>GETPIVOTDATA("Amount",'Pivot table'!$A$7,"Category","Transport")</f>
        <v>275</v>
      </c>
      <c r="F5" s="18"/>
      <c r="G5" s="17">
        <f>GETPIVOTDATA("Amount",'Pivot table'!$A$26)</f>
        <v>1860</v>
      </c>
      <c r="H5" s="18"/>
      <c r="I5" s="17">
        <f>GETPIVOTDATA("Amount",'Pivot table'!$A$13)</f>
        <v>650</v>
      </c>
      <c r="J5" s="18"/>
      <c r="K5" s="17">
        <f>GETPIVOTDATA("Amount",'Pivot table'!$A$20)</f>
        <v>2269</v>
      </c>
      <c r="L5" s="18"/>
      <c r="M5" s="17">
        <f>GETPIVOTDATA("Amount",'Pivot table'!$A$32)</f>
        <v>964</v>
      </c>
      <c r="N5" s="12"/>
      <c r="O5" s="12"/>
      <c r="P5" s="12"/>
      <c r="Q5" s="12"/>
      <c r="R5" s="12"/>
      <c r="S5" s="12"/>
      <c r="T5" s="12"/>
      <c r="U5" s="12"/>
      <c r="V5" s="12"/>
      <c r="W5" s="12"/>
      <c r="X5" s="12"/>
      <c r="Y5" s="12"/>
      <c r="Z5" s="12"/>
    </row>
    <row r="6" spans="1:26" ht="15.75" x14ac:dyDescent="0.25">
      <c r="A6" s="12"/>
      <c r="B6" s="12"/>
      <c r="C6" s="12"/>
      <c r="D6" s="12"/>
      <c r="E6" s="12"/>
      <c r="F6" s="12"/>
      <c r="G6" s="12"/>
      <c r="H6" s="12"/>
      <c r="I6" s="12"/>
      <c r="J6" s="12"/>
      <c r="K6" s="12"/>
      <c r="L6" s="12"/>
      <c r="M6" s="12"/>
      <c r="N6" s="12"/>
      <c r="O6" s="12"/>
      <c r="P6" s="12"/>
      <c r="Q6" s="12"/>
      <c r="R6" s="12"/>
      <c r="S6" s="12"/>
      <c r="T6" s="12"/>
      <c r="U6" s="12"/>
      <c r="V6" s="12"/>
      <c r="W6" s="12"/>
      <c r="X6" s="12"/>
      <c r="Y6" s="12"/>
      <c r="Z6" s="12"/>
    </row>
    <row r="8" spans="1:26" ht="15.75" x14ac:dyDescent="0.25">
      <c r="B8" s="19" t="s">
        <v>58</v>
      </c>
      <c r="C8" s="20"/>
    </row>
    <row r="9" spans="1:26" ht="15.75" x14ac:dyDescent="0.25">
      <c r="B9" s="21">
        <v>3000</v>
      </c>
      <c r="C9" s="22"/>
    </row>
  </sheetData>
  <mergeCells count="3">
    <mergeCell ref="B2:N2"/>
    <mergeCell ref="B8:C8"/>
    <mergeCell ref="B9:C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priority="6" id="{7D6819AB-48C9-4DE7-B270-85A2224A0B88}">
            <x14:dataBar minLength="0" maxLength="100" gradient="0">
              <x14:cfvo type="autoMin"/>
              <x14:cfvo type="num">
                <xm:f>'Pivot table'!$N$74</xm:f>
              </x14:cfvo>
              <x14:fillColor theme="4" tint="-0.499984740745262"/>
              <x14:negativeFillColor rgb="FFFF0000"/>
              <x14:axisColor rgb="FF000000"/>
            </x14:dataBar>
          </x14:cfRule>
          <xm:sqref>C5</xm:sqref>
        </x14:conditionalFormatting>
        <x14:conditionalFormatting xmlns:xm="http://schemas.microsoft.com/office/excel/2006/main">
          <x14:cfRule type="dataBar" priority="5" id="{85D79BD2-6266-4758-ADD3-948CA8000D48}">
            <x14:dataBar minLength="0" maxLength="100" gradient="0">
              <x14:cfvo type="autoMin"/>
              <x14:cfvo type="num">
                <xm:f>'Pivot table'!$B$58</xm:f>
              </x14:cfvo>
              <x14:fillColor theme="4" tint="-0.499984740745262"/>
              <x14:negativeFillColor rgb="FFFF0000"/>
              <x14:axisColor rgb="FF000000"/>
            </x14:dataBar>
          </x14:cfRule>
          <xm:sqref>E5</xm:sqref>
        </x14:conditionalFormatting>
        <x14:conditionalFormatting xmlns:xm="http://schemas.microsoft.com/office/excel/2006/main">
          <x14:cfRule type="dataBar" priority="4" id="{ADDE8F70-E951-4E30-93C7-DCD90752BA5A}">
            <x14:dataBar minLength="0" maxLength="100" gradient="0">
              <x14:cfvo type="autoMin"/>
              <x14:cfvo type="num">
                <xm:f>'Pivot table'!$B$40</xm:f>
              </x14:cfvo>
              <x14:fillColor theme="4" tint="-0.499984740745262"/>
              <x14:negativeFillColor rgb="FFFF0000"/>
              <x14:axisColor rgb="FF000000"/>
            </x14:dataBar>
          </x14:cfRule>
          <xm:sqref>G5</xm:sqref>
        </x14:conditionalFormatting>
        <x14:conditionalFormatting xmlns:xm="http://schemas.microsoft.com/office/excel/2006/main">
          <x14:cfRule type="dataBar" priority="3" id="{0DAEAC4D-CF9B-4081-9CC8-1C79F201B62A}">
            <x14:dataBar minLength="0" maxLength="100" gradient="0">
              <x14:cfvo type="autoMin"/>
              <x14:cfvo type="num">
                <xm:f>'Pivot table'!$B$64</xm:f>
              </x14:cfvo>
              <x14:fillColor theme="4" tint="-0.499984740745262"/>
              <x14:negativeFillColor rgb="FFFF0000"/>
              <x14:axisColor rgb="FF000000"/>
            </x14:dataBar>
          </x14:cfRule>
          <xm:sqref>I5</xm:sqref>
        </x14:conditionalFormatting>
        <x14:conditionalFormatting xmlns:xm="http://schemas.microsoft.com/office/excel/2006/main">
          <x14:cfRule type="dataBar" priority="2" id="{462CC3C0-10A7-4756-AA7C-500903C29E56}">
            <x14:dataBar minLength="0" maxLength="100" gradient="0">
              <x14:cfvo type="autoMin"/>
              <x14:cfvo type="num">
                <xm:f>'Pivot table'!$B$46</xm:f>
              </x14:cfvo>
              <x14:fillColor theme="4" tint="-0.499984740745262"/>
              <x14:negativeFillColor rgb="FFFF0000"/>
              <x14:axisColor rgb="FF000000"/>
            </x14:dataBar>
          </x14:cfRule>
          <xm:sqref>K5</xm:sqref>
        </x14:conditionalFormatting>
        <x14:conditionalFormatting xmlns:xm="http://schemas.microsoft.com/office/excel/2006/main">
          <x14:cfRule type="dataBar" priority="1" id="{CAA4BE9D-4797-4030-B853-E1D0230CB43D}">
            <x14:dataBar minLength="0" maxLength="100" gradient="0">
              <x14:cfvo type="autoMin"/>
              <x14:cfvo type="num">
                <xm:f>'Pivot table'!$B$52</xm:f>
              </x14:cfvo>
              <x14:fillColor theme="4" tint="-0.499984740745262"/>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showGridLines="0" topLeftCell="A124" workbookViewId="0">
      <selection activeCell="A131" activeCellId="1" sqref="A141:XFD141 A131:XFD131"/>
    </sheetView>
  </sheetViews>
  <sheetFormatPr defaultRowHeight="15" x14ac:dyDescent="0.25"/>
  <cols>
    <col min="1" max="1" width="14.85546875" customWidth="1"/>
    <col min="2" max="2" width="16.28515625" customWidth="1"/>
    <col min="3" max="3" width="8.85546875" customWidth="1"/>
    <col min="4" max="4" width="6.5703125" customWidth="1"/>
    <col min="5" max="5" width="5.28515625" customWidth="1"/>
    <col min="6" max="6" width="5" customWidth="1"/>
    <col min="7" max="7" width="11.28515625" bestFit="1" customWidth="1"/>
    <col min="8" max="8" width="5" customWidth="1"/>
    <col min="9" max="9" width="7.140625" customWidth="1"/>
    <col min="10" max="10" width="10.85546875" bestFit="1" customWidth="1"/>
    <col min="11" max="11" width="8.140625" customWidth="1"/>
    <col min="12" max="12" width="10.42578125" bestFit="1" customWidth="1"/>
    <col min="13" max="13" width="10.140625" bestFit="1" customWidth="1"/>
    <col min="14" max="14" width="11.28515625" bestFit="1" customWidth="1"/>
  </cols>
  <sheetData>
    <row r="1" spans="1:7" x14ac:dyDescent="0.25">
      <c r="A1" s="23" t="s">
        <v>62</v>
      </c>
      <c r="B1" s="23" t="s">
        <v>61</v>
      </c>
    </row>
    <row r="2" spans="1:7" x14ac:dyDescent="0.25">
      <c r="A2" s="23" t="s">
        <v>59</v>
      </c>
      <c r="B2" t="s">
        <v>44</v>
      </c>
      <c r="C2" t="s">
        <v>45</v>
      </c>
      <c r="D2" t="s">
        <v>46</v>
      </c>
      <c r="E2" t="s">
        <v>47</v>
      </c>
      <c r="F2" t="s">
        <v>48</v>
      </c>
      <c r="G2" t="s">
        <v>60</v>
      </c>
    </row>
    <row r="3" spans="1:7" x14ac:dyDescent="0.25">
      <c r="A3" s="24" t="s">
        <v>8</v>
      </c>
      <c r="B3" s="25">
        <v>850</v>
      </c>
      <c r="C3" s="25">
        <v>850</v>
      </c>
      <c r="D3" s="25">
        <v>850</v>
      </c>
      <c r="E3" s="25">
        <v>850</v>
      </c>
      <c r="F3" s="25">
        <v>850</v>
      </c>
      <c r="G3" s="25">
        <v>4250</v>
      </c>
    </row>
    <row r="4" spans="1:7" x14ac:dyDescent="0.25">
      <c r="A4" s="24" t="s">
        <v>60</v>
      </c>
      <c r="B4" s="25">
        <v>850</v>
      </c>
      <c r="C4" s="25">
        <v>850</v>
      </c>
      <c r="D4" s="25">
        <v>850</v>
      </c>
      <c r="E4" s="25">
        <v>850</v>
      </c>
      <c r="F4" s="25">
        <v>850</v>
      </c>
      <c r="G4" s="25">
        <v>4250</v>
      </c>
    </row>
    <row r="7" spans="1:7" x14ac:dyDescent="0.25">
      <c r="A7" s="23" t="s">
        <v>62</v>
      </c>
      <c r="B7" s="23" t="s">
        <v>61</v>
      </c>
    </row>
    <row r="8" spans="1:7" x14ac:dyDescent="0.25">
      <c r="A8" s="23" t="s">
        <v>59</v>
      </c>
      <c r="B8" t="s">
        <v>44</v>
      </c>
      <c r="C8" t="s">
        <v>45</v>
      </c>
      <c r="D8" t="s">
        <v>46</v>
      </c>
      <c r="E8" t="s">
        <v>47</v>
      </c>
      <c r="F8" t="s">
        <v>48</v>
      </c>
      <c r="G8" t="s">
        <v>60</v>
      </c>
    </row>
    <row r="9" spans="1:7" x14ac:dyDescent="0.25">
      <c r="A9" s="24" t="s">
        <v>13</v>
      </c>
      <c r="B9" s="25">
        <v>55</v>
      </c>
      <c r="C9" s="25">
        <v>55</v>
      </c>
      <c r="D9" s="25">
        <v>55</v>
      </c>
      <c r="E9" s="25">
        <v>55</v>
      </c>
      <c r="F9" s="25">
        <v>55</v>
      </c>
      <c r="G9" s="25">
        <v>275</v>
      </c>
    </row>
    <row r="10" spans="1:7" x14ac:dyDescent="0.25">
      <c r="A10" s="24" t="s">
        <v>60</v>
      </c>
      <c r="B10" s="25">
        <v>55</v>
      </c>
      <c r="C10" s="25">
        <v>55</v>
      </c>
      <c r="D10" s="25">
        <v>55</v>
      </c>
      <c r="E10" s="25">
        <v>55</v>
      </c>
      <c r="F10" s="25">
        <v>55</v>
      </c>
      <c r="G10" s="25">
        <v>275</v>
      </c>
    </row>
    <row r="13" spans="1:7" x14ac:dyDescent="0.25">
      <c r="A13" s="23" t="s">
        <v>62</v>
      </c>
      <c r="B13" s="23" t="s">
        <v>61</v>
      </c>
    </row>
    <row r="14" spans="1:7" x14ac:dyDescent="0.25">
      <c r="A14" s="23" t="s">
        <v>59</v>
      </c>
      <c r="B14" t="s">
        <v>44</v>
      </c>
      <c r="C14" t="s">
        <v>45</v>
      </c>
      <c r="D14" t="s">
        <v>46</v>
      </c>
      <c r="E14" t="s">
        <v>47</v>
      </c>
      <c r="F14" t="s">
        <v>48</v>
      </c>
      <c r="G14" t="s">
        <v>60</v>
      </c>
    </row>
    <row r="15" spans="1:7" x14ac:dyDescent="0.25">
      <c r="A15" s="24" t="s">
        <v>11</v>
      </c>
      <c r="B15" s="25">
        <v>140</v>
      </c>
      <c r="C15" s="25">
        <v>105</v>
      </c>
      <c r="D15" s="25">
        <v>110</v>
      </c>
      <c r="E15" s="25">
        <v>140</v>
      </c>
      <c r="F15" s="25">
        <v>155</v>
      </c>
      <c r="G15" s="25">
        <v>650</v>
      </c>
    </row>
    <row r="16" spans="1:7" x14ac:dyDescent="0.25">
      <c r="A16" s="24" t="s">
        <v>60</v>
      </c>
      <c r="B16" s="25">
        <v>140</v>
      </c>
      <c r="C16" s="25">
        <v>105</v>
      </c>
      <c r="D16" s="25">
        <v>110</v>
      </c>
      <c r="E16" s="25">
        <v>140</v>
      </c>
      <c r="F16" s="25">
        <v>155</v>
      </c>
      <c r="G16" s="25">
        <v>650</v>
      </c>
    </row>
    <row r="20" spans="1:15" x14ac:dyDescent="0.25">
      <c r="A20" s="23" t="s">
        <v>62</v>
      </c>
      <c r="B20" s="23" t="s">
        <v>61</v>
      </c>
    </row>
    <row r="21" spans="1:15" x14ac:dyDescent="0.25">
      <c r="A21" s="23" t="s">
        <v>59</v>
      </c>
      <c r="B21" t="s">
        <v>44</v>
      </c>
      <c r="C21" t="s">
        <v>45</v>
      </c>
      <c r="D21" t="s">
        <v>46</v>
      </c>
      <c r="E21" t="s">
        <v>47</v>
      </c>
      <c r="F21" t="s">
        <v>48</v>
      </c>
      <c r="G21" t="s">
        <v>60</v>
      </c>
    </row>
    <row r="22" spans="1:15" x14ac:dyDescent="0.25">
      <c r="A22" s="24" t="s">
        <v>17</v>
      </c>
      <c r="B22" s="25">
        <v>562</v>
      </c>
      <c r="C22" s="25">
        <v>194</v>
      </c>
      <c r="D22" s="25">
        <v>405</v>
      </c>
      <c r="E22" s="25">
        <v>462</v>
      </c>
      <c r="F22" s="25">
        <v>646</v>
      </c>
      <c r="G22" s="25">
        <v>2269</v>
      </c>
    </row>
    <row r="23" spans="1:15" x14ac:dyDescent="0.25">
      <c r="A23" s="24" t="s">
        <v>60</v>
      </c>
      <c r="B23" s="25">
        <v>562</v>
      </c>
      <c r="C23" s="25">
        <v>194</v>
      </c>
      <c r="D23" s="25">
        <v>405</v>
      </c>
      <c r="E23" s="25">
        <v>462</v>
      </c>
      <c r="F23" s="25">
        <v>646</v>
      </c>
      <c r="G23" s="25">
        <v>2269</v>
      </c>
    </row>
    <row r="26" spans="1:15" x14ac:dyDescent="0.25">
      <c r="A26" s="23" t="s">
        <v>62</v>
      </c>
      <c r="B26" s="23" t="s">
        <v>61</v>
      </c>
    </row>
    <row r="27" spans="1:15" x14ac:dyDescent="0.25">
      <c r="A27" s="23" t="s">
        <v>59</v>
      </c>
      <c r="B27" t="s">
        <v>44</v>
      </c>
      <c r="C27" t="s">
        <v>45</v>
      </c>
      <c r="D27" t="s">
        <v>46</v>
      </c>
      <c r="E27" t="s">
        <v>47</v>
      </c>
      <c r="F27" t="s">
        <v>48</v>
      </c>
      <c r="G27" t="s">
        <v>60</v>
      </c>
    </row>
    <row r="28" spans="1:15" x14ac:dyDescent="0.25">
      <c r="A28" s="24" t="s">
        <v>15</v>
      </c>
      <c r="B28" s="25">
        <v>449</v>
      </c>
      <c r="C28" s="25">
        <v>305</v>
      </c>
      <c r="D28" s="25">
        <v>208</v>
      </c>
      <c r="E28" s="25">
        <v>449</v>
      </c>
      <c r="F28" s="25">
        <v>449</v>
      </c>
      <c r="G28" s="25">
        <v>1860</v>
      </c>
      <c r="K28" s="1"/>
    </row>
    <row r="29" spans="1:15" x14ac:dyDescent="0.25">
      <c r="A29" s="24" t="s">
        <v>60</v>
      </c>
      <c r="B29" s="25">
        <v>449</v>
      </c>
      <c r="C29" s="25">
        <v>305</v>
      </c>
      <c r="D29" s="25">
        <v>208</v>
      </c>
      <c r="E29" s="25">
        <v>449</v>
      </c>
      <c r="F29" s="25">
        <v>449</v>
      </c>
      <c r="G29" s="25">
        <v>1860</v>
      </c>
    </row>
    <row r="31" spans="1:15" x14ac:dyDescent="0.25">
      <c r="J31" s="1"/>
      <c r="K31" s="1"/>
      <c r="L31" s="1"/>
      <c r="M31" s="1"/>
      <c r="N31" s="1"/>
      <c r="O31" s="1"/>
    </row>
    <row r="32" spans="1:15" x14ac:dyDescent="0.25">
      <c r="A32" s="23" t="s">
        <v>62</v>
      </c>
      <c r="B32" s="23" t="s">
        <v>61</v>
      </c>
      <c r="J32" s="1"/>
      <c r="K32" s="1"/>
      <c r="L32" s="1"/>
      <c r="M32" s="1"/>
      <c r="N32" s="1"/>
      <c r="O32" s="1"/>
    </row>
    <row r="33" spans="1:15" x14ac:dyDescent="0.25">
      <c r="A33" s="23" t="s">
        <v>59</v>
      </c>
      <c r="B33" t="s">
        <v>44</v>
      </c>
      <c r="C33" t="s">
        <v>45</v>
      </c>
      <c r="D33" t="s">
        <v>46</v>
      </c>
      <c r="E33" t="s">
        <v>47</v>
      </c>
      <c r="F33" t="s">
        <v>48</v>
      </c>
      <c r="G33" t="s">
        <v>60</v>
      </c>
      <c r="J33" s="1"/>
      <c r="K33" s="1"/>
      <c r="L33" s="1"/>
      <c r="M33" s="1"/>
      <c r="N33" s="1"/>
      <c r="O33" s="1"/>
    </row>
    <row r="34" spans="1:15" x14ac:dyDescent="0.25">
      <c r="A34" s="24" t="s">
        <v>20</v>
      </c>
      <c r="B34" s="25">
        <v>249</v>
      </c>
      <c r="C34" s="25">
        <v>18</v>
      </c>
      <c r="D34" s="25">
        <v>199</v>
      </c>
      <c r="E34" s="25">
        <v>249</v>
      </c>
      <c r="F34" s="25">
        <v>249</v>
      </c>
      <c r="G34" s="25">
        <v>964</v>
      </c>
      <c r="J34" s="1"/>
      <c r="K34" s="1"/>
      <c r="L34" s="1"/>
      <c r="M34" s="1"/>
      <c r="N34" s="1"/>
      <c r="O34" s="1"/>
    </row>
    <row r="35" spans="1:15" x14ac:dyDescent="0.25">
      <c r="A35" s="24" t="s">
        <v>60</v>
      </c>
      <c r="B35" s="25">
        <v>249</v>
      </c>
      <c r="C35" s="25">
        <v>18</v>
      </c>
      <c r="D35" s="25">
        <v>199</v>
      </c>
      <c r="E35" s="25">
        <v>249</v>
      </c>
      <c r="F35" s="25">
        <v>249</v>
      </c>
      <c r="G35" s="25">
        <v>964</v>
      </c>
      <c r="J35" s="1"/>
      <c r="K35" s="1"/>
      <c r="L35" s="1"/>
      <c r="M35" s="1"/>
      <c r="N35" s="1"/>
      <c r="O35" s="1"/>
    </row>
    <row r="37" spans="1:15" x14ac:dyDescent="0.25">
      <c r="A37" s="26" t="s">
        <v>43</v>
      </c>
      <c r="B37" s="26"/>
    </row>
    <row r="40" spans="1:15" x14ac:dyDescent="0.25">
      <c r="A40" t="s">
        <v>64</v>
      </c>
      <c r="B40">
        <f>GETPIVOTDATA("Budget",$A$41)</f>
        <v>550</v>
      </c>
    </row>
    <row r="41" spans="1:15" x14ac:dyDescent="0.25">
      <c r="A41" s="23" t="s">
        <v>63</v>
      </c>
      <c r="B41" s="23" t="s">
        <v>61</v>
      </c>
    </row>
    <row r="42" spans="1:15" x14ac:dyDescent="0.25">
      <c r="A42" s="23" t="s">
        <v>59</v>
      </c>
      <c r="B42" t="s">
        <v>48</v>
      </c>
      <c r="C42" t="s">
        <v>60</v>
      </c>
    </row>
    <row r="43" spans="1:15" x14ac:dyDescent="0.25">
      <c r="A43" s="24" t="s">
        <v>15</v>
      </c>
      <c r="B43" s="25">
        <v>550</v>
      </c>
      <c r="C43" s="25">
        <v>550</v>
      </c>
    </row>
    <row r="44" spans="1:15" x14ac:dyDescent="0.25">
      <c r="A44" s="24" t="s">
        <v>60</v>
      </c>
      <c r="B44" s="25">
        <v>550</v>
      </c>
      <c r="C44" s="25">
        <v>550</v>
      </c>
    </row>
    <row r="45" spans="1:15" x14ac:dyDescent="0.25">
      <c r="A45" s="24"/>
      <c r="B45" s="25"/>
      <c r="C45" s="25"/>
      <c r="D45" s="25"/>
      <c r="E45" s="25"/>
      <c r="F45" s="25"/>
      <c r="G45" s="25"/>
      <c r="H45" s="25"/>
      <c r="I45" s="25"/>
      <c r="J45" s="25"/>
      <c r="K45" s="25"/>
      <c r="L45" s="25"/>
      <c r="M45" s="25"/>
      <c r="N45" s="25"/>
    </row>
    <row r="46" spans="1:15" x14ac:dyDescent="0.25">
      <c r="A46" t="s">
        <v>64</v>
      </c>
      <c r="B46">
        <f>GETPIVOTDATA("Budget",$A$47)</f>
        <v>400</v>
      </c>
    </row>
    <row r="47" spans="1:15" x14ac:dyDescent="0.25">
      <c r="A47" s="23" t="s">
        <v>63</v>
      </c>
      <c r="B47" s="23" t="s">
        <v>61</v>
      </c>
    </row>
    <row r="48" spans="1:15" x14ac:dyDescent="0.25">
      <c r="A48" s="23" t="s">
        <v>59</v>
      </c>
      <c r="B48" t="s">
        <v>48</v>
      </c>
      <c r="C48" t="s">
        <v>60</v>
      </c>
    </row>
    <row r="49" spans="1:14" x14ac:dyDescent="0.25">
      <c r="A49" s="24" t="s">
        <v>17</v>
      </c>
      <c r="B49" s="25">
        <v>400</v>
      </c>
      <c r="C49" s="25">
        <v>400</v>
      </c>
    </row>
    <row r="50" spans="1:14" x14ac:dyDescent="0.25">
      <c r="A50" s="24" t="s">
        <v>60</v>
      </c>
      <c r="B50" s="25">
        <v>400</v>
      </c>
      <c r="C50" s="25">
        <v>400</v>
      </c>
    </row>
    <row r="52" spans="1:14" x14ac:dyDescent="0.25">
      <c r="A52" t="s">
        <v>64</v>
      </c>
      <c r="B52">
        <f>GETPIVOTDATA("Budget",$A$53)</f>
        <v>300</v>
      </c>
    </row>
    <row r="53" spans="1:14" x14ac:dyDescent="0.25">
      <c r="A53" s="23" t="s">
        <v>63</v>
      </c>
      <c r="B53" s="23" t="s">
        <v>61</v>
      </c>
    </row>
    <row r="54" spans="1:14" x14ac:dyDescent="0.25">
      <c r="A54" s="23" t="s">
        <v>59</v>
      </c>
      <c r="B54" t="s">
        <v>48</v>
      </c>
      <c r="C54" t="s">
        <v>60</v>
      </c>
    </row>
    <row r="55" spans="1:14" x14ac:dyDescent="0.25">
      <c r="A55" s="24" t="s">
        <v>20</v>
      </c>
      <c r="B55" s="25">
        <v>300</v>
      </c>
      <c r="C55" s="25">
        <v>300</v>
      </c>
    </row>
    <row r="56" spans="1:14" x14ac:dyDescent="0.25">
      <c r="A56" s="24" t="s">
        <v>60</v>
      </c>
      <c r="B56" s="25">
        <v>300</v>
      </c>
      <c r="C56" s="25">
        <v>300</v>
      </c>
    </row>
    <row r="58" spans="1:14" x14ac:dyDescent="0.25">
      <c r="A58" t="s">
        <v>64</v>
      </c>
      <c r="B58">
        <f>GETPIVOTDATA("Budget",$A$59)</f>
        <v>75</v>
      </c>
    </row>
    <row r="59" spans="1:14" x14ac:dyDescent="0.25">
      <c r="A59" s="23" t="s">
        <v>63</v>
      </c>
      <c r="B59" s="23" t="s">
        <v>61</v>
      </c>
    </row>
    <row r="60" spans="1:14" x14ac:dyDescent="0.25">
      <c r="A60" s="23" t="s">
        <v>59</v>
      </c>
      <c r="B60" t="s">
        <v>48</v>
      </c>
      <c r="C60" t="s">
        <v>60</v>
      </c>
    </row>
    <row r="61" spans="1:14" x14ac:dyDescent="0.25">
      <c r="A61" s="24" t="s">
        <v>13</v>
      </c>
      <c r="B61" s="25">
        <v>75</v>
      </c>
      <c r="C61" s="25">
        <v>75</v>
      </c>
    </row>
    <row r="62" spans="1:14" x14ac:dyDescent="0.25">
      <c r="A62" s="24" t="s">
        <v>60</v>
      </c>
      <c r="B62" s="25">
        <v>75</v>
      </c>
      <c r="C62" s="25">
        <v>75</v>
      </c>
    </row>
    <row r="63" spans="1:14" x14ac:dyDescent="0.25">
      <c r="A63" s="24"/>
      <c r="B63" s="25"/>
      <c r="C63" s="25"/>
      <c r="D63" s="25"/>
      <c r="E63" s="25"/>
      <c r="F63" s="25"/>
      <c r="G63" s="25"/>
      <c r="H63" s="25"/>
      <c r="I63" s="25"/>
      <c r="J63" s="25"/>
      <c r="K63" s="25"/>
      <c r="L63" s="25"/>
      <c r="M63" s="25"/>
      <c r="N63" s="25"/>
    </row>
    <row r="64" spans="1:14" x14ac:dyDescent="0.25">
      <c r="A64" t="s">
        <v>64</v>
      </c>
      <c r="B64">
        <f>GETPIVOTDATA("Budget",$A$65)</f>
        <v>200</v>
      </c>
    </row>
    <row r="65" spans="1:14" x14ac:dyDescent="0.25">
      <c r="A65" s="23" t="s">
        <v>63</v>
      </c>
      <c r="B65" s="23" t="s">
        <v>61</v>
      </c>
    </row>
    <row r="66" spans="1:14" x14ac:dyDescent="0.25">
      <c r="A66" s="23" t="s">
        <v>59</v>
      </c>
      <c r="B66" t="s">
        <v>48</v>
      </c>
      <c r="C66" t="s">
        <v>60</v>
      </c>
    </row>
    <row r="67" spans="1:14" x14ac:dyDescent="0.25">
      <c r="A67" s="24" t="s">
        <v>11</v>
      </c>
      <c r="B67" s="25">
        <v>200</v>
      </c>
      <c r="C67" s="25">
        <v>200</v>
      </c>
    </row>
    <row r="68" spans="1:14" x14ac:dyDescent="0.25">
      <c r="A68" s="24" t="s">
        <v>60</v>
      </c>
      <c r="B68" s="25">
        <v>200</v>
      </c>
      <c r="C68" s="25">
        <v>200</v>
      </c>
    </row>
    <row r="69" spans="1:14" x14ac:dyDescent="0.25">
      <c r="A69" s="24"/>
      <c r="B69" s="25"/>
      <c r="C69" s="25"/>
      <c r="D69" s="25"/>
      <c r="E69" s="25"/>
      <c r="F69" s="25"/>
      <c r="G69" s="25"/>
      <c r="H69" s="25"/>
      <c r="I69" s="25"/>
      <c r="J69" s="25"/>
      <c r="K69" s="25"/>
      <c r="L69" s="25"/>
      <c r="M69" s="25"/>
      <c r="N69" s="25"/>
    </row>
    <row r="70" spans="1:14" x14ac:dyDescent="0.25">
      <c r="A70" t="s">
        <v>64</v>
      </c>
      <c r="B70">
        <f>GETPIVOTDATA("Budget",$A$71)</f>
        <v>850</v>
      </c>
    </row>
    <row r="71" spans="1:14" x14ac:dyDescent="0.25">
      <c r="A71" s="23" t="s">
        <v>63</v>
      </c>
      <c r="B71" s="23" t="s">
        <v>61</v>
      </c>
    </row>
    <row r="72" spans="1:14" x14ac:dyDescent="0.25">
      <c r="A72" s="23" t="s">
        <v>59</v>
      </c>
      <c r="B72" t="s">
        <v>48</v>
      </c>
      <c r="C72" t="s">
        <v>60</v>
      </c>
    </row>
    <row r="73" spans="1:14" x14ac:dyDescent="0.25">
      <c r="A73" s="24" t="s">
        <v>8</v>
      </c>
      <c r="B73" s="25">
        <v>850</v>
      </c>
      <c r="C73" s="25">
        <v>850</v>
      </c>
    </row>
    <row r="74" spans="1:14" x14ac:dyDescent="0.25">
      <c r="A74" s="24" t="s">
        <v>60</v>
      </c>
      <c r="B74" s="25">
        <v>850</v>
      </c>
      <c r="C74" s="25">
        <v>850</v>
      </c>
    </row>
    <row r="75" spans="1:14" x14ac:dyDescent="0.25">
      <c r="A75" s="24"/>
      <c r="B75" s="25"/>
      <c r="C75" s="25"/>
    </row>
    <row r="76" spans="1:14" x14ac:dyDescent="0.25">
      <c r="A76" s="26" t="s">
        <v>65</v>
      </c>
      <c r="B76" s="26"/>
      <c r="C76" s="25"/>
    </row>
    <row r="77" spans="1:14" x14ac:dyDescent="0.25">
      <c r="A77" s="24"/>
      <c r="B77" s="25"/>
      <c r="C77" s="25"/>
    </row>
    <row r="78" spans="1:14" x14ac:dyDescent="0.25">
      <c r="A78" s="24"/>
      <c r="B78" s="25"/>
      <c r="C78" s="25"/>
    </row>
    <row r="79" spans="1:14" x14ac:dyDescent="0.25">
      <c r="A79" s="23" t="s">
        <v>5</v>
      </c>
      <c r="B79" t="s">
        <v>10</v>
      </c>
    </row>
    <row r="81" spans="1:7" x14ac:dyDescent="0.25">
      <c r="A81" s="23" t="s">
        <v>62</v>
      </c>
      <c r="B81" s="23" t="s">
        <v>61</v>
      </c>
    </row>
    <row r="82" spans="1:7" x14ac:dyDescent="0.25">
      <c r="A82" s="23" t="s">
        <v>59</v>
      </c>
      <c r="B82" t="s">
        <v>44</v>
      </c>
      <c r="C82" t="s">
        <v>45</v>
      </c>
      <c r="D82" t="s">
        <v>46</v>
      </c>
      <c r="E82" t="s">
        <v>47</v>
      </c>
      <c r="F82" t="s">
        <v>48</v>
      </c>
      <c r="G82" t="s">
        <v>60</v>
      </c>
    </row>
    <row r="83" spans="1:7" x14ac:dyDescent="0.25">
      <c r="A83" s="24" t="s">
        <v>22</v>
      </c>
      <c r="B83" s="25"/>
      <c r="C83" s="25"/>
      <c r="D83" s="25">
        <v>598</v>
      </c>
      <c r="E83" s="25"/>
      <c r="F83" s="25"/>
      <c r="G83" s="25">
        <v>598</v>
      </c>
    </row>
    <row r="84" spans="1:7" x14ac:dyDescent="0.25">
      <c r="A84" s="24" t="s">
        <v>15</v>
      </c>
      <c r="B84" s="25">
        <v>449</v>
      </c>
      <c r="C84" s="25">
        <v>305</v>
      </c>
      <c r="D84" s="25">
        <v>208</v>
      </c>
      <c r="E84" s="25">
        <v>449</v>
      </c>
      <c r="F84" s="25">
        <v>449</v>
      </c>
      <c r="G84" s="25">
        <v>1860</v>
      </c>
    </row>
    <row r="85" spans="1:7" x14ac:dyDescent="0.25">
      <c r="A85" s="24" t="s">
        <v>17</v>
      </c>
      <c r="B85" s="25">
        <v>562</v>
      </c>
      <c r="C85" s="25">
        <v>194</v>
      </c>
      <c r="D85" s="25">
        <v>405</v>
      </c>
      <c r="E85" s="25">
        <v>462</v>
      </c>
      <c r="F85" s="25">
        <v>646</v>
      </c>
      <c r="G85" s="25">
        <v>2269</v>
      </c>
    </row>
    <row r="86" spans="1:7" x14ac:dyDescent="0.25">
      <c r="A86" s="24" t="s">
        <v>20</v>
      </c>
      <c r="B86" s="25">
        <v>249</v>
      </c>
      <c r="C86" s="25">
        <v>18</v>
      </c>
      <c r="D86" s="25">
        <v>199</v>
      </c>
      <c r="E86" s="25">
        <v>249</v>
      </c>
      <c r="F86" s="25">
        <v>249</v>
      </c>
      <c r="G86" s="25">
        <v>964</v>
      </c>
    </row>
    <row r="87" spans="1:7" x14ac:dyDescent="0.25">
      <c r="A87" s="24" t="s">
        <v>8</v>
      </c>
      <c r="B87" s="25">
        <v>850</v>
      </c>
      <c r="C87" s="25">
        <v>850</v>
      </c>
      <c r="D87" s="25">
        <v>850</v>
      </c>
      <c r="E87" s="25">
        <v>850</v>
      </c>
      <c r="F87" s="25">
        <v>850</v>
      </c>
      <c r="G87" s="25">
        <v>4250</v>
      </c>
    </row>
    <row r="88" spans="1:7" x14ac:dyDescent="0.25">
      <c r="A88" s="24" t="s">
        <v>27</v>
      </c>
      <c r="B88" s="25"/>
      <c r="C88" s="25"/>
      <c r="D88" s="25"/>
      <c r="E88" s="25"/>
      <c r="F88" s="25">
        <v>1000</v>
      </c>
      <c r="G88" s="25">
        <v>1000</v>
      </c>
    </row>
    <row r="89" spans="1:7" x14ac:dyDescent="0.25">
      <c r="A89" s="24" t="s">
        <v>13</v>
      </c>
      <c r="B89" s="25">
        <v>55</v>
      </c>
      <c r="C89" s="25">
        <v>55</v>
      </c>
      <c r="D89" s="25">
        <v>55</v>
      </c>
      <c r="E89" s="25">
        <v>55</v>
      </c>
      <c r="F89" s="25">
        <v>55</v>
      </c>
      <c r="G89" s="25">
        <v>275</v>
      </c>
    </row>
    <row r="90" spans="1:7" x14ac:dyDescent="0.25">
      <c r="A90" s="24" t="s">
        <v>11</v>
      </c>
      <c r="B90" s="25">
        <v>140</v>
      </c>
      <c r="C90" s="25">
        <v>105</v>
      </c>
      <c r="D90" s="25">
        <v>110</v>
      </c>
      <c r="E90" s="25">
        <v>140</v>
      </c>
      <c r="F90" s="25">
        <v>155</v>
      </c>
      <c r="G90" s="25">
        <v>650</v>
      </c>
    </row>
    <row r="91" spans="1:7" x14ac:dyDescent="0.25">
      <c r="A91" s="24" t="s">
        <v>60</v>
      </c>
      <c r="B91" s="25">
        <v>2305</v>
      </c>
      <c r="C91" s="25">
        <v>1527</v>
      </c>
      <c r="D91" s="25">
        <v>2425</v>
      </c>
      <c r="E91" s="25">
        <v>2205</v>
      </c>
      <c r="F91" s="25">
        <v>3404</v>
      </c>
      <c r="G91" s="25">
        <v>11866</v>
      </c>
    </row>
    <row r="94" spans="1:7" x14ac:dyDescent="0.25">
      <c r="A94" t="str">
        <f>A83</f>
        <v>Bonus</v>
      </c>
      <c r="B94">
        <f>GETPIVOTDATA("Amount",$A$81,"Category","Bonus")</f>
        <v>598</v>
      </c>
    </row>
    <row r="95" spans="1:7" x14ac:dyDescent="0.25">
      <c r="A95" t="str">
        <f t="shared" ref="A95:A100" si="0">A84</f>
        <v>Groceries</v>
      </c>
      <c r="B95">
        <f>GETPIVOTDATA("Amount",$A$81,"Category","Groceries")</f>
        <v>1860</v>
      </c>
    </row>
    <row r="96" spans="1:7" x14ac:dyDescent="0.25">
      <c r="A96" t="str">
        <f t="shared" si="0"/>
        <v>Leisure</v>
      </c>
      <c r="B96">
        <f>GETPIVOTDATA("Amount",$A$81,"Category","Leisure")</f>
        <v>2269</v>
      </c>
    </row>
    <row r="97" spans="1:7" x14ac:dyDescent="0.25">
      <c r="A97" t="str">
        <f t="shared" si="0"/>
        <v>Other</v>
      </c>
      <c r="B97">
        <f>GETPIVOTDATA("Amount",$A$81,"Category","Other")</f>
        <v>964</v>
      </c>
    </row>
    <row r="98" spans="1:7" x14ac:dyDescent="0.25">
      <c r="A98" t="str">
        <f t="shared" si="0"/>
        <v>Rent</v>
      </c>
      <c r="B98">
        <f>GETPIVOTDATA("Amount",$A$81,"Category","Rent")</f>
        <v>4250</v>
      </c>
    </row>
    <row r="99" spans="1:7" x14ac:dyDescent="0.25">
      <c r="A99" t="str">
        <f t="shared" si="0"/>
        <v>Side Hustle</v>
      </c>
      <c r="B99">
        <f>GETPIVOTDATA("Amount",$A$81,"Category","Side Hustle")</f>
        <v>1000</v>
      </c>
    </row>
    <row r="100" spans="1:7" x14ac:dyDescent="0.25">
      <c r="A100" t="str">
        <f t="shared" si="0"/>
        <v>Transport</v>
      </c>
      <c r="B100">
        <f>GETPIVOTDATA("Amount",$A$81,"Category","Transport")</f>
        <v>275</v>
      </c>
    </row>
    <row r="101" spans="1:7" x14ac:dyDescent="0.25">
      <c r="A101" t="str">
        <f>A90</f>
        <v>Utilities</v>
      </c>
      <c r="B101">
        <f>GETPIVOTDATA("Amount",$A$81,"Category","Utilities")</f>
        <v>650</v>
      </c>
    </row>
    <row r="105" spans="1:7" x14ac:dyDescent="0.25">
      <c r="A105" s="23" t="s">
        <v>62</v>
      </c>
      <c r="B105" s="23" t="s">
        <v>61</v>
      </c>
    </row>
    <row r="106" spans="1:7" x14ac:dyDescent="0.25">
      <c r="A106" s="23" t="s">
        <v>59</v>
      </c>
      <c r="B106" t="s">
        <v>44</v>
      </c>
      <c r="C106" t="s">
        <v>45</v>
      </c>
      <c r="D106" t="s">
        <v>46</v>
      </c>
      <c r="E106" t="s">
        <v>47</v>
      </c>
      <c r="F106" t="s">
        <v>48</v>
      </c>
      <c r="G106" t="s">
        <v>60</v>
      </c>
    </row>
    <row r="107" spans="1:7" x14ac:dyDescent="0.25">
      <c r="A107" s="24" t="s">
        <v>10</v>
      </c>
      <c r="B107" s="25">
        <v>2305</v>
      </c>
      <c r="C107" s="25">
        <v>1527</v>
      </c>
      <c r="D107" s="25">
        <v>2425</v>
      </c>
      <c r="E107" s="25">
        <v>2205</v>
      </c>
      <c r="F107" s="25">
        <v>3404</v>
      </c>
      <c r="G107" s="25">
        <v>11866</v>
      </c>
    </row>
    <row r="108" spans="1:7" x14ac:dyDescent="0.25">
      <c r="A108" s="24" t="s">
        <v>23</v>
      </c>
      <c r="B108" s="25">
        <v>3642</v>
      </c>
      <c r="C108" s="25">
        <v>3533</v>
      </c>
      <c r="D108" s="25">
        <v>3059</v>
      </c>
      <c r="E108" s="25">
        <v>3927</v>
      </c>
      <c r="F108" s="25">
        <v>4074</v>
      </c>
      <c r="G108" s="25">
        <v>18235</v>
      </c>
    </row>
    <row r="109" spans="1:7" x14ac:dyDescent="0.25">
      <c r="A109" s="24" t="s">
        <v>60</v>
      </c>
      <c r="B109" s="25">
        <v>5947</v>
      </c>
      <c r="C109" s="25">
        <v>5060</v>
      </c>
      <c r="D109" s="25">
        <v>5484</v>
      </c>
      <c r="E109" s="25">
        <v>6132</v>
      </c>
      <c r="F109" s="25">
        <v>7478</v>
      </c>
      <c r="G109" s="25">
        <v>30101</v>
      </c>
    </row>
    <row r="112" spans="1:7" x14ac:dyDescent="0.25">
      <c r="A112" t="str">
        <f>A107</f>
        <v>Expense</v>
      </c>
      <c r="B112">
        <f>GETPIVOTDATA("Amount",$A$105,"Income / Expense","Expense")</f>
        <v>11866</v>
      </c>
    </row>
    <row r="113" spans="1:7" x14ac:dyDescent="0.25">
      <c r="A113" t="str">
        <f>A108</f>
        <v>Income</v>
      </c>
      <c r="B113">
        <f>GETPIVOTDATA("Amount",$A$105,"Income / Expense","Income")</f>
        <v>18235</v>
      </c>
    </row>
    <row r="115" spans="1:7" x14ac:dyDescent="0.25">
      <c r="A115" t="s">
        <v>58</v>
      </c>
      <c r="B115">
        <f>Dashboard!$B$9</f>
        <v>3000</v>
      </c>
    </row>
    <row r="116" spans="1:7" x14ac:dyDescent="0.25">
      <c r="A116" t="s">
        <v>66</v>
      </c>
      <c r="B116">
        <f>B113-B112</f>
        <v>6369</v>
      </c>
    </row>
    <row r="117" spans="1:7" x14ac:dyDescent="0.25">
      <c r="A117" t="s">
        <v>67</v>
      </c>
      <c r="B117">
        <f>SUM(B115:B116)</f>
        <v>9369</v>
      </c>
    </row>
    <row r="124" spans="1:7" x14ac:dyDescent="0.25">
      <c r="A124" s="23" t="s">
        <v>62</v>
      </c>
      <c r="B124" s="23" t="s">
        <v>61</v>
      </c>
    </row>
    <row r="125" spans="1:7" x14ac:dyDescent="0.25">
      <c r="A125" s="23" t="s">
        <v>59</v>
      </c>
      <c r="B125" t="s">
        <v>44</v>
      </c>
      <c r="C125" t="s">
        <v>45</v>
      </c>
      <c r="D125" t="s">
        <v>46</v>
      </c>
      <c r="E125" t="s">
        <v>47</v>
      </c>
      <c r="F125" t="s">
        <v>48</v>
      </c>
      <c r="G125" t="s">
        <v>60</v>
      </c>
    </row>
    <row r="126" spans="1:7" x14ac:dyDescent="0.25">
      <c r="A126" s="24" t="s">
        <v>10</v>
      </c>
      <c r="B126" s="25">
        <v>2305</v>
      </c>
      <c r="C126" s="25">
        <v>1527</v>
      </c>
      <c r="D126" s="25">
        <v>2425</v>
      </c>
      <c r="E126" s="25">
        <v>2205</v>
      </c>
      <c r="F126" s="25">
        <v>3404</v>
      </c>
      <c r="G126" s="25">
        <v>11866</v>
      </c>
    </row>
    <row r="127" spans="1:7" x14ac:dyDescent="0.25">
      <c r="A127" s="24" t="s">
        <v>23</v>
      </c>
      <c r="B127" s="25">
        <v>3642</v>
      </c>
      <c r="C127" s="25">
        <v>3533</v>
      </c>
      <c r="D127" s="25">
        <v>3059</v>
      </c>
      <c r="E127" s="25">
        <v>3927</v>
      </c>
      <c r="F127" s="25">
        <v>4074</v>
      </c>
      <c r="G127" s="25">
        <v>18235</v>
      </c>
    </row>
    <row r="128" spans="1:7" x14ac:dyDescent="0.25">
      <c r="A128" s="24" t="s">
        <v>60</v>
      </c>
      <c r="B128" s="25">
        <v>5947</v>
      </c>
      <c r="C128" s="25">
        <v>5060</v>
      </c>
      <c r="D128" s="25">
        <v>5484</v>
      </c>
      <c r="E128" s="25">
        <v>6132</v>
      </c>
      <c r="F128" s="25">
        <v>7478</v>
      </c>
      <c r="G128" s="25">
        <v>30101</v>
      </c>
    </row>
    <row r="130" spans="1:14" x14ac:dyDescent="0.25">
      <c r="A130" s="24" t="s">
        <v>68</v>
      </c>
      <c r="B130">
        <f>GETPIVOTDATA("Amount",$A$124,"Income / Expense","Expense")</f>
        <v>11866</v>
      </c>
    </row>
    <row r="131" spans="1:14" x14ac:dyDescent="0.25">
      <c r="A131" s="24" t="s">
        <v>71</v>
      </c>
      <c r="B131">
        <f>GETPIVOTDATA("Amount",$A$124,"Income / Expense","Income")</f>
        <v>18235</v>
      </c>
    </row>
    <row r="133" spans="1:14" x14ac:dyDescent="0.25">
      <c r="A133" s="23" t="s">
        <v>63</v>
      </c>
      <c r="B133" s="23" t="s">
        <v>61</v>
      </c>
    </row>
    <row r="134" spans="1:14" x14ac:dyDescent="0.25">
      <c r="A134" s="23" t="s">
        <v>59</v>
      </c>
      <c r="B134" t="s">
        <v>44</v>
      </c>
      <c r="C134" t="s">
        <v>45</v>
      </c>
      <c r="D134" t="s">
        <v>46</v>
      </c>
      <c r="E134" t="s">
        <v>47</v>
      </c>
      <c r="F134" t="s">
        <v>48</v>
      </c>
      <c r="G134" t="s">
        <v>49</v>
      </c>
      <c r="H134" t="s">
        <v>50</v>
      </c>
      <c r="I134" t="s">
        <v>51</v>
      </c>
      <c r="J134" t="s">
        <v>52</v>
      </c>
      <c r="K134" t="s">
        <v>53</v>
      </c>
      <c r="L134" t="s">
        <v>54</v>
      </c>
      <c r="M134" t="s">
        <v>55</v>
      </c>
      <c r="N134" t="s">
        <v>60</v>
      </c>
    </row>
    <row r="135" spans="1:14" x14ac:dyDescent="0.25">
      <c r="A135" s="24" t="s">
        <v>43</v>
      </c>
      <c r="B135" s="25">
        <v>2475</v>
      </c>
      <c r="C135" s="25">
        <v>2475</v>
      </c>
      <c r="D135" s="25">
        <v>2475</v>
      </c>
      <c r="E135" s="25">
        <v>2475</v>
      </c>
      <c r="F135" s="25">
        <v>2475</v>
      </c>
      <c r="G135" s="25">
        <v>2475</v>
      </c>
      <c r="H135" s="25">
        <v>2475</v>
      </c>
      <c r="I135" s="25">
        <v>2475</v>
      </c>
      <c r="J135" s="25">
        <v>2475</v>
      </c>
      <c r="K135" s="25">
        <v>2475</v>
      </c>
      <c r="L135" s="25">
        <v>2475</v>
      </c>
      <c r="M135" s="25">
        <v>2475</v>
      </c>
      <c r="N135" s="25">
        <v>29700</v>
      </c>
    </row>
    <row r="136" spans="1:14" x14ac:dyDescent="0.25">
      <c r="A136" s="24" t="s">
        <v>23</v>
      </c>
      <c r="B136" s="25">
        <v>2700</v>
      </c>
      <c r="C136" s="25">
        <v>2700</v>
      </c>
      <c r="D136" s="25">
        <v>2700</v>
      </c>
      <c r="E136" s="25">
        <v>2700</v>
      </c>
      <c r="F136" s="25">
        <v>2700</v>
      </c>
      <c r="G136" s="25">
        <v>2700</v>
      </c>
      <c r="H136" s="25">
        <v>2700</v>
      </c>
      <c r="I136" s="25">
        <v>2700</v>
      </c>
      <c r="J136" s="25">
        <v>2700</v>
      </c>
      <c r="K136" s="25">
        <v>2700</v>
      </c>
      <c r="L136" s="25">
        <v>2700</v>
      </c>
      <c r="M136" s="25">
        <v>2700</v>
      </c>
      <c r="N136" s="25">
        <v>32400</v>
      </c>
    </row>
    <row r="137" spans="1:14" x14ac:dyDescent="0.25">
      <c r="A137" s="24" t="s">
        <v>60</v>
      </c>
      <c r="B137" s="25">
        <v>5175</v>
      </c>
      <c r="C137" s="25">
        <v>5175</v>
      </c>
      <c r="D137" s="25">
        <v>5175</v>
      </c>
      <c r="E137" s="25">
        <v>5175</v>
      </c>
      <c r="F137" s="25">
        <v>5175</v>
      </c>
      <c r="G137" s="25">
        <v>5175</v>
      </c>
      <c r="H137" s="25">
        <v>5175</v>
      </c>
      <c r="I137" s="25">
        <v>5175</v>
      </c>
      <c r="J137" s="25">
        <v>5175</v>
      </c>
      <c r="K137" s="25">
        <v>5175</v>
      </c>
      <c r="L137" s="25">
        <v>5175</v>
      </c>
      <c r="M137" s="25">
        <v>5175</v>
      </c>
      <c r="N137" s="25">
        <v>62100</v>
      </c>
    </row>
    <row r="140" spans="1:14" x14ac:dyDescent="0.25">
      <c r="A140" s="24" t="s">
        <v>69</v>
      </c>
      <c r="B140">
        <f>GETPIVOTDATA("Budget",$A$133,"Income/Expense","Budget")</f>
        <v>29700</v>
      </c>
    </row>
    <row r="141" spans="1:14" x14ac:dyDescent="0.25">
      <c r="A141" s="24" t="s">
        <v>70</v>
      </c>
      <c r="B141">
        <f>GETPIVOTDATA("Budget",$A$133,"Income/Expense","Income")</f>
        <v>32400</v>
      </c>
    </row>
  </sheetData>
  <mergeCells count="2">
    <mergeCell ref="A37:B37"/>
    <mergeCell ref="A76:B7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vt:lpstr>
      <vt:lpstr>Budget</vt:lpstr>
      <vt:lpstr>Dashboard</vt: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2023-04-26T09:51:13Z</dcterms:created>
  <dcterms:modified xsi:type="dcterms:W3CDTF">2023-04-27T18:00:34Z</dcterms:modified>
</cp:coreProperties>
</file>