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ocuments\survey camp\"/>
    </mc:Choice>
  </mc:AlternateContent>
  <bookViews>
    <workbookView xWindow="0" yWindow="0" windowWidth="23040" windowHeight="1064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" i="1" l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4" i="1"/>
  <c r="V5" i="1"/>
  <c r="V6" i="1"/>
  <c r="V7" i="1"/>
  <c r="V8" i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4" i="1"/>
  <c r="U6" i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5" i="1"/>
  <c r="U4" i="1"/>
  <c r="T5" i="1" l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4" i="1"/>
  <c r="R24" i="1" s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4" i="1"/>
  <c r="Q24" i="1" s="1"/>
  <c r="D24" i="1"/>
  <c r="AH4" i="1" l="1"/>
  <c r="P4" i="1" s="1"/>
  <c r="AH5" i="1"/>
  <c r="P5" i="1" s="1"/>
  <c r="AH6" i="1"/>
  <c r="P6" i="1" s="1"/>
  <c r="AH7" i="1"/>
  <c r="P7" i="1" s="1"/>
  <c r="AH8" i="1"/>
  <c r="P8" i="1" s="1"/>
  <c r="AH9" i="1"/>
  <c r="P9" i="1" s="1"/>
  <c r="AH10" i="1"/>
  <c r="P10" i="1" s="1"/>
  <c r="AH11" i="1"/>
  <c r="P11" i="1" s="1"/>
  <c r="AH12" i="1"/>
  <c r="P12" i="1" s="1"/>
  <c r="AH13" i="1"/>
  <c r="P13" i="1" s="1"/>
  <c r="AH14" i="1"/>
  <c r="P14" i="1" s="1"/>
  <c r="AH15" i="1"/>
  <c r="P15" i="1" s="1"/>
  <c r="AH16" i="1"/>
  <c r="P16" i="1" s="1"/>
  <c r="AH17" i="1"/>
  <c r="P17" i="1" s="1"/>
  <c r="AH18" i="1"/>
  <c r="P18" i="1" s="1"/>
  <c r="AH19" i="1"/>
  <c r="P19" i="1" s="1"/>
  <c r="AH20" i="1"/>
  <c r="P20" i="1" s="1"/>
  <c r="AH21" i="1"/>
  <c r="P21" i="1" s="1"/>
  <c r="AH22" i="1"/>
  <c r="P22" i="1" s="1"/>
  <c r="AH23" i="1"/>
  <c r="O23" i="1" s="1"/>
  <c r="S23" i="1" s="1"/>
  <c r="AH3" i="1"/>
  <c r="O19" i="1" l="1"/>
  <c r="S19" i="1" s="1"/>
  <c r="O15" i="1"/>
  <c r="S15" i="1" s="1"/>
  <c r="O11" i="1"/>
  <c r="S11" i="1" s="1"/>
  <c r="O7" i="1"/>
  <c r="S7" i="1" s="1"/>
  <c r="P23" i="1"/>
  <c r="P24" i="1" s="1"/>
  <c r="O22" i="1"/>
  <c r="S22" i="1" s="1"/>
  <c r="O18" i="1"/>
  <c r="S18" i="1" s="1"/>
  <c r="O14" i="1"/>
  <c r="S14" i="1" s="1"/>
  <c r="O10" i="1"/>
  <c r="S10" i="1" s="1"/>
  <c r="O6" i="1"/>
  <c r="S6" i="1" s="1"/>
  <c r="O21" i="1"/>
  <c r="S21" i="1" s="1"/>
  <c r="O17" i="1"/>
  <c r="S17" i="1" s="1"/>
  <c r="O13" i="1"/>
  <c r="S13" i="1" s="1"/>
  <c r="O9" i="1"/>
  <c r="S9" i="1" s="1"/>
  <c r="O5" i="1"/>
  <c r="S5" i="1" s="1"/>
  <c r="O20" i="1"/>
  <c r="S20" i="1" s="1"/>
  <c r="O16" i="1"/>
  <c r="S16" i="1" s="1"/>
  <c r="O12" i="1"/>
  <c r="S12" i="1" s="1"/>
  <c r="O8" i="1"/>
  <c r="S8" i="1" s="1"/>
  <c r="O4" i="1"/>
  <c r="S4" i="1" l="1"/>
  <c r="O24" i="1"/>
</calcChain>
</file>

<file path=xl/sharedStrings.xml><?xml version="1.0" encoding="utf-8"?>
<sst xmlns="http://schemas.openxmlformats.org/spreadsheetml/2006/main" count="79" uniqueCount="51">
  <si>
    <t>Station</t>
  </si>
  <si>
    <t>Leg/Line</t>
  </si>
  <si>
    <t>Distance</t>
  </si>
  <si>
    <t>Observed Angle</t>
  </si>
  <si>
    <t>Correction</t>
  </si>
  <si>
    <t>Corr. Angle</t>
  </si>
  <si>
    <t>WCB</t>
  </si>
  <si>
    <t>Lat</t>
  </si>
  <si>
    <t>Dep</t>
  </si>
  <si>
    <t>Corrected</t>
  </si>
  <si>
    <t>N</t>
  </si>
  <si>
    <t>E</t>
  </si>
  <si>
    <t>Adj. Len</t>
  </si>
  <si>
    <t>d</t>
  </si>
  <si>
    <t>m</t>
  </si>
  <si>
    <t>s</t>
  </si>
  <si>
    <t>CP2</t>
  </si>
  <si>
    <t>CP1</t>
  </si>
  <si>
    <t>CP2-1</t>
  </si>
  <si>
    <t>1-2</t>
  </si>
  <si>
    <t>2-3</t>
  </si>
  <si>
    <t>3-4</t>
  </si>
  <si>
    <t>4-5</t>
  </si>
  <si>
    <t>5-6</t>
  </si>
  <si>
    <t>6-7</t>
  </si>
  <si>
    <t>7-8</t>
  </si>
  <si>
    <t>8-9</t>
  </si>
  <si>
    <t>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</si>
  <si>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</si>
  <si>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</si>
  <si>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</si>
  <si>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</si>
  <si>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</si>
  <si>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</si>
  <si>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</si>
  <si>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</si>
  <si>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18-CP1</t>
  </si>
  <si>
    <t>CP1-CP2</t>
  </si>
  <si>
    <t>00° 00' 04"</t>
  </si>
  <si>
    <t>00° 00' 05"</t>
  </si>
  <si>
    <t>Correction     (+)</t>
  </si>
  <si>
    <t>Bearing</t>
  </si>
  <si>
    <t>SUM=</t>
  </si>
  <si>
    <t>Error=0.25625</t>
  </si>
  <si>
    <r>
      <t>Relative Precision=1/(P/e)=</t>
    </r>
    <r>
      <rPr>
        <b/>
        <sz val="18"/>
        <color theme="1"/>
        <rFont val="Calibri"/>
        <family val="2"/>
        <scheme val="minor"/>
      </rPr>
      <t>1:6440</t>
    </r>
  </si>
  <si>
    <t>Lat(-)</t>
  </si>
  <si>
    <t>Dep(-)</t>
  </si>
  <si>
    <t>S</t>
  </si>
  <si>
    <t>M</t>
  </si>
  <si>
    <t>D</t>
  </si>
  <si>
    <t>Adjusted Bearing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</si>
</sst>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6F9D4"/>
        <bgColor rgb="FFFFF5CE"/>
      </patternFill>
    </fill>
    <fill>
      <patternFill patternType="solid">
        <fgColor rgb="FFDEE7E5"/>
        <bgColor rgb="FFDEE6EF"/>
      </patternFill>
    </fill>
    <fill>
      <patternFill patternType="solid">
        <fgColor rgb="FFDDE8CB"/>
        <bgColor rgb="FFDEE7E5"/>
      </patternFill>
    </fill>
  </fills>
  <borders count="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1" fillId="0" borderId="0" xfId="0" applyNumberFormat="1" applyFont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3" borderId="1" xfId="0" applyNumberFormat="1" applyFont="1" applyFill="1" applyBorder="1" applyAlignment="1">
      <alignment horizontal="center" vertical="center" wrapText="1"/>
    </xf>
    <xf numFmtId="164" fontId="0" fillId="4" borderId="1" xfId="0" applyNumberFormat="1" applyFont="1" applyFill="1" applyBorder="1" applyAlignment="1">
      <alignment horizontal="center" vertical="center" wrapText="1"/>
    </xf>
    <xf numFmtId="164" fontId="0" fillId="3" borderId="2" xfId="0" applyNumberFormat="1" applyFont="1" applyFill="1" applyBorder="1" applyAlignment="1">
      <alignment horizontal="center" vertical="center" wrapText="1"/>
    </xf>
    <xf numFmtId="0" fontId="2" fillId="0" borderId="0" xfId="0" applyFont="1"/>
    <xf numFmtId="164" fontId="0" fillId="3" borderId="0" xfId="0" applyNumberFormat="1" applyFont="1" applyFill="1" applyBorder="1" applyAlignment="1">
      <alignment horizontal="center" vertical="center" wrapText="1"/>
    </xf>
    <xf numFmtId="164" fontId="0" fillId="3" borderId="5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164" fontId="1" fillId="2" borderId="8" xfId="0" applyNumberFormat="1" applyFont="1" applyFill="1" applyBorder="1" applyAlignment="1">
      <alignment horizontal="center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  <xf numFmtId="164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7"/>
  <sheetViews>
    <sheetView tabSelected="1" workbookViewId="0">
      <selection activeCell="X4" sqref="X4"/>
    </sheetView>
  </sheetViews>
  <sheetFormatPr defaultRowHeight="14.4" x14ac:dyDescent="0.3"/>
  <cols>
    <col min="8" max="8" width="11.88671875" customWidth="1"/>
    <col min="15" max="15" width="8" customWidth="1"/>
    <col min="16" max="16" width="7.5546875" customWidth="1"/>
    <col min="19" max="19" width="10.33203125" customWidth="1"/>
    <col min="20" max="20" width="10.109375" customWidth="1"/>
    <col min="21" max="21" width="14.21875" customWidth="1"/>
    <col min="22" max="22" width="11.21875" customWidth="1"/>
    <col min="34" max="34" width="15.44140625" customWidth="1"/>
  </cols>
  <sheetData>
    <row r="1" spans="1:34" ht="14.4" customHeight="1" x14ac:dyDescent="0.3">
      <c r="A1" s="1"/>
      <c r="B1" s="13" t="s">
        <v>0</v>
      </c>
      <c r="C1" s="13" t="s">
        <v>1</v>
      </c>
      <c r="D1" s="13" t="s">
        <v>2</v>
      </c>
      <c r="E1" s="10" t="s">
        <v>3</v>
      </c>
      <c r="F1" s="11"/>
      <c r="G1" s="12"/>
      <c r="H1" s="13" t="s">
        <v>40</v>
      </c>
      <c r="I1" s="10" t="s">
        <v>5</v>
      </c>
      <c r="J1" s="11"/>
      <c r="K1" s="12"/>
      <c r="L1" s="10" t="s">
        <v>6</v>
      </c>
      <c r="M1" s="11"/>
      <c r="N1" s="12"/>
      <c r="O1" s="9" t="s">
        <v>7</v>
      </c>
      <c r="P1" s="9" t="s">
        <v>8</v>
      </c>
      <c r="Q1" s="9" t="s">
        <v>4</v>
      </c>
      <c r="R1" s="9"/>
      <c r="S1" s="9" t="s">
        <v>9</v>
      </c>
      <c r="T1" s="9"/>
      <c r="U1" s="9" t="s">
        <v>10</v>
      </c>
      <c r="V1" s="9" t="s">
        <v>11</v>
      </c>
      <c r="W1" s="9" t="s">
        <v>12</v>
      </c>
      <c r="X1" s="10" t="s">
        <v>50</v>
      </c>
      <c r="Y1" s="11"/>
      <c r="Z1" s="12"/>
      <c r="AA1" s="17"/>
      <c r="AB1" s="17"/>
      <c r="AC1" s="1"/>
      <c r="AH1" t="s">
        <v>41</v>
      </c>
    </row>
    <row r="2" spans="1:34" x14ac:dyDescent="0.3">
      <c r="A2" s="1"/>
      <c r="B2" s="14"/>
      <c r="C2" s="14"/>
      <c r="D2" s="14"/>
      <c r="E2" s="2" t="s">
        <v>13</v>
      </c>
      <c r="F2" s="2" t="s">
        <v>14</v>
      </c>
      <c r="G2" s="2" t="s">
        <v>15</v>
      </c>
      <c r="H2" s="14"/>
      <c r="I2" s="2" t="s">
        <v>13</v>
      </c>
      <c r="J2" s="2" t="s">
        <v>14</v>
      </c>
      <c r="K2" s="2" t="s">
        <v>15</v>
      </c>
      <c r="L2" s="2" t="s">
        <v>13</v>
      </c>
      <c r="M2" s="2" t="s">
        <v>14</v>
      </c>
      <c r="N2" s="2" t="s">
        <v>15</v>
      </c>
      <c r="O2" s="9"/>
      <c r="P2" s="9"/>
      <c r="Q2" s="2" t="s">
        <v>45</v>
      </c>
      <c r="R2" s="2" t="s">
        <v>46</v>
      </c>
      <c r="S2" s="2" t="s">
        <v>7</v>
      </c>
      <c r="T2" s="2" t="s">
        <v>8</v>
      </c>
      <c r="U2" s="9"/>
      <c r="V2" s="9"/>
      <c r="W2" s="9"/>
      <c r="X2" s="17" t="s">
        <v>49</v>
      </c>
      <c r="Y2" s="17" t="s">
        <v>48</v>
      </c>
      <c r="Z2" s="2" t="s">
        <v>47</v>
      </c>
      <c r="AA2" s="2"/>
      <c r="AB2" s="2"/>
      <c r="AC2" s="1"/>
    </row>
    <row r="3" spans="1:34" x14ac:dyDescent="0.3">
      <c r="B3" t="s">
        <v>16</v>
      </c>
      <c r="U3">
        <v>3063063.0449999999</v>
      </c>
      <c r="V3">
        <v>626879.755</v>
      </c>
      <c r="AH3">
        <f>L3+M3/60+N3/3600</f>
        <v>0</v>
      </c>
    </row>
    <row r="4" spans="1:34" x14ac:dyDescent="0.3">
      <c r="B4" s="3">
        <v>1</v>
      </c>
      <c r="C4" s="3" t="s">
        <v>18</v>
      </c>
      <c r="D4" s="3">
        <v>89.015000000000001</v>
      </c>
      <c r="E4" s="3">
        <v>192</v>
      </c>
      <c r="F4" s="3">
        <v>26</v>
      </c>
      <c r="G4" s="3">
        <v>40</v>
      </c>
      <c r="H4" s="6" t="s">
        <v>38</v>
      </c>
      <c r="I4" s="3">
        <v>192</v>
      </c>
      <c r="J4" s="3">
        <v>26</v>
      </c>
      <c r="K4" s="5">
        <v>44</v>
      </c>
      <c r="L4" s="5">
        <v>176</v>
      </c>
      <c r="M4" s="5">
        <v>29</v>
      </c>
      <c r="N4" s="5">
        <v>30</v>
      </c>
      <c r="O4">
        <f t="shared" ref="O4:O23" si="0">D4*COS(AH4*3.141592654/180)</f>
        <v>-88.848177766410288</v>
      </c>
      <c r="P4">
        <f>D4*SIN(AH4*3.141592654/180)</f>
        <v>5.4471582121650934</v>
      </c>
      <c r="Q4">
        <f>0.25507*D4/1650.203</f>
        <v>1.3758947262851906E-2</v>
      </c>
      <c r="R4">
        <f>0.0246*D4/1650.203</f>
        <v>1.3269694698167438E-3</v>
      </c>
      <c r="S4">
        <f>O4-Q4</f>
        <v>-88.861936713673146</v>
      </c>
      <c r="T4">
        <f>P4-R4</f>
        <v>5.4458312426952764</v>
      </c>
      <c r="U4">
        <f>U3+S4</f>
        <v>3062974.1830632864</v>
      </c>
      <c r="V4">
        <f>V3+T4</f>
        <v>626885.20083124272</v>
      </c>
      <c r="W4">
        <f>SQRT(S4^2+T4^2)</f>
        <v>89.028651985912759</v>
      </c>
      <c r="AH4">
        <f t="shared" ref="AH4:AH23" si="1">L4+M4/60+N4/3600</f>
        <v>176.49166666666665</v>
      </c>
    </row>
    <row r="5" spans="1:34" x14ac:dyDescent="0.3">
      <c r="B5" s="3">
        <v>2</v>
      </c>
      <c r="C5" s="3" t="s">
        <v>19</v>
      </c>
      <c r="D5" s="3">
        <v>99.745000000000005</v>
      </c>
      <c r="E5" s="3">
        <v>150</v>
      </c>
      <c r="F5" s="3">
        <v>20</v>
      </c>
      <c r="G5" s="3">
        <v>54</v>
      </c>
      <c r="H5" s="6" t="s">
        <v>38</v>
      </c>
      <c r="I5" s="3">
        <v>150</v>
      </c>
      <c r="J5" s="3">
        <v>20</v>
      </c>
      <c r="K5" s="5">
        <v>58</v>
      </c>
      <c r="L5" s="5">
        <v>146</v>
      </c>
      <c r="M5" s="5">
        <v>50</v>
      </c>
      <c r="N5" s="5">
        <v>28</v>
      </c>
      <c r="O5">
        <f t="shared" si="0"/>
        <v>-83.502223777852848</v>
      </c>
      <c r="P5">
        <f t="shared" ref="P5:P23" si="2">D5*SIN(AH5*3.141592654/180)</f>
        <v>54.556792878186911</v>
      </c>
      <c r="Q5">
        <f t="shared" ref="Q5:Q22" si="3">0.25507*D5/1650.203</f>
        <v>1.541747115354899E-2</v>
      </c>
      <c r="R5">
        <f t="shared" ref="R5:R22" si="4">0.0246*D5/1650.203</f>
        <v>1.4869243359756346E-3</v>
      </c>
      <c r="S5">
        <f t="shared" ref="S5:S23" si="5">O5-Q5</f>
        <v>-83.517641249006402</v>
      </c>
      <c r="T5">
        <f t="shared" ref="T5:T23" si="6">P5-R5</f>
        <v>54.555305953850933</v>
      </c>
      <c r="U5">
        <f>U4+S5</f>
        <v>3062890.6654220372</v>
      </c>
      <c r="V5">
        <f t="shared" ref="V5:V23" si="7">V4+T5</f>
        <v>626939.75613719656</v>
      </c>
      <c r="W5">
        <f t="shared" ref="W5:W23" si="8">SQRT(S5^2+T5^2)</f>
        <v>99.757094021006935</v>
      </c>
      <c r="AH5">
        <f t="shared" si="1"/>
        <v>146.84111111111113</v>
      </c>
    </row>
    <row r="6" spans="1:34" x14ac:dyDescent="0.3">
      <c r="B6" s="3">
        <v>3</v>
      </c>
      <c r="C6" s="3" t="s">
        <v>20</v>
      </c>
      <c r="D6" s="3">
        <v>104.672</v>
      </c>
      <c r="E6" s="3">
        <v>108</v>
      </c>
      <c r="F6" s="3">
        <v>49</v>
      </c>
      <c r="G6" s="3">
        <v>2</v>
      </c>
      <c r="H6" s="6" t="s">
        <v>38</v>
      </c>
      <c r="I6" s="3">
        <v>108</v>
      </c>
      <c r="J6" s="3">
        <v>49</v>
      </c>
      <c r="K6" s="5">
        <v>6</v>
      </c>
      <c r="L6" s="5">
        <v>75</v>
      </c>
      <c r="M6" s="8">
        <v>39</v>
      </c>
      <c r="N6" s="7">
        <v>34</v>
      </c>
      <c r="O6">
        <f t="shared" si="0"/>
        <v>25.925668311986268</v>
      </c>
      <c r="P6">
        <f t="shared" si="2"/>
        <v>101.41048913488619</v>
      </c>
      <c r="Q6">
        <f t="shared" si="3"/>
        <v>1.6179031937282869E-2</v>
      </c>
      <c r="R6">
        <f t="shared" si="4"/>
        <v>1.5603723905483144E-3</v>
      </c>
      <c r="S6">
        <f t="shared" si="5"/>
        <v>25.909489280048984</v>
      </c>
      <c r="T6">
        <f t="shared" si="6"/>
        <v>101.40892876249565</v>
      </c>
      <c r="U6">
        <f t="shared" ref="U6:U23" si="9">U5+S6</f>
        <v>3062916.5749113173</v>
      </c>
      <c r="V6">
        <f t="shared" si="7"/>
        <v>627041.1650659591</v>
      </c>
      <c r="W6">
        <f t="shared" si="8"/>
        <v>104.66648206331334</v>
      </c>
      <c r="AH6">
        <f t="shared" si="1"/>
        <v>75.659444444444446</v>
      </c>
    </row>
    <row r="7" spans="1:34" x14ac:dyDescent="0.3">
      <c r="B7" s="3">
        <v>4</v>
      </c>
      <c r="C7" s="3" t="s">
        <v>21</v>
      </c>
      <c r="D7" s="3">
        <v>106.86199999999999</v>
      </c>
      <c r="E7" s="3">
        <v>198</v>
      </c>
      <c r="F7" s="3">
        <v>3</v>
      </c>
      <c r="G7" s="3">
        <v>9</v>
      </c>
      <c r="H7" s="6" t="s">
        <v>38</v>
      </c>
      <c r="I7" s="3">
        <v>198</v>
      </c>
      <c r="J7" s="3">
        <v>3</v>
      </c>
      <c r="K7" s="7">
        <v>13</v>
      </c>
      <c r="L7" s="7">
        <v>93</v>
      </c>
      <c r="M7" s="7">
        <v>42</v>
      </c>
      <c r="N7" s="7">
        <v>47</v>
      </c>
      <c r="O7">
        <f t="shared" si="0"/>
        <v>-6.920350448721976</v>
      </c>
      <c r="P7">
        <f t="shared" si="2"/>
        <v>106.63768467885484</v>
      </c>
      <c r="Q7">
        <f t="shared" si="3"/>
        <v>1.6517537745356178E-2</v>
      </c>
      <c r="R7">
        <f t="shared" si="4"/>
        <v>1.5930192830821419E-3</v>
      </c>
      <c r="S7">
        <f t="shared" si="5"/>
        <v>-6.9368679864673322</v>
      </c>
      <c r="T7">
        <f t="shared" si="6"/>
        <v>106.63609165957176</v>
      </c>
      <c r="U7">
        <f t="shared" si="9"/>
        <v>3062909.638043331</v>
      </c>
      <c r="V7">
        <f t="shared" si="7"/>
        <v>627147.80115761864</v>
      </c>
      <c r="W7">
        <f t="shared" si="8"/>
        <v>106.86148128250079</v>
      </c>
      <c r="AH7">
        <f t="shared" si="1"/>
        <v>93.713055555555556</v>
      </c>
    </row>
    <row r="8" spans="1:34" x14ac:dyDescent="0.3">
      <c r="B8" s="3">
        <v>5</v>
      </c>
      <c r="C8" s="3" t="s">
        <v>22</v>
      </c>
      <c r="D8" s="3">
        <v>113.94199999999999</v>
      </c>
      <c r="E8" s="3">
        <v>164</v>
      </c>
      <c r="F8" s="3">
        <v>2</v>
      </c>
      <c r="G8" s="3">
        <v>48</v>
      </c>
      <c r="H8" s="6" t="s">
        <v>38</v>
      </c>
      <c r="I8" s="3">
        <v>164</v>
      </c>
      <c r="J8" s="3">
        <v>2</v>
      </c>
      <c r="K8" s="7">
        <v>52</v>
      </c>
      <c r="L8" s="7">
        <v>77</v>
      </c>
      <c r="M8" s="7">
        <v>45</v>
      </c>
      <c r="N8" s="7">
        <v>39</v>
      </c>
      <c r="O8">
        <f t="shared" si="0"/>
        <v>24.154894548939687</v>
      </c>
      <c r="P8">
        <f t="shared" si="2"/>
        <v>111.3522358703659</v>
      </c>
      <c r="Q8">
        <f t="shared" si="3"/>
        <v>1.7611885289264412E-2</v>
      </c>
      <c r="R8">
        <f t="shared" si="4"/>
        <v>1.6985626616846533E-3</v>
      </c>
      <c r="S8">
        <f t="shared" si="5"/>
        <v>24.137282663650424</v>
      </c>
      <c r="T8">
        <f t="shared" si="6"/>
        <v>111.35053730770422</v>
      </c>
      <c r="U8">
        <f t="shared" si="9"/>
        <v>3062933.7753259945</v>
      </c>
      <c r="V8">
        <f t="shared" si="7"/>
        <v>627259.15169492632</v>
      </c>
      <c r="W8">
        <f t="shared" si="8"/>
        <v>113.93660769524159</v>
      </c>
      <c r="AH8">
        <f t="shared" si="1"/>
        <v>77.760833333333338</v>
      </c>
    </row>
    <row r="9" spans="1:34" x14ac:dyDescent="0.3">
      <c r="B9" s="3">
        <v>6</v>
      </c>
      <c r="C9" s="3" t="s">
        <v>23</v>
      </c>
      <c r="D9" s="3">
        <v>84.54</v>
      </c>
      <c r="E9" s="3">
        <v>141</v>
      </c>
      <c r="F9" s="3">
        <v>19</v>
      </c>
      <c r="G9" s="3">
        <v>47</v>
      </c>
      <c r="H9" s="6" t="s">
        <v>38</v>
      </c>
      <c r="I9" s="3">
        <v>141</v>
      </c>
      <c r="J9" s="3">
        <v>19</v>
      </c>
      <c r="K9" s="7">
        <v>51</v>
      </c>
      <c r="L9" s="7">
        <v>39</v>
      </c>
      <c r="M9" s="7">
        <v>5</v>
      </c>
      <c r="N9" s="7">
        <v>30</v>
      </c>
      <c r="O9">
        <f t="shared" si="0"/>
        <v>65.614717246413718</v>
      </c>
      <c r="P9">
        <f t="shared" si="2"/>
        <v>53.307790056174525</v>
      </c>
      <c r="Q9">
        <f t="shared" si="3"/>
        <v>1.3067251604802562E-2</v>
      </c>
      <c r="R9">
        <f t="shared" si="4"/>
        <v>1.2602594953469363E-3</v>
      </c>
      <c r="S9">
        <f t="shared" si="5"/>
        <v>65.601649994808909</v>
      </c>
      <c r="T9">
        <f t="shared" si="6"/>
        <v>53.306529796679179</v>
      </c>
      <c r="U9">
        <f t="shared" si="9"/>
        <v>3062999.3769759894</v>
      </c>
      <c r="V9">
        <f t="shared" si="7"/>
        <v>627312.458224723</v>
      </c>
      <c r="W9">
        <f t="shared" si="8"/>
        <v>84.52906364680527</v>
      </c>
      <c r="AH9">
        <f t="shared" si="1"/>
        <v>39.091666666666669</v>
      </c>
    </row>
    <row r="10" spans="1:34" x14ac:dyDescent="0.3">
      <c r="B10" s="3">
        <v>7</v>
      </c>
      <c r="C10" s="3" t="s">
        <v>24</v>
      </c>
      <c r="D10" s="3">
        <v>61.811</v>
      </c>
      <c r="E10" s="3">
        <v>140</v>
      </c>
      <c r="F10" s="3">
        <v>15</v>
      </c>
      <c r="G10" s="3">
        <v>16</v>
      </c>
      <c r="H10" s="6" t="s">
        <v>38</v>
      </c>
      <c r="I10" s="3">
        <v>140</v>
      </c>
      <c r="J10" s="3">
        <v>15</v>
      </c>
      <c r="K10" s="7">
        <v>20</v>
      </c>
      <c r="L10" s="7">
        <v>359</v>
      </c>
      <c r="M10" s="7">
        <v>20</v>
      </c>
      <c r="N10" s="7">
        <v>50</v>
      </c>
      <c r="O10">
        <f t="shared" si="0"/>
        <v>61.806988410626936</v>
      </c>
      <c r="P10">
        <f t="shared" si="2"/>
        <v>-0.70420494788679344</v>
      </c>
      <c r="Q10">
        <f t="shared" si="3"/>
        <v>9.5540559373604346E-3</v>
      </c>
      <c r="R10">
        <f t="shared" si="4"/>
        <v>9.2143245406777223E-4</v>
      </c>
      <c r="S10">
        <f t="shared" si="5"/>
        <v>61.797434354689578</v>
      </c>
      <c r="T10">
        <f t="shared" si="6"/>
        <v>-0.70512638034086117</v>
      </c>
      <c r="U10">
        <f t="shared" si="9"/>
        <v>3063061.1744103441</v>
      </c>
      <c r="V10">
        <f t="shared" si="7"/>
        <v>627311.75309834268</v>
      </c>
      <c r="W10">
        <f t="shared" si="8"/>
        <v>61.801457070480311</v>
      </c>
      <c r="AH10">
        <f t="shared" si="1"/>
        <v>359.34722222222223</v>
      </c>
    </row>
    <row r="11" spans="1:34" x14ac:dyDescent="0.3">
      <c r="B11" s="3">
        <v>8</v>
      </c>
      <c r="C11" s="3" t="s">
        <v>25</v>
      </c>
      <c r="D11" s="3">
        <v>100.027</v>
      </c>
      <c r="E11" s="3">
        <v>168</v>
      </c>
      <c r="F11" s="3">
        <v>46</v>
      </c>
      <c r="G11" s="3">
        <v>48</v>
      </c>
      <c r="H11" s="6" t="s">
        <v>38</v>
      </c>
      <c r="I11" s="3">
        <v>168</v>
      </c>
      <c r="J11" s="3">
        <v>46</v>
      </c>
      <c r="K11" s="7">
        <v>52</v>
      </c>
      <c r="L11" s="7">
        <v>348</v>
      </c>
      <c r="M11" s="7">
        <v>7</v>
      </c>
      <c r="N11" s="7">
        <v>42</v>
      </c>
      <c r="O11">
        <f t="shared" si="0"/>
        <v>97.887506056650352</v>
      </c>
      <c r="P11">
        <f t="shared" si="2"/>
        <v>-20.577582146822792</v>
      </c>
      <c r="Q11">
        <f t="shared" si="3"/>
        <v>1.5461059572670757E-2</v>
      </c>
      <c r="R11">
        <f t="shared" si="4"/>
        <v>1.4911281824114974E-3</v>
      </c>
      <c r="S11">
        <f t="shared" si="5"/>
        <v>97.87204499707768</v>
      </c>
      <c r="T11">
        <f t="shared" si="6"/>
        <v>-20.579073275005204</v>
      </c>
      <c r="U11">
        <f t="shared" si="9"/>
        <v>3063159.0464553414</v>
      </c>
      <c r="V11">
        <f t="shared" si="7"/>
        <v>627291.17402506771</v>
      </c>
      <c r="W11">
        <f t="shared" si="8"/>
        <v>100.01217650250409</v>
      </c>
      <c r="AH11">
        <f t="shared" si="1"/>
        <v>348.12833333333333</v>
      </c>
    </row>
    <row r="12" spans="1:34" x14ac:dyDescent="0.3">
      <c r="B12" s="3">
        <v>9</v>
      </c>
      <c r="C12" s="3" t="s">
        <v>26</v>
      </c>
      <c r="D12" s="3">
        <v>80.301000000000002</v>
      </c>
      <c r="E12" s="3">
        <v>256</v>
      </c>
      <c r="F12" s="3">
        <v>33</v>
      </c>
      <c r="G12" s="3">
        <v>12</v>
      </c>
      <c r="H12" s="6" t="s">
        <v>38</v>
      </c>
      <c r="I12" s="3">
        <v>256</v>
      </c>
      <c r="J12" s="3">
        <v>33</v>
      </c>
      <c r="K12" s="7">
        <v>16</v>
      </c>
      <c r="L12" s="7">
        <v>64</v>
      </c>
      <c r="M12" s="7">
        <v>40</v>
      </c>
      <c r="N12" s="7">
        <v>58</v>
      </c>
      <c r="O12">
        <f t="shared" si="0"/>
        <v>34.339084279045728</v>
      </c>
      <c r="P12">
        <f t="shared" si="2"/>
        <v>72.58841430887297</v>
      </c>
      <c r="Q12">
        <f t="shared" si="3"/>
        <v>1.2412034198216826E-2</v>
      </c>
      <c r="R12">
        <f t="shared" si="4"/>
        <v>1.1970676334972122E-3</v>
      </c>
      <c r="S12">
        <f t="shared" si="5"/>
        <v>34.326672244847515</v>
      </c>
      <c r="T12">
        <f t="shared" si="6"/>
        <v>72.587217241239472</v>
      </c>
      <c r="U12">
        <f t="shared" si="9"/>
        <v>3063193.3731275862</v>
      </c>
      <c r="V12">
        <f t="shared" si="7"/>
        <v>627363.761242309</v>
      </c>
      <c r="W12">
        <f t="shared" si="8"/>
        <v>80.294610866683186</v>
      </c>
      <c r="AH12">
        <f t="shared" si="1"/>
        <v>64.682777777777787</v>
      </c>
    </row>
    <row r="13" spans="1:34" x14ac:dyDescent="0.3">
      <c r="B13" s="3">
        <v>10</v>
      </c>
      <c r="C13" s="3" t="s">
        <v>27</v>
      </c>
      <c r="D13" s="3">
        <v>71.760800000000003</v>
      </c>
      <c r="E13" s="3">
        <v>141</v>
      </c>
      <c r="F13" s="3">
        <v>34</v>
      </c>
      <c r="G13" s="3">
        <v>9</v>
      </c>
      <c r="H13" s="6" t="s">
        <v>38</v>
      </c>
      <c r="I13" s="3">
        <v>141</v>
      </c>
      <c r="J13" s="3">
        <v>34</v>
      </c>
      <c r="K13" s="7">
        <v>13</v>
      </c>
      <c r="L13" s="7">
        <v>26</v>
      </c>
      <c r="M13" s="7">
        <v>15</v>
      </c>
      <c r="N13" s="7">
        <v>11</v>
      </c>
      <c r="O13">
        <f t="shared" si="0"/>
        <v>64.358612712522842</v>
      </c>
      <c r="P13">
        <f t="shared" si="2"/>
        <v>31.742422503008406</v>
      </c>
      <c r="Q13">
        <f t="shared" si="3"/>
        <v>1.1091985201820625E-2</v>
      </c>
      <c r="R13">
        <f t="shared" si="4"/>
        <v>1.0697566784207762E-3</v>
      </c>
      <c r="S13">
        <f t="shared" si="5"/>
        <v>64.347520727321026</v>
      </c>
      <c r="T13">
        <f t="shared" si="6"/>
        <v>31.741352746329984</v>
      </c>
      <c r="U13">
        <f t="shared" si="9"/>
        <v>3063257.7206483134</v>
      </c>
      <c r="V13">
        <f t="shared" si="7"/>
        <v>627395.50259505538</v>
      </c>
      <c r="W13">
        <f t="shared" si="8"/>
        <v>71.750379078580195</v>
      </c>
      <c r="AH13">
        <f t="shared" si="1"/>
        <v>26.253055555555555</v>
      </c>
    </row>
    <row r="14" spans="1:34" x14ac:dyDescent="0.3">
      <c r="B14" s="3">
        <v>11</v>
      </c>
      <c r="C14" s="3" t="s">
        <v>28</v>
      </c>
      <c r="D14" s="3">
        <v>78.790000000000006</v>
      </c>
      <c r="E14" s="3">
        <v>119</v>
      </c>
      <c r="F14" s="3">
        <v>22</v>
      </c>
      <c r="G14" s="3">
        <v>20</v>
      </c>
      <c r="H14" s="6" t="s">
        <v>38</v>
      </c>
      <c r="I14" s="3">
        <v>119</v>
      </c>
      <c r="J14" s="3">
        <v>22</v>
      </c>
      <c r="K14" s="7">
        <v>24</v>
      </c>
      <c r="L14" s="7">
        <v>325</v>
      </c>
      <c r="M14" s="7">
        <v>37</v>
      </c>
      <c r="N14" s="7">
        <v>35</v>
      </c>
      <c r="O14">
        <f t="shared" si="0"/>
        <v>65.031187497694944</v>
      </c>
      <c r="P14">
        <f t="shared" si="2"/>
        <v>-44.483803261857524</v>
      </c>
      <c r="Q14">
        <f t="shared" si="3"/>
        <v>1.2178480647532458E-2</v>
      </c>
      <c r="R14">
        <f t="shared" si="4"/>
        <v>1.1745427683745578E-3</v>
      </c>
      <c r="S14">
        <f t="shared" si="5"/>
        <v>65.019009017047409</v>
      </c>
      <c r="T14">
        <f t="shared" si="6"/>
        <v>-44.484977804625899</v>
      </c>
      <c r="U14">
        <f t="shared" si="9"/>
        <v>3063322.7396573303</v>
      </c>
      <c r="V14">
        <f t="shared" si="7"/>
        <v>627351.01761725079</v>
      </c>
      <c r="W14">
        <f t="shared" si="8"/>
        <v>78.780611725455344</v>
      </c>
      <c r="AH14">
        <f t="shared" si="1"/>
        <v>325.62638888888887</v>
      </c>
    </row>
    <row r="15" spans="1:34" x14ac:dyDescent="0.3">
      <c r="B15" s="3">
        <v>12</v>
      </c>
      <c r="C15" s="3" t="s">
        <v>29</v>
      </c>
      <c r="D15" s="3">
        <v>94.611999999999995</v>
      </c>
      <c r="E15" s="3">
        <v>154</v>
      </c>
      <c r="F15" s="3">
        <v>7</v>
      </c>
      <c r="G15" s="3">
        <v>26</v>
      </c>
      <c r="H15" s="6" t="s">
        <v>38</v>
      </c>
      <c r="I15" s="3">
        <v>154</v>
      </c>
      <c r="J15" s="3">
        <v>7</v>
      </c>
      <c r="K15" s="7">
        <v>30</v>
      </c>
      <c r="L15" s="7">
        <v>299</v>
      </c>
      <c r="M15" s="7">
        <v>45</v>
      </c>
      <c r="N15" s="7">
        <v>5</v>
      </c>
      <c r="O15">
        <f t="shared" si="0"/>
        <v>46.950027066942027</v>
      </c>
      <c r="P15">
        <f t="shared" si="2"/>
        <v>-82.140888127737028</v>
      </c>
      <c r="Q15">
        <f t="shared" si="3"/>
        <v>1.4624069184215518E-2</v>
      </c>
      <c r="R15">
        <f t="shared" si="4"/>
        <v>1.4104053864888136E-3</v>
      </c>
      <c r="S15">
        <f t="shared" si="5"/>
        <v>46.935402997757812</v>
      </c>
      <c r="T15">
        <f t="shared" si="6"/>
        <v>-82.142298533123522</v>
      </c>
      <c r="U15">
        <f t="shared" si="9"/>
        <v>3063369.6750603281</v>
      </c>
      <c r="V15">
        <f t="shared" si="7"/>
        <v>627268.87531871768</v>
      </c>
      <c r="W15">
        <f t="shared" si="8"/>
        <v>94.605968431525085</v>
      </c>
      <c r="AH15">
        <f t="shared" si="1"/>
        <v>299.75138888888887</v>
      </c>
    </row>
    <row r="16" spans="1:34" x14ac:dyDescent="0.3">
      <c r="B16" s="3">
        <v>13</v>
      </c>
      <c r="C16" s="3" t="s">
        <v>30</v>
      </c>
      <c r="D16" s="3">
        <v>68.603999999999999</v>
      </c>
      <c r="E16" s="3">
        <v>159</v>
      </c>
      <c r="F16" s="3">
        <v>0</v>
      </c>
      <c r="G16" s="3">
        <v>25</v>
      </c>
      <c r="H16" s="6" t="s">
        <v>38</v>
      </c>
      <c r="I16" s="3">
        <v>159</v>
      </c>
      <c r="J16" s="3">
        <v>0</v>
      </c>
      <c r="K16" s="7">
        <v>29</v>
      </c>
      <c r="L16" s="7">
        <v>278</v>
      </c>
      <c r="M16" s="7">
        <v>45</v>
      </c>
      <c r="N16" s="7">
        <v>34</v>
      </c>
      <c r="O16">
        <f t="shared" si="0"/>
        <v>10.447449527739142</v>
      </c>
      <c r="P16">
        <f t="shared" si="2"/>
        <v>-67.803831856063582</v>
      </c>
      <c r="Q16">
        <f t="shared" si="3"/>
        <v>1.0604042217836231E-2</v>
      </c>
      <c r="R16">
        <f t="shared" si="4"/>
        <v>1.0226974499500971E-3</v>
      </c>
      <c r="S16">
        <f t="shared" si="5"/>
        <v>10.436845485521305</v>
      </c>
      <c r="T16">
        <f t="shared" si="6"/>
        <v>-67.804854553513536</v>
      </c>
      <c r="U16">
        <f t="shared" si="9"/>
        <v>3063380.1119058137</v>
      </c>
      <c r="V16">
        <f t="shared" si="7"/>
        <v>627201.07046416414</v>
      </c>
      <c r="W16">
        <f t="shared" si="8"/>
        <v>68.603396743250059</v>
      </c>
      <c r="AH16">
        <f t="shared" si="1"/>
        <v>278.75944444444445</v>
      </c>
    </row>
    <row r="17" spans="2:34" x14ac:dyDescent="0.3">
      <c r="B17" s="3">
        <v>14</v>
      </c>
      <c r="C17" s="3" t="s">
        <v>31</v>
      </c>
      <c r="D17" s="3">
        <v>71.822100000000006</v>
      </c>
      <c r="E17" s="3">
        <v>107</v>
      </c>
      <c r="F17" s="3">
        <v>33</v>
      </c>
      <c r="G17" s="3">
        <v>28</v>
      </c>
      <c r="H17" s="6" t="s">
        <v>38</v>
      </c>
      <c r="I17" s="3">
        <v>107</v>
      </c>
      <c r="J17" s="3">
        <v>33</v>
      </c>
      <c r="K17" s="7">
        <v>32</v>
      </c>
      <c r="L17" s="7">
        <v>206</v>
      </c>
      <c r="M17" s="7">
        <v>19</v>
      </c>
      <c r="N17" s="7">
        <v>6</v>
      </c>
      <c r="O17">
        <f t="shared" si="0"/>
        <v>-64.377352334568926</v>
      </c>
      <c r="P17">
        <f t="shared" si="2"/>
        <v>-31.842904308507624</v>
      </c>
      <c r="Q17">
        <f t="shared" si="3"/>
        <v>1.1101460273069436E-2</v>
      </c>
      <c r="R17">
        <f t="shared" si="4"/>
        <v>1.0706704932665861E-3</v>
      </c>
      <c r="S17">
        <f t="shared" si="5"/>
        <v>-64.388453794841993</v>
      </c>
      <c r="T17">
        <f t="shared" si="6"/>
        <v>-31.84397497900089</v>
      </c>
      <c r="U17">
        <f t="shared" si="9"/>
        <v>3063315.723452019</v>
      </c>
      <c r="V17">
        <f t="shared" si="7"/>
        <v>627169.22648918512</v>
      </c>
      <c r="W17">
        <f t="shared" si="8"/>
        <v>71.832525533728358</v>
      </c>
      <c r="AH17">
        <f t="shared" si="1"/>
        <v>206.31833333333333</v>
      </c>
    </row>
    <row r="18" spans="2:34" x14ac:dyDescent="0.3">
      <c r="B18" s="3">
        <v>15</v>
      </c>
      <c r="C18" s="3" t="s">
        <v>32</v>
      </c>
      <c r="D18" s="3">
        <v>117.14400000000001</v>
      </c>
      <c r="E18" s="3">
        <v>258</v>
      </c>
      <c r="F18" s="3">
        <v>43</v>
      </c>
      <c r="G18" s="3">
        <v>32</v>
      </c>
      <c r="H18" s="6" t="s">
        <v>39</v>
      </c>
      <c r="I18" s="3">
        <v>258</v>
      </c>
      <c r="J18" s="3">
        <v>43</v>
      </c>
      <c r="K18" s="7">
        <v>37</v>
      </c>
      <c r="L18" s="7">
        <v>285</v>
      </c>
      <c r="M18" s="7">
        <v>2</v>
      </c>
      <c r="N18" s="7">
        <v>43</v>
      </c>
      <c r="O18">
        <f t="shared" si="0"/>
        <v>30.408507094005831</v>
      </c>
      <c r="P18">
        <f t="shared" si="2"/>
        <v>-113.12842009112386</v>
      </c>
      <c r="Q18">
        <f t="shared" si="3"/>
        <v>1.8106814785817264E-2</v>
      </c>
      <c r="R18">
        <f t="shared" si="4"/>
        <v>1.7462956981656199E-3</v>
      </c>
      <c r="S18">
        <f t="shared" si="5"/>
        <v>30.390400279220014</v>
      </c>
      <c r="T18">
        <f t="shared" si="6"/>
        <v>-113.13016638682203</v>
      </c>
      <c r="U18">
        <f t="shared" si="9"/>
        <v>3063346.1138522984</v>
      </c>
      <c r="V18">
        <f t="shared" si="7"/>
        <v>627056.09632279829</v>
      </c>
      <c r="W18">
        <f t="shared" si="8"/>
        <v>117.14098759973493</v>
      </c>
      <c r="AH18">
        <f t="shared" si="1"/>
        <v>285.04527777777781</v>
      </c>
    </row>
    <row r="19" spans="2:34" x14ac:dyDescent="0.3">
      <c r="B19" s="3">
        <v>16</v>
      </c>
      <c r="C19" s="3" t="s">
        <v>33</v>
      </c>
      <c r="D19" s="3">
        <v>98.253</v>
      </c>
      <c r="E19" s="3">
        <v>158</v>
      </c>
      <c r="F19" s="3">
        <v>56</v>
      </c>
      <c r="G19" s="3">
        <v>33</v>
      </c>
      <c r="H19" s="6" t="s">
        <v>38</v>
      </c>
      <c r="I19" s="3">
        <v>158</v>
      </c>
      <c r="J19" s="3">
        <v>56</v>
      </c>
      <c r="K19" s="7">
        <v>37</v>
      </c>
      <c r="L19" s="7">
        <v>263</v>
      </c>
      <c r="M19" s="7">
        <v>59</v>
      </c>
      <c r="N19" s="7">
        <v>20</v>
      </c>
      <c r="O19">
        <f t="shared" si="0"/>
        <v>-10.289184230372225</v>
      </c>
      <c r="P19">
        <f t="shared" si="2"/>
        <v>-97.712766294243551</v>
      </c>
      <c r="Q19">
        <f t="shared" si="3"/>
        <v>1.5186854411245164E-2</v>
      </c>
      <c r="R19">
        <f t="shared" si="4"/>
        <v>1.4646827087334104E-3</v>
      </c>
      <c r="S19">
        <f t="shared" si="5"/>
        <v>-10.304371084783471</v>
      </c>
      <c r="T19">
        <f t="shared" si="6"/>
        <v>-97.71423097695228</v>
      </c>
      <c r="U19">
        <f t="shared" si="9"/>
        <v>3063335.8094812138</v>
      </c>
      <c r="V19">
        <f t="shared" si="7"/>
        <v>626958.38209182129</v>
      </c>
      <c r="W19">
        <f t="shared" si="8"/>
        <v>98.256048154147251</v>
      </c>
      <c r="AH19">
        <f t="shared" si="1"/>
        <v>263.98888888888888</v>
      </c>
    </row>
    <row r="20" spans="2:34" x14ac:dyDescent="0.3">
      <c r="B20" s="3">
        <v>17</v>
      </c>
      <c r="C20" s="3" t="s">
        <v>34</v>
      </c>
      <c r="D20" s="3">
        <v>76.665999999999997</v>
      </c>
      <c r="E20" s="3">
        <v>129</v>
      </c>
      <c r="F20" s="3">
        <v>37</v>
      </c>
      <c r="G20" s="3">
        <v>44</v>
      </c>
      <c r="H20" s="6" t="s">
        <v>38</v>
      </c>
      <c r="I20" s="3">
        <v>129</v>
      </c>
      <c r="J20" s="3">
        <v>37</v>
      </c>
      <c r="K20" s="7">
        <v>48</v>
      </c>
      <c r="L20" s="7">
        <v>213</v>
      </c>
      <c r="M20" s="7">
        <v>37</v>
      </c>
      <c r="N20" s="7">
        <v>8</v>
      </c>
      <c r="O20">
        <f t="shared" si="0"/>
        <v>-63.842749525845107</v>
      </c>
      <c r="P20">
        <f t="shared" si="2"/>
        <v>-42.447366101799581</v>
      </c>
      <c r="Q20">
        <f t="shared" si="3"/>
        <v>1.1850176384359985E-2</v>
      </c>
      <c r="R20">
        <f t="shared" si="4"/>
        <v>1.1428797547938041E-3</v>
      </c>
      <c r="S20">
        <f t="shared" si="5"/>
        <v>-63.854599702229464</v>
      </c>
      <c r="T20">
        <f t="shared" si="6"/>
        <v>-42.448508981554376</v>
      </c>
      <c r="U20">
        <f t="shared" si="9"/>
        <v>3063271.9548815116</v>
      </c>
      <c r="V20">
        <f t="shared" si="7"/>
        <v>626915.93358283979</v>
      </c>
      <c r="W20">
        <f t="shared" si="8"/>
        <v>76.676501080116225</v>
      </c>
      <c r="AH20">
        <f t="shared" si="1"/>
        <v>213.6188888888889</v>
      </c>
    </row>
    <row r="21" spans="2:34" x14ac:dyDescent="0.3">
      <c r="B21" s="3">
        <v>18</v>
      </c>
      <c r="C21" s="3" t="s">
        <v>35</v>
      </c>
      <c r="D21" s="3">
        <v>66.792000000000002</v>
      </c>
      <c r="E21" s="3">
        <v>154</v>
      </c>
      <c r="F21" s="3">
        <v>40</v>
      </c>
      <c r="G21" s="3">
        <v>52</v>
      </c>
      <c r="H21" s="6" t="s">
        <v>38</v>
      </c>
      <c r="I21" s="3">
        <v>154</v>
      </c>
      <c r="J21" s="3">
        <v>40</v>
      </c>
      <c r="K21" s="7">
        <v>56</v>
      </c>
      <c r="L21" s="7">
        <v>188</v>
      </c>
      <c r="M21" s="7">
        <v>18</v>
      </c>
      <c r="N21" s="7">
        <v>4</v>
      </c>
      <c r="O21">
        <f t="shared" si="0"/>
        <v>-66.092219507103167</v>
      </c>
      <c r="P21">
        <f t="shared" si="2"/>
        <v>-9.6431211039212972</v>
      </c>
      <c r="Q21">
        <f t="shared" si="3"/>
        <v>1.0323963439649548E-2</v>
      </c>
      <c r="R21">
        <f t="shared" si="4"/>
        <v>9.956855005111493E-4</v>
      </c>
      <c r="S21">
        <f t="shared" si="5"/>
        <v>-66.102543470542813</v>
      </c>
      <c r="T21">
        <f t="shared" si="6"/>
        <v>-9.6441167894218083</v>
      </c>
      <c r="U21">
        <f t="shared" si="9"/>
        <v>3063205.8523380412</v>
      </c>
      <c r="V21">
        <f t="shared" si="7"/>
        <v>626906.28946605034</v>
      </c>
      <c r="W21">
        <f t="shared" si="8"/>
        <v>66.802359553559256</v>
      </c>
      <c r="AH21">
        <f t="shared" si="1"/>
        <v>188.30111111111111</v>
      </c>
    </row>
    <row r="22" spans="2:34" x14ac:dyDescent="0.3">
      <c r="B22" s="3" t="s">
        <v>17</v>
      </c>
      <c r="C22" s="4" t="s">
        <v>36</v>
      </c>
      <c r="D22" s="4">
        <v>64.843999999999994</v>
      </c>
      <c r="E22" s="3">
        <v>242</v>
      </c>
      <c r="F22" s="3">
        <v>51</v>
      </c>
      <c r="G22" s="3">
        <v>6</v>
      </c>
      <c r="H22" s="6" t="s">
        <v>38</v>
      </c>
      <c r="I22" s="3">
        <v>242</v>
      </c>
      <c r="J22" s="3">
        <v>51</v>
      </c>
      <c r="K22" s="7">
        <v>10</v>
      </c>
      <c r="L22" s="7">
        <v>251</v>
      </c>
      <c r="M22" s="7">
        <v>9</v>
      </c>
      <c r="N22" s="7">
        <v>10</v>
      </c>
      <c r="O22">
        <f t="shared" si="0"/>
        <v>-20.94758170072792</v>
      </c>
      <c r="P22">
        <f t="shared" si="2"/>
        <v>-61.367280833448433</v>
      </c>
      <c r="Q22">
        <f t="shared" si="3"/>
        <v>1.0022863296212648E-2</v>
      </c>
      <c r="R22">
        <f t="shared" si="4"/>
        <v>9.6664616413859382E-4</v>
      </c>
      <c r="S22">
        <f t="shared" si="5"/>
        <v>-20.957604564024134</v>
      </c>
      <c r="T22">
        <f t="shared" si="6"/>
        <v>-61.36824747961257</v>
      </c>
      <c r="U22">
        <f t="shared" si="9"/>
        <v>3063184.8947334774</v>
      </c>
      <c r="V22">
        <f t="shared" si="7"/>
        <v>626844.92121857067</v>
      </c>
      <c r="W22">
        <f t="shared" si="8"/>
        <v>64.84815331049127</v>
      </c>
      <c r="AH22">
        <f t="shared" si="1"/>
        <v>251.15277777777777</v>
      </c>
    </row>
    <row r="23" spans="2:34" x14ac:dyDescent="0.3">
      <c r="B23" t="s">
        <v>16</v>
      </c>
      <c r="C23" s="5" t="s">
        <v>37</v>
      </c>
      <c r="D23" s="5">
        <v>126.73099999999999</v>
      </c>
      <c r="E23" s="5">
        <v>92</v>
      </c>
      <c r="F23" s="5">
        <v>53</v>
      </c>
      <c r="G23" s="5">
        <v>32</v>
      </c>
      <c r="H23" s="6" t="s">
        <v>38</v>
      </c>
      <c r="I23" s="5">
        <v>92</v>
      </c>
      <c r="J23" s="5">
        <v>53</v>
      </c>
      <c r="K23" s="7">
        <v>36</v>
      </c>
      <c r="L23" s="7">
        <v>164</v>
      </c>
      <c r="M23" s="7">
        <v>2</v>
      </c>
      <c r="N23" s="7">
        <v>46</v>
      </c>
      <c r="O23">
        <f t="shared" si="0"/>
        <v>-121.84972933305855</v>
      </c>
      <c r="P23">
        <f t="shared" si="2"/>
        <v>34.833745455525907</v>
      </c>
      <c r="Q23">
        <v>0</v>
      </c>
      <c r="R23">
        <v>0</v>
      </c>
      <c r="S23">
        <f t="shared" si="5"/>
        <v>-121.84972933305855</v>
      </c>
      <c r="T23">
        <f t="shared" si="6"/>
        <v>34.833745455525907</v>
      </c>
      <c r="U23">
        <f t="shared" si="9"/>
        <v>3063063.0450041443</v>
      </c>
      <c r="V23">
        <f t="shared" si="7"/>
        <v>626879.75496402616</v>
      </c>
      <c r="W23">
        <f t="shared" si="8"/>
        <v>126.73100000000001</v>
      </c>
      <c r="AH23">
        <f t="shared" si="1"/>
        <v>164.04611111111112</v>
      </c>
    </row>
    <row r="24" spans="2:34" x14ac:dyDescent="0.3">
      <c r="C24" s="5" t="s">
        <v>42</v>
      </c>
      <c r="D24" s="15">
        <f>SUM(D4:D22)</f>
        <v>1650.2029</v>
      </c>
      <c r="N24" t="s">
        <v>42</v>
      </c>
      <c r="O24">
        <f>SUM(O4:O23)</f>
        <v>0.25507412790646811</v>
      </c>
      <c r="P24">
        <f>SUM(P4:P23)</f>
        <v>2.4564024628695336E-2</v>
      </c>
      <c r="Q24">
        <f>SUM(Q4:Q23)</f>
        <v>0.2550699845431138</v>
      </c>
      <c r="R24">
        <f>SUM(R4:R22)</f>
        <v>2.4599998509274315E-2</v>
      </c>
      <c r="S24">
        <v>0</v>
      </c>
      <c r="T24">
        <v>0</v>
      </c>
    </row>
    <row r="25" spans="2:34" x14ac:dyDescent="0.3">
      <c r="M25" s="16" t="s">
        <v>43</v>
      </c>
      <c r="N25" s="16"/>
      <c r="O25" s="16"/>
      <c r="P25" s="16"/>
    </row>
    <row r="26" spans="2:34" x14ac:dyDescent="0.3">
      <c r="M26" s="16" t="s">
        <v>44</v>
      </c>
      <c r="N26" s="16"/>
      <c r="O26" s="16"/>
      <c r="P26" s="16"/>
    </row>
    <row r="27" spans="2:34" x14ac:dyDescent="0.3">
      <c r="M27" s="16"/>
      <c r="N27" s="16"/>
      <c r="O27" s="16"/>
      <c r="P27" s="16"/>
    </row>
  </sheetData>
  <mergeCells count="17">
    <mergeCell ref="M25:P25"/>
    <mergeCell ref="M26:P27"/>
    <mergeCell ref="X1:Z1"/>
    <mergeCell ref="I1:K1"/>
    <mergeCell ref="L1:N1"/>
    <mergeCell ref="O1:O2"/>
    <mergeCell ref="B1:B2"/>
    <mergeCell ref="C1:C2"/>
    <mergeCell ref="D1:D2"/>
    <mergeCell ref="E1:G1"/>
    <mergeCell ref="H1:H2"/>
    <mergeCell ref="P1:P2"/>
    <mergeCell ref="Q1:R1"/>
    <mergeCell ref="S1:T1"/>
    <mergeCell ref="U1:U2"/>
    <mergeCell ref="V1:V2"/>
    <mergeCell ref="W1:W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2019-12-06T09:11:43Z</dcterms:created>
  <dcterms:modified xsi:type="dcterms:W3CDTF">2020-02-15T09:11:42Z</dcterms:modified>
</cp:coreProperties>
</file>